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690" windowHeight="6195" activeTab="1"/>
  </bookViews>
  <sheets>
    <sheet name="volume" sheetId="1" r:id="rId1"/>
    <sheet name="elongation" sheetId="2" r:id="rId2"/>
  </sheets>
  <definedNames/>
  <calcPr fullCalcOnLoad="1"/>
</workbook>
</file>

<file path=xl/sharedStrings.xml><?xml version="1.0" encoding="utf-8"?>
<sst xmlns="http://schemas.openxmlformats.org/spreadsheetml/2006/main" count="129" uniqueCount="65">
  <si>
    <t>Analyst:</t>
  </si>
  <si>
    <t>161-1</t>
  </si>
  <si>
    <t>ELASTOMER TESTING -1</t>
  </si>
  <si>
    <t>Seal Material/Date:</t>
  </si>
  <si>
    <t>Test Name:</t>
  </si>
  <si>
    <t>D5662</t>
  </si>
  <si>
    <t>VER:</t>
  </si>
  <si>
    <t xml:space="preserve"> </t>
  </si>
  <si>
    <t>Test Length:</t>
  </si>
  <si>
    <t>Run Number:</t>
  </si>
  <si>
    <t>Start Date:</t>
  </si>
  <si>
    <t>Bath Temperature (C):</t>
  </si>
  <si>
    <t>EOT Date:</t>
  </si>
  <si>
    <t>Bath :</t>
  </si>
  <si>
    <t>EOT TIME:</t>
  </si>
  <si>
    <t>Sample Data</t>
  </si>
  <si>
    <t>DRY WT (I)</t>
  </si>
  <si>
    <t>H20 WT (I)</t>
  </si>
  <si>
    <t>DRY WT (F)</t>
  </si>
  <si>
    <t>H2O WT(F)</t>
  </si>
  <si>
    <t>% VOL CHANGE</t>
  </si>
  <si>
    <t>DURO(I)</t>
  </si>
  <si>
    <t>DURO(F)</t>
  </si>
  <si>
    <t>DURO</t>
  </si>
  <si>
    <t>VOLUME</t>
  </si>
  <si>
    <t>Oil Appearance:</t>
  </si>
  <si>
    <t>Remarks:</t>
  </si>
  <si>
    <t>ELASTOMER TESTING -2</t>
  </si>
  <si>
    <t xml:space="preserve"> TENSILE AND ELONGATION CHANGE -1</t>
  </si>
  <si>
    <t>Test:</t>
  </si>
  <si>
    <t>Date:</t>
  </si>
  <si>
    <t>Seal:</t>
  </si>
  <si>
    <t>Sample:</t>
  </si>
  <si>
    <t>1 - TENSILE AND ELONGATION CALCULATION</t>
  </si>
  <si>
    <t xml:space="preserve">   ORIGINAL SEAL</t>
  </si>
  <si>
    <t>TEST SEAL</t>
  </si>
  <si>
    <t>#</t>
  </si>
  <si>
    <t>TENSILE</t>
  </si>
  <si>
    <t>Average:</t>
  </si>
  <si>
    <t>PERCENT TENSILE STRENGTH CHANGE =</t>
  </si>
  <si>
    <t>PERCENT ELONGATION CHANGE =</t>
  </si>
  <si>
    <t xml:space="preserve">STD DEVIATION (ORIG) = </t>
  </si>
  <si>
    <t>STD DEVIATION (TEST) =</t>
  </si>
  <si>
    <t xml:space="preserve"> TENSILE AND ELONGATION CHANGE -2</t>
  </si>
  <si>
    <t>2 - TENSILE AND ELONGATION CALCULATION</t>
  </si>
  <si>
    <t>160-1</t>
  </si>
  <si>
    <t>AVG. V % CHG</t>
  </si>
  <si>
    <t>% V CHG STDEV</t>
  </si>
  <si>
    <t>WET WT (I)</t>
  </si>
  <si>
    <t>WET WT(F)</t>
  </si>
  <si>
    <t>DURO CHG</t>
  </si>
  <si>
    <t>AVG DURO CHG:</t>
  </si>
  <si>
    <t>DURO CHG STDEV</t>
  </si>
  <si>
    <t>VOLUME (I)</t>
  </si>
  <si>
    <t>VOL (I) STDEV</t>
  </si>
  <si>
    <t>VOL (I) AVG</t>
  </si>
  <si>
    <t>DURO (I) STDEV</t>
  </si>
  <si>
    <t>DURO (I) AVG</t>
  </si>
  <si>
    <t>% ELONGATION</t>
  </si>
  <si>
    <t>%ELONG CHG</t>
  </si>
  <si>
    <t>PA338</t>
  </si>
  <si>
    <t>FL372</t>
  </si>
  <si>
    <t>CMIR-65091</t>
  </si>
  <si>
    <t>CMIR-65084</t>
  </si>
  <si>
    <t>LAB  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</si>
</sst>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hh:mm"/>
    <numFmt numFmtId="166" formatCode="0.0000"/>
    <numFmt numFmtId="167" formatCode="0.00_)"/>
    <numFmt numFmtId="168" formatCode="0.0_)"/>
    <numFmt numFmtId="169" formatCode="0.0"/>
    <numFmt numFmtId="170" formatCode="0.000_)"/>
    <numFmt numFmtId="171" formatCode="0.000"/>
    <numFmt numFmtId="172" formatCode="0.0000_)"/>
    <numFmt numFmtId="173" formatCode="0.00000"/>
    <numFmt numFmtId="174" formatCode="0.000000"/>
    <numFmt numFmtId="175" formatCode="0.00000000"/>
    <numFmt numFmtId="176" formatCode="0.0000000"/>
    <numFmt numFmtId="177" formatCode="0_)"/>
    <numFmt numFmtId="178" formatCode="[$-409]dddd\,\ mmmm\ dd\,\ yyyy"/>
  </numFmts>
  <fonts count="13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b/>
      <sz val="12"/>
      <color indexed="13"/>
      <name val="Geneva"/>
      <family val="0"/>
    </font>
    <font>
      <sz val="12"/>
      <color indexed="13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12"/>
      <color indexed="8"/>
      <name val="Geneva"/>
      <family val="0"/>
    </font>
    <font>
      <b/>
      <sz val="9"/>
      <name val="Geneva"/>
      <family val="0"/>
    </font>
    <font>
      <sz val="10"/>
      <color indexed="13"/>
      <name val="Geneva"/>
      <family val="0"/>
    </font>
    <font>
      <b/>
      <sz val="8"/>
      <name val="Geneva"/>
      <family val="0"/>
    </font>
    <font>
      <sz val="11"/>
      <name val="Geneva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2" borderId="1" xfId="19" applyFont="1" applyFill="1" applyBorder="1" applyProtection="1">
      <alignment/>
      <protection/>
    </xf>
    <xf numFmtId="0" fontId="2" fillId="0" borderId="0" xfId="19" applyProtection="1">
      <alignment/>
      <protection/>
    </xf>
    <xf numFmtId="0" fontId="3" fillId="3" borderId="0" xfId="19" applyFont="1" applyFill="1" applyAlignment="1" applyProtection="1">
      <alignment horizontal="left" vertical="center"/>
      <protection/>
    </xf>
    <xf numFmtId="0" fontId="4" fillId="3" borderId="0" xfId="19" applyFont="1" applyFill="1" applyAlignment="1" applyProtection="1">
      <alignment horizontal="center" vertical="center"/>
      <protection/>
    </xf>
    <xf numFmtId="0" fontId="5" fillId="0" borderId="0" xfId="19" applyFont="1" applyAlignment="1" applyProtection="1">
      <alignment horizontal="center" vertical="center"/>
      <protection/>
    </xf>
    <xf numFmtId="0" fontId="6" fillId="0" borderId="0" xfId="19" applyFont="1" applyProtection="1">
      <alignment/>
      <protection/>
    </xf>
    <xf numFmtId="0" fontId="6" fillId="0" borderId="0" xfId="19" applyFont="1" applyAlignment="1" applyProtection="1">
      <alignment horizontal="center" vertical="top"/>
      <protection/>
    </xf>
    <xf numFmtId="0" fontId="6" fillId="0" borderId="0" xfId="19" applyFont="1" applyAlignment="1" applyProtection="1">
      <alignment horizontal="center" vertical="center"/>
      <protection/>
    </xf>
    <xf numFmtId="0" fontId="5" fillId="2" borderId="2" xfId="19" applyFont="1" applyFill="1" applyBorder="1" applyAlignment="1" applyProtection="1">
      <alignment horizontal="right"/>
      <protection/>
    </xf>
    <xf numFmtId="164" fontId="6" fillId="4" borderId="3" xfId="19" applyNumberFormat="1" applyFont="1" applyFill="1" applyBorder="1" applyProtection="1">
      <alignment/>
      <protection locked="0"/>
    </xf>
    <xf numFmtId="0" fontId="6" fillId="2" borderId="4" xfId="19" applyFont="1" applyFill="1" applyBorder="1" applyAlignment="1" applyProtection="1">
      <alignment horizontal="right"/>
      <protection/>
    </xf>
    <xf numFmtId="0" fontId="5" fillId="2" borderId="5" xfId="19" applyFont="1" applyFill="1" applyBorder="1" applyAlignment="1" applyProtection="1">
      <alignment horizontal="right"/>
      <protection/>
    </xf>
    <xf numFmtId="0" fontId="7" fillId="4" borderId="6" xfId="19" applyFont="1" applyFill="1" applyBorder="1" applyAlignment="1" applyProtection="1">
      <alignment horizontal="centerContinuous"/>
      <protection locked="0"/>
    </xf>
    <xf numFmtId="0" fontId="5" fillId="2" borderId="7" xfId="19" applyFont="1" applyFill="1" applyBorder="1" applyAlignment="1" applyProtection="1">
      <alignment horizontal="right"/>
      <protection/>
    </xf>
    <xf numFmtId="0" fontId="6" fillId="4" borderId="8" xfId="19" applyFont="1" applyFill="1" applyBorder="1" applyAlignment="1" applyProtection="1">
      <alignment horizontal="centerContinuous"/>
      <protection/>
    </xf>
    <xf numFmtId="0" fontId="6" fillId="0" borderId="0" xfId="19" applyFont="1" applyAlignment="1" applyProtection="1">
      <alignment horizontal="right"/>
      <protection/>
    </xf>
    <xf numFmtId="0" fontId="5" fillId="2" borderId="9" xfId="19" applyFont="1" applyFill="1" applyBorder="1" applyAlignment="1" applyProtection="1">
      <alignment horizontal="right"/>
      <protection/>
    </xf>
    <xf numFmtId="0" fontId="6" fillId="2" borderId="10" xfId="19" applyFont="1" applyFill="1" applyBorder="1" applyProtection="1">
      <alignment/>
      <protection/>
    </xf>
    <xf numFmtId="0" fontId="6" fillId="2" borderId="11" xfId="19" applyFont="1" applyFill="1" applyBorder="1" applyAlignment="1" applyProtection="1">
      <alignment horizontal="right"/>
      <protection/>
    </xf>
    <xf numFmtId="0" fontId="5" fillId="2" borderId="12" xfId="19" applyFont="1" applyFill="1" applyBorder="1" applyAlignment="1" applyProtection="1">
      <alignment horizontal="right"/>
      <protection/>
    </xf>
    <xf numFmtId="0" fontId="6" fillId="4" borderId="11" xfId="19" applyFont="1" applyFill="1" applyBorder="1" applyAlignment="1" applyProtection="1">
      <alignment horizontal="centerContinuous"/>
      <protection locked="0"/>
    </xf>
    <xf numFmtId="0" fontId="6" fillId="2" borderId="13" xfId="19" applyFont="1" applyFill="1" applyBorder="1" applyAlignment="1" applyProtection="1">
      <alignment horizontal="center" vertical="center"/>
      <protection/>
    </xf>
    <xf numFmtId="0" fontId="6" fillId="0" borderId="0" xfId="19" applyFont="1" applyAlignment="1" applyProtection="1">
      <alignment horizontal="center"/>
      <protection/>
    </xf>
    <xf numFmtId="0" fontId="5" fillId="2" borderId="14" xfId="19" applyFont="1" applyFill="1" applyBorder="1" applyAlignment="1" applyProtection="1">
      <alignment horizontal="right"/>
      <protection/>
    </xf>
    <xf numFmtId="0" fontId="6" fillId="2" borderId="15" xfId="19" applyFont="1" applyFill="1" applyBorder="1" applyProtection="1">
      <alignment/>
      <protection/>
    </xf>
    <xf numFmtId="0" fontId="5" fillId="2" borderId="16" xfId="19" applyFont="1" applyFill="1" applyBorder="1" applyAlignment="1" applyProtection="1">
      <alignment horizontal="right"/>
      <protection/>
    </xf>
    <xf numFmtId="0" fontId="5" fillId="2" borderId="15" xfId="19" applyFont="1" applyFill="1" applyBorder="1" applyAlignment="1" applyProtection="1">
      <alignment horizontal="right"/>
      <protection/>
    </xf>
    <xf numFmtId="0" fontId="6" fillId="2" borderId="17" xfId="19" applyFont="1" applyFill="1" applyBorder="1" applyProtection="1">
      <alignment/>
      <protection/>
    </xf>
    <xf numFmtId="0" fontId="8" fillId="0" borderId="0" xfId="19" applyFont="1" applyAlignment="1" applyProtection="1">
      <alignment horizontal="center"/>
      <protection/>
    </xf>
    <xf numFmtId="0" fontId="8" fillId="2" borderId="18" xfId="19" applyFont="1" applyFill="1" applyBorder="1" applyAlignment="1" applyProtection="1">
      <alignment horizontal="center"/>
      <protection/>
    </xf>
    <xf numFmtId="0" fontId="8" fillId="2" borderId="1" xfId="19" applyFont="1" applyFill="1" applyBorder="1" applyAlignment="1" applyProtection="1">
      <alignment horizontal="center" vertical="center"/>
      <protection/>
    </xf>
    <xf numFmtId="0" fontId="8" fillId="2" borderId="1" xfId="19" applyFont="1" applyFill="1" applyBorder="1" applyAlignment="1" applyProtection="1">
      <alignment horizontal="center"/>
      <protection/>
    </xf>
    <xf numFmtId="0" fontId="8" fillId="2" borderId="19" xfId="19" applyFont="1" applyFill="1" applyBorder="1" applyAlignment="1" applyProtection="1">
      <alignment horizontal="center"/>
      <protection/>
    </xf>
    <xf numFmtId="0" fontId="6" fillId="2" borderId="20" xfId="19" applyFont="1" applyFill="1" applyBorder="1" applyProtection="1">
      <alignment/>
      <protection/>
    </xf>
    <xf numFmtId="167" fontId="6" fillId="2" borderId="20" xfId="19" applyNumberFormat="1" applyFont="1" applyFill="1" applyBorder="1" applyProtection="1">
      <alignment/>
      <protection/>
    </xf>
    <xf numFmtId="1" fontId="7" fillId="4" borderId="21" xfId="19" applyNumberFormat="1" applyFont="1" applyFill="1" applyBorder="1" applyAlignment="1" applyProtection="1">
      <alignment horizontal="center" vertical="top"/>
      <protection locked="0"/>
    </xf>
    <xf numFmtId="1" fontId="7" fillId="4" borderId="20" xfId="19" applyNumberFormat="1" applyFont="1" applyFill="1" applyBorder="1" applyAlignment="1" applyProtection="1">
      <alignment horizontal="center" vertical="center"/>
      <protection locked="0"/>
    </xf>
    <xf numFmtId="0" fontId="6" fillId="2" borderId="21" xfId="19" applyFont="1" applyFill="1" applyBorder="1" applyAlignment="1" applyProtection="1">
      <alignment horizontal="center"/>
      <protection/>
    </xf>
    <xf numFmtId="2" fontId="6" fillId="2" borderId="21" xfId="19" applyNumberFormat="1" applyFont="1" applyFill="1" applyBorder="1" applyAlignment="1" applyProtection="1">
      <alignment horizontal="center"/>
      <protection/>
    </xf>
    <xf numFmtId="0" fontId="5" fillId="2" borderId="22" xfId="19" applyFont="1" applyFill="1" applyBorder="1" applyAlignment="1" applyProtection="1">
      <alignment horizontal="left"/>
      <protection/>
    </xf>
    <xf numFmtId="167" fontId="6" fillId="2" borderId="22" xfId="19" applyNumberFormat="1" applyFont="1" applyFill="1" applyBorder="1" applyProtection="1">
      <alignment/>
      <protection/>
    </xf>
    <xf numFmtId="1" fontId="7" fillId="4" borderId="23" xfId="19" applyNumberFormat="1" applyFont="1" applyFill="1" applyBorder="1" applyAlignment="1" applyProtection="1">
      <alignment horizontal="center" vertical="top"/>
      <protection locked="0"/>
    </xf>
    <xf numFmtId="1" fontId="7" fillId="4" borderId="22" xfId="19" applyNumberFormat="1" applyFont="1" applyFill="1" applyBorder="1" applyAlignment="1" applyProtection="1">
      <alignment horizontal="center" vertical="center"/>
      <protection locked="0"/>
    </xf>
    <xf numFmtId="0" fontId="6" fillId="2" borderId="23" xfId="19" applyFont="1" applyFill="1" applyBorder="1" applyAlignment="1" applyProtection="1">
      <alignment horizontal="center"/>
      <protection/>
    </xf>
    <xf numFmtId="0" fontId="6" fillId="2" borderId="22" xfId="19" applyNumberFormat="1" applyFont="1" applyFill="1" applyBorder="1" applyAlignment="1" applyProtection="1">
      <alignment horizontal="center" vertical="center"/>
      <protection/>
    </xf>
    <xf numFmtId="2" fontId="6" fillId="2" borderId="23" xfId="19" applyNumberFormat="1" applyFont="1" applyFill="1" applyBorder="1" applyAlignment="1" applyProtection="1">
      <alignment horizontal="center"/>
      <protection/>
    </xf>
    <xf numFmtId="0" fontId="6" fillId="2" borderId="24" xfId="19" applyFont="1" applyFill="1" applyBorder="1" applyProtection="1">
      <alignment/>
      <protection/>
    </xf>
    <xf numFmtId="167" fontId="6" fillId="2" borderId="24" xfId="19" applyNumberFormat="1" applyFont="1" applyFill="1" applyBorder="1" applyProtection="1">
      <alignment/>
      <protection/>
    </xf>
    <xf numFmtId="1" fontId="7" fillId="4" borderId="25" xfId="19" applyNumberFormat="1" applyFont="1" applyFill="1" applyBorder="1" applyAlignment="1" applyProtection="1">
      <alignment horizontal="center" vertical="top"/>
      <protection locked="0"/>
    </xf>
    <xf numFmtId="1" fontId="7" fillId="4" borderId="24" xfId="19" applyNumberFormat="1" applyFont="1" applyFill="1" applyBorder="1" applyAlignment="1" applyProtection="1">
      <alignment horizontal="center" vertical="center"/>
      <protection locked="0"/>
    </xf>
    <xf numFmtId="0" fontId="6" fillId="2" borderId="25" xfId="19" applyFont="1" applyFill="1" applyBorder="1" applyAlignment="1" applyProtection="1">
      <alignment horizontal="center"/>
      <protection/>
    </xf>
    <xf numFmtId="0" fontId="6" fillId="2" borderId="24" xfId="19" applyNumberFormat="1" applyFont="1" applyFill="1" applyBorder="1" applyAlignment="1" applyProtection="1">
      <alignment horizontal="center" vertical="center"/>
      <protection/>
    </xf>
    <xf numFmtId="2" fontId="6" fillId="2" borderId="25" xfId="19" applyNumberFormat="1" applyFont="1" applyFill="1" applyBorder="1" applyAlignment="1" applyProtection="1">
      <alignment horizontal="center"/>
      <protection/>
    </xf>
    <xf numFmtId="0" fontId="6" fillId="2" borderId="26" xfId="19" applyFont="1" applyFill="1" applyBorder="1" applyProtection="1">
      <alignment/>
      <protection/>
    </xf>
    <xf numFmtId="167" fontId="6" fillId="2" borderId="26" xfId="19" applyNumberFormat="1" applyFont="1" applyFill="1" applyBorder="1" applyProtection="1">
      <alignment/>
      <protection/>
    </xf>
    <xf numFmtId="1" fontId="7" fillId="4" borderId="27" xfId="19" applyNumberFormat="1" applyFont="1" applyFill="1" applyBorder="1" applyAlignment="1" applyProtection="1">
      <alignment horizontal="center" vertical="top"/>
      <protection locked="0"/>
    </xf>
    <xf numFmtId="1" fontId="7" fillId="4" borderId="26" xfId="19" applyNumberFormat="1" applyFont="1" applyFill="1" applyBorder="1" applyAlignment="1" applyProtection="1">
      <alignment horizontal="center" vertical="center"/>
      <protection locked="0"/>
    </xf>
    <xf numFmtId="0" fontId="6" fillId="2" borderId="27" xfId="19" applyFont="1" applyFill="1" applyBorder="1" applyAlignment="1" applyProtection="1">
      <alignment horizontal="center"/>
      <protection/>
    </xf>
    <xf numFmtId="2" fontId="6" fillId="2" borderId="27" xfId="19" applyNumberFormat="1" applyFont="1" applyFill="1" applyBorder="1" applyAlignment="1" applyProtection="1">
      <alignment horizontal="center"/>
      <protection/>
    </xf>
    <xf numFmtId="0" fontId="6" fillId="2" borderId="22" xfId="19" applyFont="1" applyFill="1" applyBorder="1" applyProtection="1">
      <alignment/>
      <protection/>
    </xf>
    <xf numFmtId="0" fontId="7" fillId="2" borderId="23" xfId="19" applyFont="1" applyFill="1" applyBorder="1" applyAlignment="1" applyProtection="1">
      <alignment horizontal="center"/>
      <protection/>
    </xf>
    <xf numFmtId="0" fontId="5" fillId="2" borderId="22" xfId="19" applyFont="1" applyFill="1" applyBorder="1" applyProtection="1">
      <alignment/>
      <protection/>
    </xf>
    <xf numFmtId="0" fontId="6" fillId="2" borderId="0" xfId="19" applyFont="1" applyFill="1" applyProtection="1">
      <alignment/>
      <protection/>
    </xf>
    <xf numFmtId="0" fontId="6" fillId="2" borderId="28" xfId="19" applyFont="1" applyFill="1" applyBorder="1" applyProtection="1">
      <alignment/>
      <protection/>
    </xf>
    <xf numFmtId="0" fontId="5" fillId="2" borderId="29" xfId="19" applyFont="1" applyFill="1" applyBorder="1" applyAlignment="1" applyProtection="1">
      <alignment horizontal="right"/>
      <protection/>
    </xf>
    <xf numFmtId="0" fontId="6" fillId="4" borderId="30" xfId="19" applyFont="1" applyFill="1" applyBorder="1" applyProtection="1">
      <alignment/>
      <protection locked="0"/>
    </xf>
    <xf numFmtId="0" fontId="6" fillId="4" borderId="31" xfId="19" applyFont="1" applyFill="1" applyBorder="1" applyProtection="1">
      <alignment/>
      <protection/>
    </xf>
    <xf numFmtId="0" fontId="5" fillId="2" borderId="18" xfId="19" applyFont="1" applyFill="1" applyBorder="1" applyAlignment="1" applyProtection="1">
      <alignment horizontal="right"/>
      <protection/>
    </xf>
    <xf numFmtId="0" fontId="6" fillId="4" borderId="30" xfId="19" applyFont="1" applyFill="1" applyBorder="1" applyProtection="1">
      <alignment/>
      <protection/>
    </xf>
    <xf numFmtId="164" fontId="6" fillId="0" borderId="3" xfId="19" applyNumberFormat="1" applyFont="1" applyBorder="1" applyProtection="1">
      <alignment/>
      <protection/>
    </xf>
    <xf numFmtId="0" fontId="6" fillId="0" borderId="8" xfId="19" applyFont="1" applyBorder="1" applyAlignment="1" applyProtection="1">
      <alignment horizontal="centerContinuous"/>
      <protection/>
    </xf>
    <xf numFmtId="0" fontId="3" fillId="3" borderId="0" xfId="19" applyFont="1" applyFill="1" applyAlignment="1" applyProtection="1">
      <alignment horizontal="left"/>
      <protection/>
    </xf>
    <xf numFmtId="0" fontId="9" fillId="3" borderId="0" xfId="19" applyFont="1" applyFill="1" applyProtection="1">
      <alignment/>
      <protection/>
    </xf>
    <xf numFmtId="0" fontId="1" fillId="2" borderId="2" xfId="19" applyFont="1" applyFill="1" applyBorder="1" applyAlignment="1" applyProtection="1">
      <alignment horizontal="right"/>
      <protection/>
    </xf>
    <xf numFmtId="0" fontId="2" fillId="0" borderId="3" xfId="19" applyBorder="1" applyProtection="1">
      <alignment/>
      <protection/>
    </xf>
    <xf numFmtId="0" fontId="2" fillId="2" borderId="7" xfId="19" applyFill="1" applyBorder="1" applyProtection="1">
      <alignment/>
      <protection/>
    </xf>
    <xf numFmtId="0" fontId="2" fillId="2" borderId="6" xfId="19" applyFill="1" applyBorder="1" applyProtection="1">
      <alignment/>
      <protection/>
    </xf>
    <xf numFmtId="0" fontId="1" fillId="2" borderId="32" xfId="19" applyFont="1" applyFill="1" applyBorder="1" applyAlignment="1" applyProtection="1">
      <alignment horizontal="right"/>
      <protection/>
    </xf>
    <xf numFmtId="0" fontId="1" fillId="2" borderId="9" xfId="19" applyFont="1" applyFill="1" applyBorder="1" applyAlignment="1" applyProtection="1">
      <alignment horizontal="right"/>
      <protection/>
    </xf>
    <xf numFmtId="14" fontId="2" fillId="0" borderId="23" xfId="19" applyNumberFormat="1" applyBorder="1" applyAlignment="1" applyProtection="1">
      <alignment horizontal="left"/>
      <protection/>
    </xf>
    <xf numFmtId="0" fontId="2" fillId="2" borderId="10" xfId="19" applyFill="1" applyBorder="1" applyProtection="1">
      <alignment/>
      <protection/>
    </xf>
    <xf numFmtId="0" fontId="1" fillId="2" borderId="12" xfId="19" applyFont="1" applyFill="1" applyBorder="1" applyAlignment="1" applyProtection="1">
      <alignment horizontal="right"/>
      <protection/>
    </xf>
    <xf numFmtId="0" fontId="2" fillId="0" borderId="33" xfId="19" applyBorder="1" applyAlignment="1" applyProtection="1">
      <alignment horizontal="left"/>
      <protection/>
    </xf>
    <xf numFmtId="0" fontId="2" fillId="2" borderId="34" xfId="19" applyFill="1" applyBorder="1" applyProtection="1">
      <alignment/>
      <protection/>
    </xf>
    <xf numFmtId="0" fontId="2" fillId="2" borderId="11" xfId="19" applyFill="1" applyBorder="1" applyProtection="1">
      <alignment/>
      <protection/>
    </xf>
    <xf numFmtId="0" fontId="2" fillId="2" borderId="13" xfId="19" applyFill="1" applyBorder="1" applyProtection="1">
      <alignment/>
      <protection/>
    </xf>
    <xf numFmtId="0" fontId="1" fillId="2" borderId="14" xfId="19" applyFont="1" applyFill="1" applyBorder="1" applyAlignment="1" applyProtection="1">
      <alignment horizontal="right"/>
      <protection/>
    </xf>
    <xf numFmtId="0" fontId="2" fillId="2" borderId="15" xfId="19" applyFill="1" applyBorder="1" applyProtection="1">
      <alignment/>
      <protection/>
    </xf>
    <xf numFmtId="0" fontId="2" fillId="2" borderId="35" xfId="19" applyFill="1" applyBorder="1" applyProtection="1">
      <alignment/>
      <protection/>
    </xf>
    <xf numFmtId="0" fontId="2" fillId="2" borderId="17" xfId="19" applyFill="1" applyBorder="1" applyProtection="1">
      <alignment/>
      <protection/>
    </xf>
    <xf numFmtId="0" fontId="1" fillId="0" borderId="0" xfId="19" applyFont="1" applyAlignment="1" applyProtection="1">
      <alignment horizontal="left"/>
      <protection/>
    </xf>
    <xf numFmtId="0" fontId="1" fillId="2" borderId="2" xfId="19" applyFont="1" applyFill="1" applyBorder="1" applyAlignment="1" applyProtection="1">
      <alignment horizontal="center"/>
      <protection/>
    </xf>
    <xf numFmtId="0" fontId="1" fillId="2" borderId="3" xfId="19" applyFont="1" applyFill="1" applyBorder="1" applyAlignment="1" applyProtection="1">
      <alignment horizontal="centerContinuous"/>
      <protection/>
    </xf>
    <xf numFmtId="0" fontId="2" fillId="2" borderId="3" xfId="19" applyFill="1" applyBorder="1" applyAlignment="1" applyProtection="1">
      <alignment horizontal="centerContinuous"/>
      <protection/>
    </xf>
    <xf numFmtId="0" fontId="1" fillId="2" borderId="3" xfId="19" applyFont="1" applyFill="1" applyBorder="1" applyAlignment="1" applyProtection="1">
      <alignment horizontal="center"/>
      <protection/>
    </xf>
    <xf numFmtId="0" fontId="1" fillId="2" borderId="8" xfId="19" applyFont="1" applyFill="1" applyBorder="1" applyAlignment="1" applyProtection="1">
      <alignment horizontal="center"/>
      <protection/>
    </xf>
    <xf numFmtId="0" fontId="1" fillId="2" borderId="9" xfId="19" applyFont="1" applyFill="1" applyBorder="1" applyAlignment="1" applyProtection="1">
      <alignment horizontal="center"/>
      <protection/>
    </xf>
    <xf numFmtId="0" fontId="1" fillId="2" borderId="23" xfId="19" applyFont="1" applyFill="1" applyBorder="1" applyAlignment="1" applyProtection="1">
      <alignment horizontal="center"/>
      <protection/>
    </xf>
    <xf numFmtId="0" fontId="1" fillId="2" borderId="33" xfId="19" applyFont="1" applyFill="1" applyBorder="1" applyAlignment="1" applyProtection="1">
      <alignment horizontal="center"/>
      <protection/>
    </xf>
    <xf numFmtId="0" fontId="1" fillId="2" borderId="34" xfId="19" applyFont="1" applyFill="1" applyBorder="1" applyAlignment="1" applyProtection="1">
      <alignment horizontal="center"/>
      <protection/>
    </xf>
    <xf numFmtId="0" fontId="2" fillId="2" borderId="23" xfId="19" applyFill="1" applyBorder="1" applyProtection="1">
      <alignment/>
      <protection/>
    </xf>
    <xf numFmtId="168" fontId="2" fillId="2" borderId="33" xfId="19" applyNumberFormat="1" applyFill="1" applyBorder="1" applyProtection="1">
      <alignment/>
      <protection/>
    </xf>
    <xf numFmtId="168" fontId="2" fillId="2" borderId="23" xfId="19" applyNumberFormat="1" applyFill="1" applyBorder="1" applyProtection="1">
      <alignment/>
      <protection/>
    </xf>
    <xf numFmtId="0" fontId="1" fillId="2" borderId="36" xfId="19" applyFont="1" applyFill="1" applyBorder="1" applyAlignment="1" applyProtection="1">
      <alignment horizontal="center"/>
      <protection/>
    </xf>
    <xf numFmtId="0" fontId="2" fillId="2" borderId="37" xfId="19" applyFill="1" applyBorder="1" applyProtection="1">
      <alignment/>
      <protection/>
    </xf>
    <xf numFmtId="0" fontId="1" fillId="2" borderId="18" xfId="19" applyFont="1" applyFill="1" applyBorder="1" applyAlignment="1" applyProtection="1">
      <alignment horizontal="right"/>
      <protection/>
    </xf>
    <xf numFmtId="168" fontId="1" fillId="2" borderId="1" xfId="19" applyNumberFormat="1" applyFont="1" applyFill="1" applyBorder="1" applyProtection="1">
      <alignment/>
      <protection/>
    </xf>
    <xf numFmtId="168" fontId="1" fillId="2" borderId="19" xfId="19" applyNumberFormat="1" applyFont="1" applyFill="1" applyBorder="1" applyProtection="1">
      <alignment/>
      <protection/>
    </xf>
    <xf numFmtId="0" fontId="2" fillId="2" borderId="38" xfId="19" applyFill="1" applyBorder="1" applyProtection="1">
      <alignment/>
      <protection/>
    </xf>
    <xf numFmtId="0" fontId="2" fillId="2" borderId="39" xfId="19" applyFill="1" applyBorder="1" applyAlignment="1" applyProtection="1">
      <alignment horizontal="left"/>
      <protection/>
    </xf>
    <xf numFmtId="0" fontId="1" fillId="2" borderId="39" xfId="19" applyFont="1" applyFill="1" applyBorder="1" applyAlignment="1" applyProtection="1">
      <alignment horizontal="right"/>
      <protection/>
    </xf>
    <xf numFmtId="0" fontId="2" fillId="2" borderId="40" xfId="19" applyFill="1" applyBorder="1" applyProtection="1">
      <alignment/>
      <protection/>
    </xf>
    <xf numFmtId="0" fontId="2" fillId="2" borderId="41" xfId="19" applyFill="1" applyBorder="1" applyProtection="1">
      <alignment/>
      <protection/>
    </xf>
    <xf numFmtId="0" fontId="2" fillId="2" borderId="42" xfId="19" applyFill="1" applyBorder="1" applyProtection="1">
      <alignment/>
      <protection/>
    </xf>
    <xf numFmtId="0" fontId="2" fillId="2" borderId="43" xfId="19" applyFill="1" applyBorder="1" applyProtection="1">
      <alignment/>
      <protection/>
    </xf>
    <xf numFmtId="0" fontId="2" fillId="2" borderId="11" xfId="19" applyFill="1" applyBorder="1" applyAlignment="1" applyProtection="1">
      <alignment horizontal="left"/>
      <protection/>
    </xf>
    <xf numFmtId="0" fontId="1" fillId="2" borderId="11" xfId="19" applyFont="1" applyFill="1" applyBorder="1" applyAlignment="1" applyProtection="1">
      <alignment horizontal="right"/>
      <protection/>
    </xf>
    <xf numFmtId="0" fontId="2" fillId="2" borderId="12" xfId="19" applyFill="1" applyBorder="1" applyProtection="1">
      <alignment/>
      <protection/>
    </xf>
    <xf numFmtId="168" fontId="2" fillId="0" borderId="11" xfId="19" applyNumberFormat="1" applyBorder="1" applyAlignment="1" applyProtection="1">
      <alignment horizontal="left"/>
      <protection/>
    </xf>
    <xf numFmtId="168" fontId="2" fillId="2" borderId="10" xfId="19" applyNumberFormat="1" applyFill="1" applyBorder="1" applyAlignment="1" applyProtection="1">
      <alignment horizontal="left"/>
      <protection/>
    </xf>
    <xf numFmtId="0" fontId="2" fillId="2" borderId="44" xfId="19" applyFill="1" applyBorder="1" applyProtection="1">
      <alignment/>
      <protection/>
    </xf>
    <xf numFmtId="0" fontId="2" fillId="2" borderId="45" xfId="19" applyFill="1" applyBorder="1" applyProtection="1">
      <alignment/>
      <protection/>
    </xf>
    <xf numFmtId="0" fontId="1" fillId="2" borderId="46" xfId="19" applyFont="1" applyFill="1" applyBorder="1" applyAlignment="1" applyProtection="1">
      <alignment horizontal="right"/>
      <protection/>
    </xf>
    <xf numFmtId="168" fontId="2" fillId="0" borderId="25" xfId="19" applyNumberFormat="1" applyBorder="1" applyAlignment="1" applyProtection="1">
      <alignment horizontal="left"/>
      <protection/>
    </xf>
    <xf numFmtId="0" fontId="2" fillId="2" borderId="47" xfId="19" applyFill="1" applyBorder="1" applyProtection="1">
      <alignment/>
      <protection/>
    </xf>
    <xf numFmtId="0" fontId="2" fillId="2" borderId="48" xfId="19" applyFill="1" applyBorder="1" applyProtection="1">
      <alignment/>
      <protection/>
    </xf>
    <xf numFmtId="0" fontId="1" fillId="2" borderId="14" xfId="19" applyFont="1" applyFill="1" applyBorder="1" applyAlignment="1" applyProtection="1">
      <alignment horizontal="center"/>
      <protection/>
    </xf>
    <xf numFmtId="168" fontId="2" fillId="2" borderId="23" xfId="19" applyNumberFormat="1" applyFill="1" applyBorder="1" applyAlignment="1" applyProtection="1">
      <alignment horizontal="center"/>
      <protection locked="0"/>
    </xf>
    <xf numFmtId="168" fontId="2" fillId="2" borderId="37" xfId="19" applyNumberFormat="1" applyFill="1" applyBorder="1" applyAlignment="1" applyProtection="1">
      <alignment horizontal="center"/>
      <protection locked="0"/>
    </xf>
    <xf numFmtId="168" fontId="0" fillId="2" borderId="23" xfId="0" applyNumberFormat="1" applyFont="1" applyFill="1" applyBorder="1" applyAlignment="1" applyProtection="1">
      <alignment horizontal="center"/>
      <protection locked="0"/>
    </xf>
    <xf numFmtId="168" fontId="0" fillId="2" borderId="37" xfId="0" applyNumberFormat="1" applyFont="1" applyFill="1" applyBorder="1" applyAlignment="1" applyProtection="1">
      <alignment horizontal="center"/>
      <protection locked="0"/>
    </xf>
    <xf numFmtId="168" fontId="2" fillId="2" borderId="39" xfId="19" applyNumberFormat="1" applyFill="1" applyBorder="1" applyAlignment="1" applyProtection="1">
      <alignment horizontal="left"/>
      <protection/>
    </xf>
    <xf numFmtId="168" fontId="2" fillId="2" borderId="23" xfId="19" applyNumberFormat="1" applyFill="1" applyBorder="1" applyAlignment="1" applyProtection="1">
      <alignment horizontal="center"/>
      <protection/>
    </xf>
    <xf numFmtId="1" fontId="2" fillId="0" borderId="23" xfId="19" applyNumberFormat="1" applyFont="1" applyBorder="1" applyProtection="1">
      <alignment/>
      <protection/>
    </xf>
    <xf numFmtId="0" fontId="2" fillId="0" borderId="15" xfId="19" applyFont="1" applyBorder="1" applyProtection="1">
      <alignment/>
      <protection/>
    </xf>
    <xf numFmtId="0" fontId="2" fillId="0" borderId="16" xfId="19" applyFont="1" applyBorder="1" applyProtection="1">
      <alignment/>
      <protection/>
    </xf>
    <xf numFmtId="169" fontId="2" fillId="4" borderId="23" xfId="19" applyNumberFormat="1" applyFill="1" applyBorder="1" applyAlignment="1" applyProtection="1">
      <alignment horizontal="center"/>
      <protection locked="0"/>
    </xf>
    <xf numFmtId="169" fontId="2" fillId="4" borderId="37" xfId="19" applyNumberFormat="1" applyFill="1" applyBorder="1" applyAlignment="1" applyProtection="1">
      <alignment horizontal="center"/>
      <protection locked="0"/>
    </xf>
    <xf numFmtId="168" fontId="1" fillId="2" borderId="1" xfId="19" applyNumberFormat="1" applyFont="1" applyFill="1" applyBorder="1" applyAlignment="1" applyProtection="1">
      <alignment horizontal="center"/>
      <protection/>
    </xf>
    <xf numFmtId="14" fontId="2" fillId="0" borderId="23" xfId="19" applyNumberFormat="1" applyFont="1" applyBorder="1" applyAlignment="1" applyProtection="1">
      <alignment horizontal="left"/>
      <protection/>
    </xf>
    <xf numFmtId="0" fontId="6" fillId="4" borderId="11" xfId="19" applyFont="1" applyFill="1" applyBorder="1" applyAlignment="1" applyProtection="1">
      <alignment horizontal="center"/>
      <protection locked="0"/>
    </xf>
    <xf numFmtId="165" fontId="6" fillId="4" borderId="37" xfId="19" applyNumberFormat="1" applyFont="1" applyFill="1" applyBorder="1" applyAlignment="1" applyProtection="1">
      <alignment horizontal="center"/>
      <protection locked="0"/>
    </xf>
    <xf numFmtId="0" fontId="6" fillId="4" borderId="49" xfId="19" applyFont="1" applyFill="1" applyBorder="1" applyAlignment="1" applyProtection="1">
      <alignment horizontal="center"/>
      <protection locked="0"/>
    </xf>
    <xf numFmtId="0" fontId="6" fillId="0" borderId="6" xfId="19" applyFont="1" applyBorder="1" applyAlignment="1" applyProtection="1">
      <alignment horizontal="center"/>
      <protection/>
    </xf>
    <xf numFmtId="0" fontId="6" fillId="0" borderId="11" xfId="19" applyFont="1" applyBorder="1" applyAlignment="1" applyProtection="1">
      <alignment horizontal="center"/>
      <protection/>
    </xf>
    <xf numFmtId="0" fontId="7" fillId="0" borderId="6" xfId="19" applyFont="1" applyBorder="1" applyAlignment="1" applyProtection="1">
      <alignment horizontal="center"/>
      <protection/>
    </xf>
    <xf numFmtId="0" fontId="6" fillId="0" borderId="37" xfId="19" applyFont="1" applyBorder="1" applyAlignment="1" applyProtection="1">
      <alignment horizontal="center"/>
      <protection/>
    </xf>
    <xf numFmtId="165" fontId="6" fillId="0" borderId="37" xfId="19" applyNumberFormat="1" applyFont="1" applyBorder="1" applyAlignment="1" applyProtection="1">
      <alignment horizontal="center"/>
      <protection/>
    </xf>
    <xf numFmtId="1" fontId="6" fillId="2" borderId="24" xfId="19" applyNumberFormat="1" applyFont="1" applyFill="1" applyBorder="1" applyAlignment="1" applyProtection="1">
      <alignment horizontal="center"/>
      <protection/>
    </xf>
    <xf numFmtId="0" fontId="8" fillId="2" borderId="50" xfId="19" applyNumberFormat="1" applyFont="1" applyFill="1" applyBorder="1" applyAlignment="1" applyProtection="1">
      <alignment horizontal="center" vertical="center"/>
      <protection/>
    </xf>
    <xf numFmtId="0" fontId="10" fillId="2" borderId="20" xfId="19" applyFont="1" applyFill="1" applyBorder="1" applyProtection="1">
      <alignment/>
      <protection/>
    </xf>
    <xf numFmtId="0" fontId="8" fillId="2" borderId="26" xfId="19" applyFont="1" applyFill="1" applyBorder="1" applyProtection="1">
      <alignment/>
      <protection/>
    </xf>
    <xf numFmtId="0" fontId="10" fillId="2" borderId="26" xfId="19" applyFont="1" applyFill="1" applyBorder="1" applyProtection="1">
      <alignment/>
      <protection/>
    </xf>
    <xf numFmtId="177" fontId="1" fillId="2" borderId="1" xfId="19" applyNumberFormat="1" applyFont="1" applyFill="1" applyBorder="1" applyAlignment="1" applyProtection="1">
      <alignment horizontal="center"/>
      <protection/>
    </xf>
    <xf numFmtId="169" fontId="1" fillId="2" borderId="1" xfId="19" applyNumberFormat="1" applyFont="1" applyFill="1" applyBorder="1" applyAlignment="1" applyProtection="1">
      <alignment horizontal="center"/>
      <protection/>
    </xf>
    <xf numFmtId="169" fontId="2" fillId="0" borderId="51" xfId="19" applyNumberFormat="1" applyBorder="1" applyAlignment="1" applyProtection="1">
      <alignment horizontal="left"/>
      <protection/>
    </xf>
    <xf numFmtId="166" fontId="6" fillId="4" borderId="52" xfId="19" applyNumberFormat="1" applyFont="1" applyFill="1" applyBorder="1" applyAlignment="1" applyProtection="1">
      <alignment horizontal="center" vertical="center"/>
      <protection locked="0"/>
    </xf>
    <xf numFmtId="166" fontId="6" fillId="4" borderId="20" xfId="19" applyNumberFormat="1" applyFont="1" applyFill="1" applyBorder="1" applyAlignment="1" applyProtection="1">
      <alignment horizontal="center" vertical="center"/>
      <protection locked="0"/>
    </xf>
    <xf numFmtId="166" fontId="6" fillId="4" borderId="21" xfId="19" applyNumberFormat="1" applyFont="1" applyFill="1" applyBorder="1" applyAlignment="1" applyProtection="1">
      <alignment horizontal="center" vertical="center"/>
      <protection locked="0"/>
    </xf>
    <xf numFmtId="166" fontId="6" fillId="4" borderId="53" xfId="19" applyNumberFormat="1" applyFont="1" applyFill="1" applyBorder="1" applyAlignment="1" applyProtection="1">
      <alignment horizontal="center" vertical="center"/>
      <protection locked="0"/>
    </xf>
    <xf numFmtId="166" fontId="6" fillId="4" borderId="22" xfId="19" applyNumberFormat="1" applyFont="1" applyFill="1" applyBorder="1" applyAlignment="1" applyProtection="1">
      <alignment horizontal="center" vertical="center"/>
      <protection locked="0"/>
    </xf>
    <xf numFmtId="166" fontId="6" fillId="4" borderId="23" xfId="19" applyNumberFormat="1" applyFont="1" applyFill="1" applyBorder="1" applyAlignment="1" applyProtection="1">
      <alignment horizontal="center" vertical="center"/>
      <protection locked="0"/>
    </xf>
    <xf numFmtId="166" fontId="6" fillId="4" borderId="54" xfId="19" applyNumberFormat="1" applyFont="1" applyFill="1" applyBorder="1" applyAlignment="1" applyProtection="1">
      <alignment horizontal="center" vertical="center"/>
      <protection locked="0"/>
    </xf>
    <xf numFmtId="166" fontId="6" fillId="4" borderId="24" xfId="19" applyNumberFormat="1" applyFont="1" applyFill="1" applyBorder="1" applyAlignment="1" applyProtection="1">
      <alignment horizontal="center" vertical="center"/>
      <protection locked="0"/>
    </xf>
    <xf numFmtId="166" fontId="6" fillId="4" borderId="25" xfId="19" applyNumberFormat="1" applyFont="1" applyFill="1" applyBorder="1" applyAlignment="1" applyProtection="1">
      <alignment horizontal="center" vertical="center"/>
      <protection locked="0"/>
    </xf>
    <xf numFmtId="166" fontId="6" fillId="4" borderId="55" xfId="19" applyNumberFormat="1" applyFont="1" applyFill="1" applyBorder="1" applyAlignment="1" applyProtection="1">
      <alignment horizontal="center" vertical="center"/>
      <protection locked="0"/>
    </xf>
    <xf numFmtId="166" fontId="6" fillId="4" borderId="26" xfId="19" applyNumberFormat="1" applyFont="1" applyFill="1" applyBorder="1" applyAlignment="1" applyProtection="1">
      <alignment horizontal="center" vertical="center"/>
      <protection locked="0"/>
    </xf>
    <xf numFmtId="166" fontId="6" fillId="4" borderId="27" xfId="19" applyNumberFormat="1" applyFont="1" applyFill="1" applyBorder="1" applyAlignment="1" applyProtection="1">
      <alignment horizontal="center" vertical="center"/>
      <protection locked="0"/>
    </xf>
    <xf numFmtId="169" fontId="6" fillId="2" borderId="20" xfId="19" applyNumberFormat="1" applyFont="1" applyFill="1" applyBorder="1" applyAlignment="1" applyProtection="1">
      <alignment horizontal="center" vertical="center"/>
      <protection/>
    </xf>
    <xf numFmtId="2" fontId="6" fillId="2" borderId="22" xfId="19" applyNumberFormat="1" applyFont="1" applyFill="1" applyBorder="1" applyAlignment="1" applyProtection="1">
      <alignment horizontal="center" vertical="center"/>
      <protection/>
    </xf>
    <xf numFmtId="1" fontId="6" fillId="2" borderId="22" xfId="19" applyNumberFormat="1" applyFont="1" applyFill="1" applyBorder="1" applyAlignment="1" applyProtection="1">
      <alignment horizontal="center" vertical="center"/>
      <protection/>
    </xf>
    <xf numFmtId="169" fontId="6" fillId="2" borderId="22" xfId="19" applyNumberFormat="1" applyFont="1" applyFill="1" applyBorder="1" applyAlignment="1" applyProtection="1">
      <alignment horizontal="center" vertical="center"/>
      <protection/>
    </xf>
    <xf numFmtId="2" fontId="6" fillId="2" borderId="20" xfId="19" applyNumberFormat="1" applyFont="1" applyFill="1" applyBorder="1" applyAlignment="1" applyProtection="1">
      <alignment horizontal="center" vertical="center"/>
      <protection/>
    </xf>
    <xf numFmtId="1" fontId="6" fillId="2" borderId="20" xfId="19" applyNumberFormat="1" applyFont="1" applyFill="1" applyBorder="1" applyAlignment="1" applyProtection="1">
      <alignment horizontal="center" vertical="center"/>
      <protection/>
    </xf>
    <xf numFmtId="2" fontId="6" fillId="2" borderId="22" xfId="19" applyNumberFormat="1" applyFont="1" applyFill="1" applyBorder="1" applyAlignment="1" applyProtection="1">
      <alignment horizontal="center"/>
      <protection/>
    </xf>
    <xf numFmtId="169" fontId="6" fillId="2" borderId="22" xfId="19" applyNumberFormat="1" applyFont="1" applyFill="1" applyBorder="1" applyAlignment="1" applyProtection="1">
      <alignment horizontal="center"/>
      <protection/>
    </xf>
    <xf numFmtId="0" fontId="6" fillId="0" borderId="11" xfId="19" applyNumberFormat="1" applyFont="1" applyBorder="1" applyAlignment="1" applyProtection="1">
      <alignment horizontal="center"/>
      <protection/>
    </xf>
    <xf numFmtId="0" fontId="6" fillId="0" borderId="35" xfId="19" applyNumberFormat="1" applyFont="1" applyBorder="1" applyAlignment="1" applyProtection="1">
      <alignment horizontal="center"/>
      <protection/>
    </xf>
    <xf numFmtId="177" fontId="0" fillId="4" borderId="23" xfId="0" applyNumberFormat="1" applyFill="1" applyBorder="1" applyAlignment="1" applyProtection="1">
      <alignment horizontal="center"/>
      <protection locked="0"/>
    </xf>
    <xf numFmtId="177" fontId="0" fillId="4" borderId="37" xfId="0" applyNumberFormat="1" applyFill="1" applyBorder="1" applyAlignment="1" applyProtection="1">
      <alignment horizontal="center"/>
      <protection locked="0"/>
    </xf>
    <xf numFmtId="0" fontId="11" fillId="0" borderId="8" xfId="19" applyNumberFormat="1" applyFont="1" applyBorder="1" applyAlignment="1" applyProtection="1">
      <alignment horizontal="left"/>
      <protection/>
    </xf>
    <xf numFmtId="0" fontId="5" fillId="0" borderId="49" xfId="19" applyFont="1" applyBorder="1" applyAlignment="1" applyProtection="1">
      <alignment horizontal="center"/>
      <protection/>
    </xf>
    <xf numFmtId="0" fontId="12" fillId="0" borderId="49" xfId="0" applyFont="1" applyBorder="1" applyAlignment="1">
      <alignment horizontal="center"/>
    </xf>
    <xf numFmtId="0" fontId="5" fillId="0" borderId="0" xfId="19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3220916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1">
      <selection activeCell="F1" sqref="F1:H1"/>
    </sheetView>
  </sheetViews>
  <sheetFormatPr defaultColWidth="9.140625" defaultRowHeight="12.75"/>
  <cols>
    <col min="1" max="1" width="24.7109375" style="2" customWidth="1"/>
    <col min="2" max="2" width="15.421875" style="2" customWidth="1"/>
    <col min="3" max="3" width="10.7109375" style="2" customWidth="1"/>
    <col min="4" max="4" width="10.8515625" style="2" customWidth="1"/>
    <col min="5" max="5" width="14.28125" style="2" customWidth="1"/>
    <col min="6" max="6" width="15.57421875" style="2" customWidth="1"/>
    <col min="7" max="7" width="9.140625" style="2" customWidth="1"/>
    <col min="8" max="8" width="10.421875" style="2" customWidth="1"/>
    <col min="9" max="9" width="12.421875" style="2" customWidth="1"/>
    <col min="10" max="10" width="19.28125" style="2" customWidth="1"/>
    <col min="11" max="11" width="11.140625" style="2" bestFit="1" customWidth="1"/>
    <col min="12" max="12" width="15.57421875" style="2" customWidth="1"/>
    <col min="13" max="16384" width="9.140625" style="2" customWidth="1"/>
  </cols>
  <sheetData>
    <row r="1" spans="1:12" ht="16.5" thickBot="1">
      <c r="A1" s="3" t="s">
        <v>2</v>
      </c>
      <c r="B1" s="4"/>
      <c r="D1" s="5"/>
      <c r="E1" s="6"/>
      <c r="F1" s="182" t="s">
        <v>64</v>
      </c>
      <c r="G1" s="183"/>
      <c r="H1" s="183"/>
      <c r="I1" s="6"/>
      <c r="J1" s="6"/>
      <c r="K1" s="6"/>
      <c r="L1" s="6"/>
    </row>
    <row r="2" spans="1:12" ht="16.5" thickTop="1">
      <c r="A2" s="9" t="s">
        <v>3</v>
      </c>
      <c r="B2" s="144" t="s">
        <v>61</v>
      </c>
      <c r="C2" s="10"/>
      <c r="D2" s="11"/>
      <c r="E2" s="12" t="s">
        <v>4</v>
      </c>
      <c r="F2" s="13" t="s">
        <v>5</v>
      </c>
      <c r="G2" s="14" t="s">
        <v>6</v>
      </c>
      <c r="H2" s="15" t="s">
        <v>7</v>
      </c>
      <c r="I2" s="6"/>
      <c r="J2" s="16" t="s">
        <v>7</v>
      </c>
      <c r="K2" s="6"/>
      <c r="L2" s="6"/>
    </row>
    <row r="3" spans="1:12" ht="15.75">
      <c r="A3" s="17" t="s">
        <v>8</v>
      </c>
      <c r="B3" s="145">
        <v>240</v>
      </c>
      <c r="C3" s="18"/>
      <c r="D3" s="19"/>
      <c r="E3" s="20" t="s">
        <v>9</v>
      </c>
      <c r="F3" s="21"/>
      <c r="G3" s="18"/>
      <c r="H3" s="22"/>
      <c r="I3" s="6"/>
      <c r="J3" s="16"/>
      <c r="K3" s="23"/>
      <c r="L3" s="6"/>
    </row>
    <row r="4" spans="1:12" ht="15.75">
      <c r="A4" s="17" t="s">
        <v>10</v>
      </c>
      <c r="B4" s="177">
        <v>20080124</v>
      </c>
      <c r="C4" s="18"/>
      <c r="D4" s="19"/>
      <c r="E4" s="20" t="s">
        <v>11</v>
      </c>
      <c r="F4" s="141">
        <v>150</v>
      </c>
      <c r="G4" s="18"/>
      <c r="H4" s="22"/>
      <c r="I4" s="6"/>
      <c r="J4" s="16" t="str">
        <f>IF(MID(F2,1,2)="PA","150",IF(MID(F2,1,2)="FL","150",IF(MID(F2,1,2)="NI","100"," ")))</f>
        <v> </v>
      </c>
      <c r="K4" s="6"/>
      <c r="L4" s="6"/>
    </row>
    <row r="5" spans="1:12" ht="16.5" thickBot="1">
      <c r="A5" s="24" t="s">
        <v>12</v>
      </c>
      <c r="B5" s="178">
        <v>20080203</v>
      </c>
      <c r="C5" s="25"/>
      <c r="D5" s="26" t="s">
        <v>13</v>
      </c>
      <c r="E5" s="143">
        <v>4</v>
      </c>
      <c r="F5" s="27" t="s">
        <v>14</v>
      </c>
      <c r="G5" s="142"/>
      <c r="H5" s="28"/>
      <c r="I5" s="6"/>
      <c r="J5" s="16"/>
      <c r="K5" s="6"/>
      <c r="L5" s="6"/>
    </row>
    <row r="6" ht="14.25" thickBot="1" thickTop="1">
      <c r="A6" s="29"/>
    </row>
    <row r="7" spans="1:12" ht="14.25" thickBot="1" thickTop="1">
      <c r="A7" s="30" t="s">
        <v>15</v>
      </c>
      <c r="B7" s="31" t="s">
        <v>16</v>
      </c>
      <c r="C7" s="31" t="s">
        <v>48</v>
      </c>
      <c r="D7" s="31" t="s">
        <v>18</v>
      </c>
      <c r="E7" s="31" t="s">
        <v>49</v>
      </c>
      <c r="F7" s="32" t="s">
        <v>20</v>
      </c>
      <c r="G7" s="32" t="s">
        <v>21</v>
      </c>
      <c r="H7" s="31" t="s">
        <v>22</v>
      </c>
      <c r="I7" s="32" t="s">
        <v>50</v>
      </c>
      <c r="J7" s="32" t="s">
        <v>46</v>
      </c>
      <c r="K7" s="32" t="s">
        <v>53</v>
      </c>
      <c r="L7" s="33"/>
    </row>
    <row r="8" spans="1:12" ht="15.75" thickTop="1">
      <c r="A8" s="34"/>
      <c r="B8" s="157">
        <v>5.0547</v>
      </c>
      <c r="C8" s="158">
        <v>2.6661</v>
      </c>
      <c r="D8" s="159">
        <v>5.1874</v>
      </c>
      <c r="E8" s="158">
        <v>2.6607</v>
      </c>
      <c r="F8" s="35">
        <f>((D8-E8)-(B8-C8))/(B8-C8)*100</f>
        <v>5.781629406346818</v>
      </c>
      <c r="G8" s="36">
        <v>79</v>
      </c>
      <c r="H8" s="37">
        <v>81</v>
      </c>
      <c r="I8" s="38">
        <f>H8-G8</f>
        <v>2</v>
      </c>
      <c r="J8" s="169">
        <f>SUM(F8:F19)/12</f>
        <v>5.7920356965674245</v>
      </c>
      <c r="K8" s="39">
        <f aca="true" t="shared" si="0" ref="K8:K19">B8-C8</f>
        <v>2.3886000000000003</v>
      </c>
      <c r="L8" s="151" t="s">
        <v>54</v>
      </c>
    </row>
    <row r="9" spans="1:12" ht="15.75">
      <c r="A9" s="40" t="s">
        <v>62</v>
      </c>
      <c r="B9" s="160">
        <v>5.154</v>
      </c>
      <c r="C9" s="161">
        <v>2.7182</v>
      </c>
      <c r="D9" s="162">
        <v>5.2912</v>
      </c>
      <c r="E9" s="161">
        <v>2.7133</v>
      </c>
      <c r="F9" s="41">
        <f aca="true" t="shared" si="1" ref="F9:F19">((D9-E9)-(B9-C9))/(B9-C9)*100</f>
        <v>5.833812299860421</v>
      </c>
      <c r="G9" s="42">
        <v>80</v>
      </c>
      <c r="H9" s="43">
        <v>81</v>
      </c>
      <c r="I9" s="44">
        <f aca="true" t="shared" si="2" ref="I9:I19">H9-G9</f>
        <v>1</v>
      </c>
      <c r="J9" s="45"/>
      <c r="K9" s="46">
        <f t="shared" si="0"/>
        <v>2.4358</v>
      </c>
      <c r="L9" s="175">
        <f>STDEV(K8:K19)</f>
        <v>0.03334242451783135</v>
      </c>
    </row>
    <row r="10" spans="1:12" ht="15.75" thickBot="1">
      <c r="A10" s="47" t="s">
        <v>1</v>
      </c>
      <c r="B10" s="163">
        <v>5.2073</v>
      </c>
      <c r="C10" s="164">
        <v>2.7455</v>
      </c>
      <c r="D10" s="165">
        <v>5.3442</v>
      </c>
      <c r="E10" s="164">
        <v>2.7404</v>
      </c>
      <c r="F10" s="48">
        <f t="shared" si="1"/>
        <v>5.768137135429338</v>
      </c>
      <c r="G10" s="49">
        <v>80</v>
      </c>
      <c r="H10" s="50">
        <v>81</v>
      </c>
      <c r="I10" s="51">
        <f t="shared" si="2"/>
        <v>1</v>
      </c>
      <c r="J10" s="52"/>
      <c r="K10" s="53">
        <f t="shared" si="0"/>
        <v>2.4618</v>
      </c>
      <c r="L10" s="47"/>
    </row>
    <row r="11" spans="1:12" ht="15.75" thickBot="1">
      <c r="A11" s="54"/>
      <c r="B11" s="166">
        <v>5.0285</v>
      </c>
      <c r="C11" s="167">
        <v>2.6524</v>
      </c>
      <c r="D11" s="168">
        <v>5.1601</v>
      </c>
      <c r="E11" s="167">
        <v>2.6462</v>
      </c>
      <c r="F11" s="55">
        <f t="shared" si="1"/>
        <v>5.799419216362944</v>
      </c>
      <c r="G11" s="56">
        <v>79</v>
      </c>
      <c r="H11" s="57">
        <v>81</v>
      </c>
      <c r="I11" s="58">
        <f t="shared" si="2"/>
        <v>2</v>
      </c>
      <c r="J11" s="150" t="s">
        <v>47</v>
      </c>
      <c r="K11" s="59">
        <f t="shared" si="0"/>
        <v>2.3761</v>
      </c>
      <c r="L11" s="151" t="s">
        <v>55</v>
      </c>
    </row>
    <row r="12" spans="1:12" ht="15">
      <c r="A12" s="60"/>
      <c r="B12" s="160">
        <v>5.1415</v>
      </c>
      <c r="C12" s="161">
        <v>2.7118</v>
      </c>
      <c r="D12" s="162">
        <v>5.2757</v>
      </c>
      <c r="E12" s="161">
        <v>2.7058</v>
      </c>
      <c r="F12" s="41">
        <f t="shared" si="1"/>
        <v>5.770259702843978</v>
      </c>
      <c r="G12" s="42">
        <v>80</v>
      </c>
      <c r="H12" s="43">
        <v>82</v>
      </c>
      <c r="I12" s="44">
        <f t="shared" si="2"/>
        <v>2</v>
      </c>
      <c r="J12" s="173">
        <f>STDEV(F8:F19)</f>
        <v>0.09193551563679621</v>
      </c>
      <c r="K12" s="46">
        <f t="shared" si="0"/>
        <v>2.4296999999999995</v>
      </c>
      <c r="L12" s="175">
        <f>SUM(K8:K19)/12</f>
        <v>2.4062499999999996</v>
      </c>
    </row>
    <row r="13" spans="1:12" ht="15.75" thickBot="1">
      <c r="A13" s="47"/>
      <c r="B13" s="163">
        <v>5.1371</v>
      </c>
      <c r="C13" s="164">
        <v>2.7093</v>
      </c>
      <c r="D13" s="165">
        <v>5.2718</v>
      </c>
      <c r="E13" s="164">
        <v>2.7032</v>
      </c>
      <c r="F13" s="48">
        <f t="shared" si="1"/>
        <v>5.799489249526302</v>
      </c>
      <c r="G13" s="49">
        <v>79</v>
      </c>
      <c r="H13" s="50">
        <v>81</v>
      </c>
      <c r="I13" s="51">
        <f t="shared" si="2"/>
        <v>2</v>
      </c>
      <c r="J13" s="52"/>
      <c r="K13" s="53">
        <f t="shared" si="0"/>
        <v>2.4278000000000004</v>
      </c>
      <c r="L13" s="47"/>
    </row>
    <row r="14" spans="1:12" ht="15.75" thickBot="1">
      <c r="A14" s="54"/>
      <c r="B14" s="166">
        <v>5.0145</v>
      </c>
      <c r="C14" s="167">
        <v>2.645</v>
      </c>
      <c r="D14" s="166">
        <v>5.149</v>
      </c>
      <c r="E14" s="167">
        <v>2.6391</v>
      </c>
      <c r="F14" s="55">
        <f t="shared" si="1"/>
        <v>5.925300696349444</v>
      </c>
      <c r="G14" s="56">
        <v>79</v>
      </c>
      <c r="H14" s="57">
        <v>81</v>
      </c>
      <c r="I14" s="58">
        <f t="shared" si="2"/>
        <v>2</v>
      </c>
      <c r="J14" s="150" t="s">
        <v>51</v>
      </c>
      <c r="K14" s="59">
        <f t="shared" si="0"/>
        <v>2.3695</v>
      </c>
      <c r="L14" s="153" t="s">
        <v>56</v>
      </c>
    </row>
    <row r="15" spans="1:12" ht="15">
      <c r="A15" s="60"/>
      <c r="B15" s="160">
        <v>5.0188</v>
      </c>
      <c r="C15" s="161">
        <v>2.6474</v>
      </c>
      <c r="D15" s="162">
        <v>5.1544</v>
      </c>
      <c r="E15" s="161">
        <v>2.6435</v>
      </c>
      <c r="F15" s="41">
        <f t="shared" si="1"/>
        <v>5.882600995192731</v>
      </c>
      <c r="G15" s="42">
        <v>78</v>
      </c>
      <c r="H15" s="43">
        <v>81</v>
      </c>
      <c r="I15" s="61">
        <f t="shared" si="2"/>
        <v>3</v>
      </c>
      <c r="J15" s="174">
        <f>SUM(I8:I19)/12</f>
        <v>2</v>
      </c>
      <c r="K15" s="46">
        <f t="shared" si="0"/>
        <v>2.3713999999999995</v>
      </c>
      <c r="L15" s="176">
        <f>STDEV(G8:G19)</f>
        <v>0.5773502691900076</v>
      </c>
    </row>
    <row r="16" spans="1:12" ht="15.75" thickBot="1">
      <c r="A16" s="47"/>
      <c r="B16" s="163">
        <v>5.1904</v>
      </c>
      <c r="C16" s="164">
        <v>2.7371</v>
      </c>
      <c r="D16" s="165">
        <v>5.3301</v>
      </c>
      <c r="E16" s="164">
        <v>2.7313</v>
      </c>
      <c r="F16" s="48">
        <f t="shared" si="1"/>
        <v>5.93078710308561</v>
      </c>
      <c r="G16" s="49">
        <v>79</v>
      </c>
      <c r="H16" s="50">
        <v>81</v>
      </c>
      <c r="I16" s="51">
        <f t="shared" si="2"/>
        <v>2</v>
      </c>
      <c r="J16" s="52"/>
      <c r="K16" s="53">
        <f t="shared" si="0"/>
        <v>2.4533000000000005</v>
      </c>
      <c r="L16" s="47"/>
    </row>
    <row r="17" spans="1:12" ht="15.75" thickBot="1">
      <c r="A17" s="60" t="s">
        <v>7</v>
      </c>
      <c r="B17" s="160">
        <v>5.0298</v>
      </c>
      <c r="C17" s="161">
        <v>2.6526</v>
      </c>
      <c r="D17" s="162">
        <v>5.1598</v>
      </c>
      <c r="E17" s="161">
        <v>2.6478</v>
      </c>
      <c r="F17" s="41">
        <f t="shared" si="1"/>
        <v>5.670536765943119</v>
      </c>
      <c r="G17" s="42">
        <v>79</v>
      </c>
      <c r="H17" s="43">
        <v>81</v>
      </c>
      <c r="I17" s="44">
        <f t="shared" si="2"/>
        <v>2</v>
      </c>
      <c r="J17" s="150" t="s">
        <v>52</v>
      </c>
      <c r="K17" s="46">
        <f t="shared" si="0"/>
        <v>2.3771999999999998</v>
      </c>
      <c r="L17" s="152" t="s">
        <v>57</v>
      </c>
    </row>
    <row r="18" spans="1:12" ht="15.75">
      <c r="A18" s="60"/>
      <c r="B18" s="160">
        <v>5.0627</v>
      </c>
      <c r="C18" s="161">
        <v>2.6703</v>
      </c>
      <c r="D18" s="162">
        <v>5.1921</v>
      </c>
      <c r="E18" s="161">
        <v>2.6645</v>
      </c>
      <c r="F18" s="41">
        <f t="shared" si="1"/>
        <v>5.651228891489707</v>
      </c>
      <c r="G18" s="42">
        <v>79</v>
      </c>
      <c r="H18" s="43">
        <v>81</v>
      </c>
      <c r="I18" s="44">
        <f t="shared" si="2"/>
        <v>2</v>
      </c>
      <c r="J18" s="169">
        <f>STDEV(I8:I19)</f>
        <v>0.6030226891555273</v>
      </c>
      <c r="K18" s="46">
        <f t="shared" si="0"/>
        <v>2.3924000000000003</v>
      </c>
      <c r="L18" s="62"/>
    </row>
    <row r="19" spans="1:12" ht="15.75" thickBot="1">
      <c r="A19" s="47"/>
      <c r="B19" s="163">
        <v>5.061</v>
      </c>
      <c r="C19" s="164">
        <v>2.6696</v>
      </c>
      <c r="D19" s="165">
        <v>5.1915</v>
      </c>
      <c r="E19" s="164">
        <v>2.664</v>
      </c>
      <c r="F19" s="48">
        <f t="shared" si="1"/>
        <v>5.691226896378667</v>
      </c>
      <c r="G19" s="49">
        <v>79</v>
      </c>
      <c r="H19" s="50">
        <v>82</v>
      </c>
      <c r="I19" s="51">
        <f t="shared" si="2"/>
        <v>3</v>
      </c>
      <c r="J19" s="52"/>
      <c r="K19" s="53">
        <f t="shared" si="0"/>
        <v>2.3914</v>
      </c>
      <c r="L19" s="149">
        <f>SUM(G8:G19)/12</f>
        <v>79.16666666666667</v>
      </c>
    </row>
    <row r="20" spans="1:12" ht="17.25" thickBot="1" thickTop="1">
      <c r="A20" s="63" t="s">
        <v>7</v>
      </c>
      <c r="B20" s="64"/>
      <c r="C20" s="65" t="s">
        <v>25</v>
      </c>
      <c r="D20" s="66"/>
      <c r="E20" s="67"/>
      <c r="F20" s="68" t="s">
        <v>26</v>
      </c>
      <c r="G20" s="66" t="s">
        <v>7</v>
      </c>
      <c r="H20" s="69"/>
      <c r="I20" s="69"/>
      <c r="J20" s="69"/>
      <c r="K20" s="69"/>
      <c r="L20" s="67"/>
    </row>
    <row r="21" spans="1:12" ht="15.75" thickTop="1">
      <c r="A21" s="6"/>
      <c r="B21" s="6"/>
      <c r="C21" s="6"/>
      <c r="D21" s="6"/>
      <c r="E21" s="6"/>
      <c r="F21" s="6"/>
      <c r="G21" s="6" t="s">
        <v>7</v>
      </c>
      <c r="H21" s="6"/>
      <c r="I21" s="6"/>
      <c r="J21" s="6"/>
      <c r="K21" s="6"/>
      <c r="L21" s="6"/>
    </row>
    <row r="22" spans="1:12" ht="16.5" thickBot="1">
      <c r="A22" s="3" t="s">
        <v>27</v>
      </c>
      <c r="B22" s="4"/>
      <c r="D22" s="5"/>
      <c r="E22" s="6"/>
      <c r="F22" s="6"/>
      <c r="G22" s="7"/>
      <c r="H22" s="8"/>
      <c r="I22" s="6"/>
      <c r="J22" s="6"/>
      <c r="K22" s="6"/>
      <c r="L22" s="6"/>
    </row>
    <row r="23" spans="1:12" ht="16.5" thickTop="1">
      <c r="A23" s="9" t="s">
        <v>3</v>
      </c>
      <c r="B23" s="144" t="str">
        <f>B2</f>
        <v>FL372</v>
      </c>
      <c r="C23" s="70"/>
      <c r="D23" s="11"/>
      <c r="E23" s="12" t="s">
        <v>4</v>
      </c>
      <c r="F23" s="146" t="str">
        <f>$F$2</f>
        <v>D5662</v>
      </c>
      <c r="G23" s="14" t="s">
        <v>6</v>
      </c>
      <c r="H23" s="71" t="str">
        <f>$H$2</f>
        <v> </v>
      </c>
      <c r="I23" s="6"/>
      <c r="J23" s="16" t="s">
        <v>7</v>
      </c>
      <c r="K23" s="6"/>
      <c r="L23" s="6"/>
    </row>
    <row r="24" spans="1:12" ht="15.75">
      <c r="A24" s="17" t="s">
        <v>8</v>
      </c>
      <c r="B24" s="145">
        <f>$B$3</f>
        <v>240</v>
      </c>
      <c r="C24" s="18"/>
      <c r="D24" s="19"/>
      <c r="E24" s="20" t="s">
        <v>9</v>
      </c>
      <c r="F24" s="145"/>
      <c r="G24" s="18"/>
      <c r="H24" s="22"/>
      <c r="I24" s="6"/>
      <c r="J24" s="16"/>
      <c r="K24" s="23"/>
      <c r="L24" s="6"/>
    </row>
    <row r="25" spans="1:12" ht="15.75">
      <c r="A25" s="17" t="s">
        <v>10</v>
      </c>
      <c r="B25" s="177">
        <v>20080124</v>
      </c>
      <c r="C25" s="18"/>
      <c r="D25" s="19"/>
      <c r="E25" s="20" t="s">
        <v>11</v>
      </c>
      <c r="F25" s="145">
        <f>F4</f>
        <v>150</v>
      </c>
      <c r="G25" s="18"/>
      <c r="H25" s="22"/>
      <c r="I25" s="6"/>
      <c r="J25" s="16" t="s">
        <v>7</v>
      </c>
      <c r="K25" s="6"/>
      <c r="L25" s="6"/>
    </row>
    <row r="26" spans="1:12" ht="16.5" thickBot="1">
      <c r="A26" s="24" t="s">
        <v>12</v>
      </c>
      <c r="B26" s="178">
        <v>20080203</v>
      </c>
      <c r="C26" s="25"/>
      <c r="D26" s="26" t="s">
        <v>13</v>
      </c>
      <c r="E26" s="147">
        <f>E5</f>
        <v>4</v>
      </c>
      <c r="F26" s="27" t="s">
        <v>14</v>
      </c>
      <c r="G26" s="148"/>
      <c r="H26" s="28"/>
      <c r="I26" s="6"/>
      <c r="J26" s="16"/>
      <c r="K26" s="6"/>
      <c r="L26" s="6"/>
    </row>
    <row r="27" ht="14.25" thickBot="1" thickTop="1">
      <c r="A27" s="29"/>
    </row>
    <row r="28" spans="1:12" ht="14.25" thickBot="1" thickTop="1">
      <c r="A28" s="30" t="s">
        <v>15</v>
      </c>
      <c r="B28" s="31" t="s">
        <v>16</v>
      </c>
      <c r="C28" s="31" t="s">
        <v>17</v>
      </c>
      <c r="D28" s="31" t="s">
        <v>18</v>
      </c>
      <c r="E28" s="31" t="s">
        <v>19</v>
      </c>
      <c r="F28" s="32" t="s">
        <v>20</v>
      </c>
      <c r="G28" s="32" t="s">
        <v>21</v>
      </c>
      <c r="H28" s="31" t="s">
        <v>22</v>
      </c>
      <c r="I28" s="32" t="s">
        <v>23</v>
      </c>
      <c r="J28" s="32" t="s">
        <v>46</v>
      </c>
      <c r="K28" s="32" t="s">
        <v>24</v>
      </c>
      <c r="L28" s="33"/>
    </row>
    <row r="29" spans="1:12" ht="15.75" thickTop="1">
      <c r="A29" s="34"/>
      <c r="B29" s="157">
        <v>5.1426</v>
      </c>
      <c r="C29" s="158">
        <v>2.7117</v>
      </c>
      <c r="D29" s="159">
        <v>5.2088</v>
      </c>
      <c r="E29" s="158">
        <v>2.7274</v>
      </c>
      <c r="F29" s="35">
        <f>((D29-E29)-(B29-C29))/(B29-C29)*100</f>
        <v>2.0774198856390815</v>
      </c>
      <c r="G29" s="36">
        <v>79</v>
      </c>
      <c r="H29" s="37">
        <v>81</v>
      </c>
      <c r="I29" s="38">
        <f>H29-G29</f>
        <v>2</v>
      </c>
      <c r="J29" s="169">
        <f>SUM(F29:F40)/12</f>
        <v>1.9027009635937386</v>
      </c>
      <c r="K29" s="39">
        <f aca="true" t="shared" si="3" ref="K29:K40">B29-C29</f>
        <v>2.4309</v>
      </c>
      <c r="L29" s="151" t="s">
        <v>54</v>
      </c>
    </row>
    <row r="30" spans="1:12" ht="15.75">
      <c r="A30" s="40" t="s">
        <v>63</v>
      </c>
      <c r="B30" s="160">
        <v>5.1825</v>
      </c>
      <c r="C30" s="161">
        <v>2.734</v>
      </c>
      <c r="D30" s="162">
        <v>5.2513</v>
      </c>
      <c r="E30" s="161">
        <v>2.7488</v>
      </c>
      <c r="F30" s="41">
        <f aca="true" t="shared" si="4" ref="F30:F40">((D30-E30)-(B30-C30))/(B30-C30)*100</f>
        <v>2.2054318970798197</v>
      </c>
      <c r="G30" s="42">
        <v>80</v>
      </c>
      <c r="H30" s="43">
        <v>81</v>
      </c>
      <c r="I30" s="44">
        <f aca="true" t="shared" si="5" ref="I30:I40">H30-G30</f>
        <v>1</v>
      </c>
      <c r="J30" s="45"/>
      <c r="K30" s="46">
        <f t="shared" si="3"/>
        <v>2.4485</v>
      </c>
      <c r="L30" s="175">
        <f>STDEV(K29:K40)</f>
        <v>0.022575172404455876</v>
      </c>
    </row>
    <row r="31" spans="1:12" ht="15.75" thickBot="1">
      <c r="A31" s="47" t="s">
        <v>45</v>
      </c>
      <c r="B31" s="163">
        <v>5.1903</v>
      </c>
      <c r="C31" s="164">
        <v>2.736</v>
      </c>
      <c r="D31" s="165">
        <v>5.2516</v>
      </c>
      <c r="E31" s="164">
        <v>2.7502</v>
      </c>
      <c r="F31" s="48">
        <f t="shared" si="4"/>
        <v>1.919080796968601</v>
      </c>
      <c r="G31" s="49">
        <v>79</v>
      </c>
      <c r="H31" s="50">
        <v>81</v>
      </c>
      <c r="I31" s="51">
        <f t="shared" si="5"/>
        <v>2</v>
      </c>
      <c r="J31" s="52"/>
      <c r="K31" s="53">
        <f t="shared" si="3"/>
        <v>2.4542999999999995</v>
      </c>
      <c r="L31" s="47"/>
    </row>
    <row r="32" spans="1:12" ht="15.75" thickBot="1">
      <c r="A32" s="54" t="s">
        <v>7</v>
      </c>
      <c r="B32" s="166">
        <v>5.1622</v>
      </c>
      <c r="C32" s="167">
        <v>2.7221</v>
      </c>
      <c r="D32" s="168">
        <v>5.2123</v>
      </c>
      <c r="E32" s="167">
        <v>2.7326</v>
      </c>
      <c r="F32" s="55">
        <f t="shared" si="4"/>
        <v>1.622884308020148</v>
      </c>
      <c r="G32" s="56">
        <v>79</v>
      </c>
      <c r="H32" s="57">
        <v>82</v>
      </c>
      <c r="I32" s="58">
        <f t="shared" si="5"/>
        <v>3</v>
      </c>
      <c r="J32" s="150" t="s">
        <v>47</v>
      </c>
      <c r="K32" s="59">
        <f t="shared" si="3"/>
        <v>2.4401</v>
      </c>
      <c r="L32" s="151" t="s">
        <v>55</v>
      </c>
    </row>
    <row r="33" spans="1:12" ht="15">
      <c r="A33" s="60"/>
      <c r="B33" s="160">
        <v>5.2263</v>
      </c>
      <c r="C33" s="161">
        <v>2.7554</v>
      </c>
      <c r="D33" s="162">
        <v>5.2891</v>
      </c>
      <c r="E33" s="161">
        <v>2.771</v>
      </c>
      <c r="F33" s="41">
        <f t="shared" si="4"/>
        <v>1.9102351369946222</v>
      </c>
      <c r="G33" s="42">
        <v>80</v>
      </c>
      <c r="H33" s="43">
        <v>83</v>
      </c>
      <c r="I33" s="44">
        <f t="shared" si="5"/>
        <v>3</v>
      </c>
      <c r="J33" s="170">
        <f>STDEV(F29:F40)</f>
        <v>0.16944239040041728</v>
      </c>
      <c r="K33" s="46">
        <f t="shared" si="3"/>
        <v>2.4709000000000003</v>
      </c>
      <c r="L33" s="175">
        <f>SUM(K29:K40)/12</f>
        <v>2.4422250000000005</v>
      </c>
    </row>
    <row r="34" spans="1:12" ht="15.75" thickBot="1">
      <c r="A34" s="47"/>
      <c r="B34" s="163">
        <v>5.0617</v>
      </c>
      <c r="C34" s="164">
        <v>2.6691</v>
      </c>
      <c r="D34" s="165">
        <v>5.12</v>
      </c>
      <c r="E34" s="164">
        <v>2.6836</v>
      </c>
      <c r="F34" s="48">
        <f t="shared" si="4"/>
        <v>1.8306444871687544</v>
      </c>
      <c r="G34" s="49">
        <v>80</v>
      </c>
      <c r="H34" s="50">
        <v>82</v>
      </c>
      <c r="I34" s="51">
        <f t="shared" si="5"/>
        <v>2</v>
      </c>
      <c r="J34" s="52"/>
      <c r="K34" s="53">
        <f t="shared" si="3"/>
        <v>2.3926000000000003</v>
      </c>
      <c r="L34" s="47"/>
    </row>
    <row r="35" spans="1:12" ht="15.75" thickBot="1">
      <c r="A35" s="54" t="s">
        <v>7</v>
      </c>
      <c r="B35" s="166">
        <v>5.1474</v>
      </c>
      <c r="C35" s="167">
        <v>2.7148</v>
      </c>
      <c r="D35" s="166">
        <v>5.202</v>
      </c>
      <c r="E35" s="167">
        <v>2.7272</v>
      </c>
      <c r="F35" s="55">
        <f t="shared" si="4"/>
        <v>1.7347693825536377</v>
      </c>
      <c r="G35" s="56">
        <v>80</v>
      </c>
      <c r="H35" s="57">
        <v>81</v>
      </c>
      <c r="I35" s="58">
        <f t="shared" si="5"/>
        <v>1</v>
      </c>
      <c r="J35" s="150" t="s">
        <v>51</v>
      </c>
      <c r="K35" s="59">
        <f t="shared" si="3"/>
        <v>2.4326000000000003</v>
      </c>
      <c r="L35" s="153" t="s">
        <v>56</v>
      </c>
    </row>
    <row r="36" spans="1:12" ht="15">
      <c r="A36" s="60"/>
      <c r="B36" s="160">
        <v>5.209</v>
      </c>
      <c r="C36" s="161">
        <v>2.746</v>
      </c>
      <c r="D36" s="162">
        <v>5.2655</v>
      </c>
      <c r="E36" s="161">
        <v>2.7598</v>
      </c>
      <c r="F36" s="41">
        <f t="shared" si="4"/>
        <v>1.7336581404791254</v>
      </c>
      <c r="G36" s="42">
        <v>80</v>
      </c>
      <c r="H36" s="43">
        <v>81</v>
      </c>
      <c r="I36" s="44">
        <f t="shared" si="5"/>
        <v>1</v>
      </c>
      <c r="J36" s="171">
        <f>SUM(I29:I40)/12</f>
        <v>1.75</v>
      </c>
      <c r="K36" s="46">
        <f t="shared" si="3"/>
        <v>2.4629999999999996</v>
      </c>
      <c r="L36" s="176">
        <f>STDEV(G29:G40)</f>
        <v>0.674199862463242</v>
      </c>
    </row>
    <row r="37" spans="1:12" ht="15.75" thickBot="1">
      <c r="A37" s="47"/>
      <c r="B37" s="163">
        <v>5.1844</v>
      </c>
      <c r="C37" s="164">
        <v>2.7335</v>
      </c>
      <c r="D37" s="165">
        <v>5.2523</v>
      </c>
      <c r="E37" s="164">
        <v>2.751</v>
      </c>
      <c r="F37" s="48">
        <f t="shared" si="4"/>
        <v>2.0563874495083345</v>
      </c>
      <c r="G37" s="49">
        <v>80</v>
      </c>
      <c r="H37" s="50">
        <v>81</v>
      </c>
      <c r="I37" s="51">
        <f t="shared" si="5"/>
        <v>1</v>
      </c>
      <c r="J37" s="52"/>
      <c r="K37" s="53">
        <f t="shared" si="3"/>
        <v>2.4509000000000003</v>
      </c>
      <c r="L37" s="149"/>
    </row>
    <row r="38" spans="1:12" ht="15.75" thickBot="1">
      <c r="A38" s="60" t="s">
        <v>7</v>
      </c>
      <c r="B38" s="160">
        <v>5.1472</v>
      </c>
      <c r="C38" s="161">
        <v>2.7132</v>
      </c>
      <c r="D38" s="162">
        <v>5.2046</v>
      </c>
      <c r="E38" s="161">
        <v>2.727</v>
      </c>
      <c r="F38" s="41">
        <f t="shared" si="4"/>
        <v>1.79129005751851</v>
      </c>
      <c r="G38" s="42">
        <v>79</v>
      </c>
      <c r="H38" s="43">
        <v>81</v>
      </c>
      <c r="I38" s="44">
        <f t="shared" si="5"/>
        <v>2</v>
      </c>
      <c r="J38" s="150" t="s">
        <v>52</v>
      </c>
      <c r="K38" s="46">
        <f t="shared" si="3"/>
        <v>2.4339999999999997</v>
      </c>
      <c r="L38" s="152" t="s">
        <v>57</v>
      </c>
    </row>
    <row r="39" spans="1:12" ht="15.75" thickBot="1">
      <c r="A39" s="60"/>
      <c r="B39" s="160">
        <v>5.1176</v>
      </c>
      <c r="C39" s="161">
        <v>2.6989</v>
      </c>
      <c r="D39" s="162">
        <v>5.1768</v>
      </c>
      <c r="E39" s="161">
        <v>2.7117</v>
      </c>
      <c r="F39" s="41">
        <f t="shared" si="4"/>
        <v>1.9183859097862392</v>
      </c>
      <c r="G39" s="42">
        <v>78</v>
      </c>
      <c r="H39" s="43">
        <v>80</v>
      </c>
      <c r="I39" s="44">
        <f t="shared" si="5"/>
        <v>2</v>
      </c>
      <c r="J39" s="172">
        <f>STDEV(I29:I40)</f>
        <v>0.7537783614444091</v>
      </c>
      <c r="K39" s="46">
        <f t="shared" si="3"/>
        <v>2.4187000000000003</v>
      </c>
      <c r="L39" s="149">
        <f>SUM(G29:G40)/12</f>
        <v>79.5</v>
      </c>
    </row>
    <row r="40" spans="1:12" ht="15.75" thickBot="1">
      <c r="A40" s="47"/>
      <c r="B40" s="163">
        <v>5.2263</v>
      </c>
      <c r="C40" s="164">
        <v>2.7561</v>
      </c>
      <c r="D40" s="165">
        <v>5.2884</v>
      </c>
      <c r="E40" s="164">
        <v>2.768</v>
      </c>
      <c r="F40" s="48">
        <f t="shared" si="4"/>
        <v>2.0322241114079933</v>
      </c>
      <c r="G40" s="49">
        <v>80</v>
      </c>
      <c r="H40" s="50">
        <v>81</v>
      </c>
      <c r="I40" s="51">
        <f t="shared" si="5"/>
        <v>1</v>
      </c>
      <c r="J40" s="52"/>
      <c r="K40" s="53">
        <f t="shared" si="3"/>
        <v>2.4702</v>
      </c>
      <c r="L40" s="47"/>
    </row>
    <row r="41" spans="1:12" ht="17.25" thickBot="1" thickTop="1">
      <c r="A41" s="63" t="s">
        <v>7</v>
      </c>
      <c r="B41" s="64"/>
      <c r="C41" s="65" t="s">
        <v>25</v>
      </c>
      <c r="D41" s="66"/>
      <c r="E41" s="67"/>
      <c r="F41" s="68" t="s">
        <v>26</v>
      </c>
      <c r="G41" s="66"/>
      <c r="H41" s="69"/>
      <c r="I41" s="69"/>
      <c r="J41" s="69"/>
      <c r="K41" s="69"/>
      <c r="L41" s="67"/>
    </row>
    <row r="42" spans="1:12" ht="15.75" thickTop="1">
      <c r="A42" s="6"/>
      <c r="B42" s="8"/>
      <c r="C42" s="8"/>
      <c r="D42" s="8"/>
      <c r="E42" s="8"/>
      <c r="F42" s="6"/>
      <c r="G42" s="6"/>
      <c r="H42" s="8"/>
      <c r="I42" s="6"/>
      <c r="J42" s="6"/>
      <c r="K42" s="6"/>
      <c r="L42" s="6"/>
    </row>
  </sheetData>
  <mergeCells count="1">
    <mergeCell ref="F1:H1"/>
  </mergeCells>
  <printOptions/>
  <pageMargins left="0.25" right="0.25" top="0.25" bottom="0.2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workbookViewId="0" topLeftCell="A1">
      <selection activeCell="I5" sqref="I5"/>
    </sheetView>
  </sheetViews>
  <sheetFormatPr defaultColWidth="9.140625" defaultRowHeight="12.75"/>
  <cols>
    <col min="1" max="1" width="11.8515625" style="2" customWidth="1"/>
    <col min="2" max="2" width="11.421875" style="2" customWidth="1"/>
    <col min="3" max="3" width="18.421875" style="2" customWidth="1"/>
    <col min="4" max="4" width="1.7109375" style="2" customWidth="1"/>
    <col min="5" max="5" width="11.421875" style="2" customWidth="1"/>
    <col min="6" max="6" width="17.7109375" style="2" customWidth="1"/>
    <col min="7" max="7" width="15.28125" style="2" customWidth="1"/>
    <col min="8" max="16384" width="11.421875" style="2" customWidth="1"/>
  </cols>
  <sheetData>
    <row r="1" spans="1:7" ht="15" customHeight="1">
      <c r="A1" s="72" t="s">
        <v>28</v>
      </c>
      <c r="B1" s="73"/>
      <c r="C1" s="73"/>
      <c r="D1" s="73"/>
      <c r="E1" s="73"/>
      <c r="F1" s="184" t="s">
        <v>64</v>
      </c>
      <c r="G1" s="184"/>
    </row>
    <row r="2" ht="5.25" customHeight="1" thickBot="1"/>
    <row r="3" spans="1:6" ht="15" thickTop="1">
      <c r="A3" s="74" t="s">
        <v>29</v>
      </c>
      <c r="B3" s="75" t="s">
        <v>5</v>
      </c>
      <c r="C3" s="76"/>
      <c r="D3" s="77"/>
      <c r="E3" s="78" t="s">
        <v>30</v>
      </c>
      <c r="F3" s="181">
        <v>20080203</v>
      </c>
    </row>
    <row r="4" spans="1:6" ht="12.75">
      <c r="A4" s="79" t="s">
        <v>31</v>
      </c>
      <c r="B4" s="134" t="s">
        <v>60</v>
      </c>
      <c r="C4" s="80"/>
      <c r="D4" s="81"/>
      <c r="E4" s="82" t="s">
        <v>0</v>
      </c>
      <c r="F4" s="83"/>
    </row>
    <row r="5" spans="1:6" ht="12.75">
      <c r="A5" s="84"/>
      <c r="B5" s="85"/>
      <c r="C5" s="85"/>
      <c r="D5" s="85"/>
      <c r="E5" s="85"/>
      <c r="F5" s="86"/>
    </row>
    <row r="6" spans="1:6" ht="13.5" thickBot="1">
      <c r="A6" s="87" t="s">
        <v>32</v>
      </c>
      <c r="B6" s="135" t="s">
        <v>62</v>
      </c>
      <c r="C6" s="136" t="s">
        <v>1</v>
      </c>
      <c r="D6" s="88"/>
      <c r="E6" s="89"/>
      <c r="F6" s="90"/>
    </row>
    <row r="7" ht="14.25" thickBot="1" thickTop="1">
      <c r="A7" s="91" t="s">
        <v>33</v>
      </c>
    </row>
    <row r="8" spans="1:7" ht="13.5" thickTop="1">
      <c r="A8" s="92"/>
      <c r="B8" s="93" t="s">
        <v>34</v>
      </c>
      <c r="C8" s="94"/>
      <c r="D8" s="95"/>
      <c r="E8" s="95"/>
      <c r="F8" s="95" t="s">
        <v>35</v>
      </c>
      <c r="G8" s="96"/>
    </row>
    <row r="9" spans="1:7" ht="12.75">
      <c r="A9" s="97" t="s">
        <v>36</v>
      </c>
      <c r="B9" s="98" t="s">
        <v>37</v>
      </c>
      <c r="C9" s="98" t="s">
        <v>58</v>
      </c>
      <c r="D9" s="98"/>
      <c r="E9" s="98" t="s">
        <v>37</v>
      </c>
      <c r="F9" s="98" t="s">
        <v>58</v>
      </c>
      <c r="G9" s="99" t="s">
        <v>59</v>
      </c>
    </row>
    <row r="10" spans="1:7" ht="12.75">
      <c r="A10" s="100">
        <v>1</v>
      </c>
      <c r="B10" s="130"/>
      <c r="C10" s="179">
        <v>231.7</v>
      </c>
      <c r="D10" s="101">
        <v>185</v>
      </c>
      <c r="E10" s="128"/>
      <c r="F10" s="137">
        <v>158.5</v>
      </c>
      <c r="G10" s="102">
        <f>(F10-C22)/C22*100</f>
        <v>-24.836988737403665</v>
      </c>
    </row>
    <row r="11" spans="1:7" ht="12.75">
      <c r="A11" s="100">
        <v>2</v>
      </c>
      <c r="B11" s="130"/>
      <c r="C11" s="179">
        <v>221.1</v>
      </c>
      <c r="D11" s="101"/>
      <c r="E11" s="128"/>
      <c r="F11" s="137">
        <v>162.6</v>
      </c>
      <c r="G11" s="102">
        <f>(F11-C22)/C22*100</f>
        <v>-22.89270895080023</v>
      </c>
    </row>
    <row r="12" spans="1:7" ht="12.75">
      <c r="A12" s="100">
        <v>3</v>
      </c>
      <c r="B12" s="130"/>
      <c r="C12" s="179">
        <v>198</v>
      </c>
      <c r="D12" s="101"/>
      <c r="E12" s="128"/>
      <c r="F12" s="137">
        <v>163.2</v>
      </c>
      <c r="G12" s="102">
        <f>(F12-C22)/C22*100</f>
        <v>-22.60818020154119</v>
      </c>
    </row>
    <row r="13" spans="1:7" ht="12.75">
      <c r="A13" s="100">
        <v>4</v>
      </c>
      <c r="B13" s="130"/>
      <c r="C13" s="179">
        <v>221.9</v>
      </c>
      <c r="D13" s="103"/>
      <c r="E13" s="128"/>
      <c r="F13" s="137">
        <v>158.7</v>
      </c>
      <c r="G13" s="102">
        <f>(F13-C22)/C22*100</f>
        <v>-24.74214582098399</v>
      </c>
    </row>
    <row r="14" spans="1:7" ht="12.75">
      <c r="A14" s="100">
        <v>5</v>
      </c>
      <c r="B14" s="130"/>
      <c r="C14" s="179">
        <v>187.8</v>
      </c>
      <c r="D14" s="101"/>
      <c r="E14" s="128"/>
      <c r="F14" s="137">
        <v>130.7</v>
      </c>
      <c r="G14" s="102">
        <f>(F14-C22)/C22*100</f>
        <v>-38.02015411973918</v>
      </c>
    </row>
    <row r="15" spans="1:7" ht="12.75">
      <c r="A15" s="100">
        <v>6</v>
      </c>
      <c r="B15" s="130"/>
      <c r="C15" s="179">
        <v>216.8</v>
      </c>
      <c r="D15" s="101"/>
      <c r="E15" s="128"/>
      <c r="F15" s="137">
        <v>159.1</v>
      </c>
      <c r="G15" s="102">
        <f>(F15-C22)/C22*100</f>
        <v>-24.55245998814463</v>
      </c>
    </row>
    <row r="16" spans="1:7" ht="12.75">
      <c r="A16" s="100">
        <v>7</v>
      </c>
      <c r="B16" s="130"/>
      <c r="C16" s="179">
        <v>209.8</v>
      </c>
      <c r="D16" s="101"/>
      <c r="E16" s="128"/>
      <c r="F16" s="137">
        <v>151.4</v>
      </c>
      <c r="G16" s="102">
        <f>(F16-C22)/C22*100</f>
        <v>-28.2039122703023</v>
      </c>
    </row>
    <row r="17" spans="1:7" ht="12.75">
      <c r="A17" s="100">
        <v>8</v>
      </c>
      <c r="B17" s="130"/>
      <c r="C17" s="179">
        <v>210.6</v>
      </c>
      <c r="D17" s="101"/>
      <c r="E17" s="128"/>
      <c r="F17" s="137">
        <v>165</v>
      </c>
      <c r="G17" s="102">
        <f>(F17-C22)/C22*100</f>
        <v>-21.75459395376407</v>
      </c>
    </row>
    <row r="18" spans="1:7" ht="12.75">
      <c r="A18" s="100">
        <v>9</v>
      </c>
      <c r="B18" s="130"/>
      <c r="C18" s="179">
        <v>213.7</v>
      </c>
      <c r="D18" s="101"/>
      <c r="E18" s="128"/>
      <c r="F18" s="137">
        <v>154.5</v>
      </c>
      <c r="G18" s="102">
        <f>(F18-C22)/C22*100</f>
        <v>-26.73384706579726</v>
      </c>
    </row>
    <row r="19" spans="1:7" ht="12.75">
      <c r="A19" s="100">
        <v>10</v>
      </c>
      <c r="B19" s="130"/>
      <c r="C19" s="179">
        <v>215.8</v>
      </c>
      <c r="D19" s="101"/>
      <c r="E19" s="128"/>
      <c r="F19" s="137">
        <v>164.8</v>
      </c>
      <c r="G19" s="102">
        <f>(F19-C22)/C22*100</f>
        <v>-21.84943687018374</v>
      </c>
    </row>
    <row r="20" spans="1:7" ht="12.75">
      <c r="A20" s="100">
        <v>11</v>
      </c>
      <c r="B20" s="130"/>
      <c r="C20" s="179">
        <v>216.2</v>
      </c>
      <c r="D20" s="101"/>
      <c r="E20" s="128"/>
      <c r="F20" s="137">
        <v>165.5</v>
      </c>
      <c r="G20" s="102">
        <f>(F20-C22)/C22*100</f>
        <v>-21.51748666271487</v>
      </c>
    </row>
    <row r="21" spans="1:7" ht="13.5" thickBot="1">
      <c r="A21" s="104">
        <v>12</v>
      </c>
      <c r="B21" s="131"/>
      <c r="C21" s="180">
        <v>187.1</v>
      </c>
      <c r="D21" s="105"/>
      <c r="E21" s="129"/>
      <c r="F21" s="138">
        <v>146.3</v>
      </c>
      <c r="G21" s="102">
        <f>(F21-C22)/C22*100</f>
        <v>-30.622406639004137</v>
      </c>
    </row>
    <row r="22" spans="1:7" ht="14.25" thickBot="1" thickTop="1">
      <c r="A22" s="106" t="s">
        <v>38</v>
      </c>
      <c r="B22" s="107" t="e">
        <f>AVERAGE(B10:B21)</f>
        <v>#DIV/0!</v>
      </c>
      <c r="C22" s="154">
        <f>AVERAGE(C10:C21)</f>
        <v>210.87499999999997</v>
      </c>
      <c r="D22" s="1"/>
      <c r="E22" s="107" t="e">
        <f>AVERAGE(E10:E21)</f>
        <v>#DIV/0!</v>
      </c>
      <c r="F22" s="155">
        <f>AVERAGE(F10:F21)</f>
        <v>156.69166666666666</v>
      </c>
      <c r="G22" s="108">
        <f>AVERAGE(G10:G21)</f>
        <v>-25.694526773364938</v>
      </c>
    </row>
    <row r="23" ht="14.25" thickBot="1" thickTop="1"/>
    <row r="24" spans="1:7" ht="12.75">
      <c r="A24" s="109"/>
      <c r="B24" s="110"/>
      <c r="C24" s="111" t="s">
        <v>39</v>
      </c>
      <c r="D24" s="112"/>
      <c r="E24" s="132" t="e">
        <f>(E22-B22)/B22*100</f>
        <v>#DIV/0!</v>
      </c>
      <c r="F24" s="113"/>
      <c r="G24" s="114"/>
    </row>
    <row r="25" spans="1:7" ht="12.75">
      <c r="A25" s="115"/>
      <c r="B25" s="116"/>
      <c r="C25" s="117" t="s">
        <v>40</v>
      </c>
      <c r="D25" s="118"/>
      <c r="E25" s="119">
        <f>(F22-C22)/C22*100</f>
        <v>-25.694526773364938</v>
      </c>
      <c r="F25" s="120"/>
      <c r="G25" s="121"/>
    </row>
    <row r="26" spans="1:7" ht="13.5" thickBot="1">
      <c r="A26" s="122"/>
      <c r="B26" s="123" t="s">
        <v>41</v>
      </c>
      <c r="C26" s="124">
        <f>STDEV(C10:C21)</f>
        <v>13.5518616634566</v>
      </c>
      <c r="D26" s="125"/>
      <c r="E26" s="126"/>
      <c r="F26" s="123" t="s">
        <v>42</v>
      </c>
      <c r="G26" s="156">
        <f>STDEV(G10:G21)</f>
        <v>4.7831159351751245</v>
      </c>
    </row>
    <row r="29" spans="1:5" ht="15.75">
      <c r="A29" s="72" t="s">
        <v>43</v>
      </c>
      <c r="B29" s="73"/>
      <c r="C29" s="73"/>
      <c r="D29" s="73"/>
      <c r="E29" s="73"/>
    </row>
    <row r="30" ht="6" customHeight="1" thickBot="1"/>
    <row r="31" spans="1:6" ht="15" thickTop="1">
      <c r="A31" s="74" t="s">
        <v>29</v>
      </c>
      <c r="B31" s="75" t="s">
        <v>5</v>
      </c>
      <c r="C31" s="76"/>
      <c r="D31" s="77"/>
      <c r="E31" s="78" t="s">
        <v>30</v>
      </c>
      <c r="F31" s="181">
        <v>20080203</v>
      </c>
    </row>
    <row r="32" spans="1:6" ht="12.75">
      <c r="A32" s="79" t="s">
        <v>31</v>
      </c>
      <c r="B32" s="134" t="str">
        <f>B4</f>
        <v>PA338</v>
      </c>
      <c r="C32" s="140"/>
      <c r="D32" s="81"/>
      <c r="E32" s="82" t="s">
        <v>0</v>
      </c>
      <c r="F32" s="83"/>
    </row>
    <row r="33" spans="1:6" ht="12.75">
      <c r="A33" s="84"/>
      <c r="B33" s="85"/>
      <c r="C33" s="85"/>
      <c r="D33" s="85"/>
      <c r="E33" s="85"/>
      <c r="F33" s="86"/>
    </row>
    <row r="34" spans="1:6" ht="13.5" thickBot="1">
      <c r="A34" s="87" t="s">
        <v>32</v>
      </c>
      <c r="B34" s="135" t="s">
        <v>63</v>
      </c>
      <c r="C34" s="136" t="s">
        <v>45</v>
      </c>
      <c r="D34" s="88"/>
      <c r="E34" s="89"/>
      <c r="F34" s="90"/>
    </row>
    <row r="35" ht="14.25" thickBot="1" thickTop="1">
      <c r="A35" s="91" t="s">
        <v>44</v>
      </c>
    </row>
    <row r="36" spans="1:7" ht="13.5" thickTop="1">
      <c r="A36" s="92"/>
      <c r="B36" s="93" t="s">
        <v>34</v>
      </c>
      <c r="C36" s="94"/>
      <c r="D36" s="95"/>
      <c r="E36" s="95"/>
      <c r="F36" s="95" t="s">
        <v>35</v>
      </c>
      <c r="G36" s="96"/>
    </row>
    <row r="37" spans="1:7" ht="12.75">
      <c r="A37" s="97" t="s">
        <v>36</v>
      </c>
      <c r="B37" s="98" t="s">
        <v>37</v>
      </c>
      <c r="C37" s="98" t="s">
        <v>58</v>
      </c>
      <c r="D37" s="98"/>
      <c r="E37" s="98" t="s">
        <v>37</v>
      </c>
      <c r="F37" s="98" t="s">
        <v>58</v>
      </c>
      <c r="G37" s="99" t="s">
        <v>59</v>
      </c>
    </row>
    <row r="38" spans="1:7" ht="12.75">
      <c r="A38" s="97">
        <v>1</v>
      </c>
      <c r="B38" s="133"/>
      <c r="C38" s="179">
        <f>C10</f>
        <v>231.7</v>
      </c>
      <c r="D38" s="101"/>
      <c r="E38" s="128"/>
      <c r="F38" s="137">
        <v>110.2</v>
      </c>
      <c r="G38" s="102">
        <f>(F38-C50)/C50*100</f>
        <v>-47.741553052756366</v>
      </c>
    </row>
    <row r="39" spans="1:7" ht="12.75">
      <c r="A39" s="97">
        <v>2</v>
      </c>
      <c r="B39" s="133"/>
      <c r="C39" s="179">
        <f>C11</f>
        <v>221.1</v>
      </c>
      <c r="D39" s="101"/>
      <c r="E39" s="128"/>
      <c r="F39" s="137">
        <v>120.6</v>
      </c>
      <c r="G39" s="102">
        <f>(F39-C50)/C50*100</f>
        <v>-42.80972139893301</v>
      </c>
    </row>
    <row r="40" spans="1:7" ht="12.75">
      <c r="A40" s="97">
        <v>3</v>
      </c>
      <c r="B40" s="133"/>
      <c r="C40" s="179">
        <f>C12</f>
        <v>198</v>
      </c>
      <c r="D40" s="101"/>
      <c r="E40" s="128"/>
      <c r="F40" s="137">
        <v>123.7</v>
      </c>
      <c r="G40" s="102">
        <f>(F40-C50)/C50*100</f>
        <v>-41.339656194427974</v>
      </c>
    </row>
    <row r="41" spans="1:7" ht="12.75">
      <c r="A41" s="97">
        <v>4</v>
      </c>
      <c r="B41" s="133"/>
      <c r="C41" s="179">
        <f>C13</f>
        <v>221.9</v>
      </c>
      <c r="D41" s="103"/>
      <c r="E41" s="128"/>
      <c r="F41" s="137">
        <v>95.5</v>
      </c>
      <c r="G41" s="102">
        <f>(F41-C50)/C50*100</f>
        <v>-54.71250740960284</v>
      </c>
    </row>
    <row r="42" spans="1:7" ht="12.75">
      <c r="A42" s="97">
        <v>5</v>
      </c>
      <c r="B42" s="133"/>
      <c r="C42" s="179">
        <f>C14</f>
        <v>187.8</v>
      </c>
      <c r="D42" s="101"/>
      <c r="E42" s="128"/>
      <c r="F42" s="137">
        <v>113.7</v>
      </c>
      <c r="G42" s="102">
        <f>(F42-C50)/C50*100</f>
        <v>-46.08180201541197</v>
      </c>
    </row>
    <row r="43" spans="1:7" ht="12.75">
      <c r="A43" s="97">
        <v>6</v>
      </c>
      <c r="B43" s="133"/>
      <c r="C43" s="179">
        <f>+C15</f>
        <v>216.8</v>
      </c>
      <c r="D43" s="101"/>
      <c r="E43" s="128"/>
      <c r="F43" s="137">
        <v>122.4</v>
      </c>
      <c r="G43" s="102">
        <f>(F43-C50)/C50*100</f>
        <v>-41.95613515115589</v>
      </c>
    </row>
    <row r="44" spans="1:7" ht="12.75">
      <c r="A44" s="97">
        <v>7</v>
      </c>
      <c r="B44" s="133"/>
      <c r="C44" s="179">
        <f aca="true" t="shared" si="0" ref="C44:C49">C16</f>
        <v>209.8</v>
      </c>
      <c r="D44" s="101"/>
      <c r="E44" s="128"/>
      <c r="F44" s="137">
        <v>82.6</v>
      </c>
      <c r="G44" s="102">
        <f>(F44-C50)/C50*100</f>
        <v>-60.829875518672196</v>
      </c>
    </row>
    <row r="45" spans="1:7" ht="12.75">
      <c r="A45" s="97">
        <v>8</v>
      </c>
      <c r="B45" s="133"/>
      <c r="C45" s="179">
        <f t="shared" si="0"/>
        <v>210.6</v>
      </c>
      <c r="D45" s="101"/>
      <c r="E45" s="128"/>
      <c r="F45" s="137">
        <v>114.9</v>
      </c>
      <c r="G45" s="102">
        <f>(F45-C50)/C50*100</f>
        <v>-45.51274451689388</v>
      </c>
    </row>
    <row r="46" spans="1:7" ht="12.75">
      <c r="A46" s="97">
        <v>9</v>
      </c>
      <c r="B46" s="133"/>
      <c r="C46" s="179">
        <f t="shared" si="0"/>
        <v>213.7</v>
      </c>
      <c r="D46" s="101"/>
      <c r="E46" s="128"/>
      <c r="F46" s="137">
        <v>126.8</v>
      </c>
      <c r="G46" s="102">
        <f>(F46-C50)/C50*100</f>
        <v>-39.86959098992293</v>
      </c>
    </row>
    <row r="47" spans="1:7" ht="12.75">
      <c r="A47" s="97">
        <v>10</v>
      </c>
      <c r="B47" s="133"/>
      <c r="C47" s="179">
        <f t="shared" si="0"/>
        <v>215.8</v>
      </c>
      <c r="D47" s="101"/>
      <c r="E47" s="128"/>
      <c r="F47" s="137">
        <v>117.8</v>
      </c>
      <c r="G47" s="102">
        <f>(F47-C50)/C50*100</f>
        <v>-44.13752222880853</v>
      </c>
    </row>
    <row r="48" spans="1:7" ht="12.75">
      <c r="A48" s="97">
        <v>11</v>
      </c>
      <c r="B48" s="133"/>
      <c r="C48" s="179">
        <f t="shared" si="0"/>
        <v>216.2</v>
      </c>
      <c r="D48" s="101"/>
      <c r="E48" s="128"/>
      <c r="F48" s="137">
        <v>121.4</v>
      </c>
      <c r="G48" s="102">
        <f>(F48-C50)/C50*100</f>
        <v>-42.43034973325429</v>
      </c>
    </row>
    <row r="49" spans="1:7" ht="13.5" thickBot="1">
      <c r="A49" s="127">
        <v>12</v>
      </c>
      <c r="B49" s="133"/>
      <c r="C49" s="180">
        <f t="shared" si="0"/>
        <v>187.1</v>
      </c>
      <c r="D49" s="105"/>
      <c r="E49" s="129"/>
      <c r="F49" s="138">
        <v>125.7</v>
      </c>
      <c r="G49" s="102">
        <f>(F49-C50)/C50*100</f>
        <v>-40.39122703023117</v>
      </c>
    </row>
    <row r="50" spans="1:7" ht="14.25" thickBot="1" thickTop="1">
      <c r="A50" s="106" t="s">
        <v>38</v>
      </c>
      <c r="B50" s="107" t="e">
        <f>AVERAGE(B38:B49)</f>
        <v>#DIV/0!</v>
      </c>
      <c r="C50" s="154">
        <f>AVERAGE(C38:C49)</f>
        <v>210.87499999999997</v>
      </c>
      <c r="D50" s="1"/>
      <c r="E50" s="107" t="e">
        <f>AVERAGE(E38:E49)</f>
        <v>#DIV/0!</v>
      </c>
      <c r="F50" s="139">
        <f>AVERAGE(F38:F49)</f>
        <v>114.60833333333335</v>
      </c>
      <c r="G50" s="108">
        <f>AVERAGE(G38:G49)</f>
        <v>-45.65105710333925</v>
      </c>
    </row>
    <row r="51" ht="14.25" thickBot="1" thickTop="1"/>
    <row r="52" spans="1:7" ht="12.75">
      <c r="A52" s="109"/>
      <c r="B52" s="110"/>
      <c r="C52" s="111" t="s">
        <v>39</v>
      </c>
      <c r="D52" s="112"/>
      <c r="E52" s="132" t="e">
        <f>(E50-B50)/B50*100</f>
        <v>#DIV/0!</v>
      </c>
      <c r="F52" s="113"/>
      <c r="G52" s="114"/>
    </row>
    <row r="53" spans="1:7" ht="12.75">
      <c r="A53" s="115"/>
      <c r="B53" s="116"/>
      <c r="C53" s="117" t="s">
        <v>40</v>
      </c>
      <c r="D53" s="118"/>
      <c r="E53" s="119">
        <f>(F50-C50)/C50*100</f>
        <v>-45.65105710333925</v>
      </c>
      <c r="F53" s="120"/>
      <c r="G53" s="121"/>
    </row>
    <row r="54" spans="1:7" ht="13.5" thickBot="1">
      <c r="A54" s="122"/>
      <c r="B54" s="123" t="s">
        <v>41</v>
      </c>
      <c r="C54" s="124">
        <f>STDEV(C38:C49)</f>
        <v>13.5518616634566</v>
      </c>
      <c r="D54" s="125"/>
      <c r="E54" s="126"/>
      <c r="F54" s="123" t="s">
        <v>42</v>
      </c>
      <c r="G54" s="156">
        <f>STDEV(G38:G49)</f>
        <v>6.260627155759977</v>
      </c>
    </row>
  </sheetData>
  <mergeCells count="1">
    <mergeCell ref="F1:G1"/>
  </mergeCell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dml</cp:lastModifiedBy>
  <cp:lastPrinted>2008-02-07T13:02:09Z</cp:lastPrinted>
  <dcterms:created xsi:type="dcterms:W3CDTF">1996-10-14T23:33:28Z</dcterms:created>
  <dcterms:modified xsi:type="dcterms:W3CDTF">2008-02-07T13:02:15Z</dcterms:modified>
  <cp:category/>
  <cp:version/>
  <cp:contentType/>
  <cp:contentStatus/>
</cp:coreProperties>
</file>