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690" windowHeight="6195" activeTab="0"/>
  </bookViews>
  <sheets>
    <sheet name="volume" sheetId="1" r:id="rId1"/>
    <sheet name="elongation" sheetId="2" r:id="rId2"/>
  </sheets>
  <definedNames/>
  <calcPr fullCalcOnLoad="1"/>
</workbook>
</file>

<file path=xl/sharedStrings.xml><?xml version="1.0" encoding="utf-8"?>
<sst xmlns="http://schemas.openxmlformats.org/spreadsheetml/2006/main" count="132" uniqueCount="66">
  <si>
    <t>Analyst:</t>
  </si>
  <si>
    <t>161-1</t>
  </si>
  <si>
    <t>ELASTOMER TESTING -1</t>
  </si>
  <si>
    <t>Seal Material/Date:</t>
  </si>
  <si>
    <t>Test Name:</t>
  </si>
  <si>
    <t>D5662</t>
  </si>
  <si>
    <t>VER:</t>
  </si>
  <si>
    <t xml:space="preserve"> </t>
  </si>
  <si>
    <t>Test Length:</t>
  </si>
  <si>
    <t>Run Number:</t>
  </si>
  <si>
    <t>Start Date:</t>
  </si>
  <si>
    <t>Bath Temperature (C):</t>
  </si>
  <si>
    <t>EOT Date:</t>
  </si>
  <si>
    <t>Bath :</t>
  </si>
  <si>
    <t>EOT TIME:</t>
  </si>
  <si>
    <t>Sample Data</t>
  </si>
  <si>
    <t>DRY WT (I)</t>
  </si>
  <si>
    <t>H20 WT (I)</t>
  </si>
  <si>
    <t>DRY WT (F)</t>
  </si>
  <si>
    <t>H2O WT(F)</t>
  </si>
  <si>
    <t>% VOL CHANGE</t>
  </si>
  <si>
    <t>DURO(I)</t>
  </si>
  <si>
    <t>DURO(F)</t>
  </si>
  <si>
    <t>DURO</t>
  </si>
  <si>
    <t>VOLUME</t>
  </si>
  <si>
    <t>Oil Appearance:</t>
  </si>
  <si>
    <t>Remarks:</t>
  </si>
  <si>
    <t>ELASTOMER TESTING -2</t>
  </si>
  <si>
    <t xml:space="preserve"> TENSILE AND ELONGATION CHANGE -1</t>
  </si>
  <si>
    <t>Test:</t>
  </si>
  <si>
    <t>Date:</t>
  </si>
  <si>
    <t>Seal:</t>
  </si>
  <si>
    <t>Sample:</t>
  </si>
  <si>
    <t>1 - TENSILE AND ELONGATION CALCULATION</t>
  </si>
  <si>
    <t xml:space="preserve">   ORIGINAL SEAL</t>
  </si>
  <si>
    <t>TEST SEAL</t>
  </si>
  <si>
    <t>#</t>
  </si>
  <si>
    <t>TENSILE</t>
  </si>
  <si>
    <t>Average:</t>
  </si>
  <si>
    <t>PERCENT TENSILE STRENGTH CHANGE =</t>
  </si>
  <si>
    <t>PERCENT ELONGATION CHANGE =</t>
  </si>
  <si>
    <t xml:space="preserve">STD DEVIATION (ORIG) = </t>
  </si>
  <si>
    <t>STD DEVIATION (TEST) =</t>
  </si>
  <si>
    <t xml:space="preserve"> TENSILE AND ELONGATION CHANGE -2</t>
  </si>
  <si>
    <t>2 - TENSILE AND ELONGATION CALCULATION</t>
  </si>
  <si>
    <t>160-1</t>
  </si>
  <si>
    <t>AVG. V % CHG</t>
  </si>
  <si>
    <t>% V CHG STDEV</t>
  </si>
  <si>
    <t>WET WT (I)</t>
  </si>
  <si>
    <t>WET WT(F)</t>
  </si>
  <si>
    <t>DURO CHG</t>
  </si>
  <si>
    <t>AVG DURO CHG:</t>
  </si>
  <si>
    <t>DURO CHG STDEV</t>
  </si>
  <si>
    <t>VOLUME (I)</t>
  </si>
  <si>
    <t>VOL (I) STDEV</t>
  </si>
  <si>
    <t>VOL (I) AVG</t>
  </si>
  <si>
    <t>DURO (I) STDEV</t>
  </si>
  <si>
    <t>DURO (I) AVG</t>
  </si>
  <si>
    <t>% ELONGATION</t>
  </si>
  <si>
    <t>%ELONG CHG</t>
  </si>
  <si>
    <t>B</t>
  </si>
  <si>
    <t>FL372</t>
  </si>
  <si>
    <t>CMIR-65748</t>
  </si>
  <si>
    <t>CMIR-63472</t>
  </si>
  <si>
    <t xml:space="preserve">CMIR-65748 </t>
  </si>
  <si>
    <t>LAB  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</si>
</sst>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"/>
    <numFmt numFmtId="166" formatCode="0.0000"/>
    <numFmt numFmtId="167" formatCode="0.00_)"/>
    <numFmt numFmtId="168" formatCode="0.0_)"/>
    <numFmt numFmtId="169" formatCode="0.0"/>
    <numFmt numFmtId="170" formatCode="0.000_)"/>
    <numFmt numFmtId="171" formatCode="0.000"/>
    <numFmt numFmtId="172" formatCode="0.0000_)"/>
    <numFmt numFmtId="173" formatCode="0.00000"/>
    <numFmt numFmtId="174" formatCode="0.000000"/>
    <numFmt numFmtId="175" formatCode="0.00000000"/>
    <numFmt numFmtId="176" formatCode="0.0000000"/>
    <numFmt numFmtId="177" formatCode="0_)"/>
  </numFmts>
  <fonts count="12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color indexed="13"/>
      <name val="Geneva"/>
      <family val="0"/>
    </font>
    <font>
      <sz val="12"/>
      <color indexed="13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2"/>
      <color indexed="8"/>
      <name val="Geneva"/>
      <family val="0"/>
    </font>
    <font>
      <b/>
      <sz val="9"/>
      <name val="Geneva"/>
      <family val="0"/>
    </font>
    <font>
      <sz val="10"/>
      <color indexed="13"/>
      <name val="Geneva"/>
      <family val="0"/>
    </font>
    <font>
      <b/>
      <sz val="8"/>
      <name val="Geneva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1" xfId="19" applyFont="1" applyFill="1" applyBorder="1" applyProtection="1">
      <alignment/>
      <protection/>
    </xf>
    <xf numFmtId="0" fontId="2" fillId="0" borderId="0" xfId="19" applyProtection="1">
      <alignment/>
      <protection/>
    </xf>
    <xf numFmtId="0" fontId="3" fillId="3" borderId="0" xfId="19" applyFont="1" applyFill="1" applyAlignment="1" applyProtection="1">
      <alignment horizontal="left" vertical="center"/>
      <protection/>
    </xf>
    <xf numFmtId="0" fontId="4" fillId="3" borderId="0" xfId="19" applyFont="1" applyFill="1" applyAlignment="1" applyProtection="1">
      <alignment horizontal="center" vertical="center"/>
      <protection/>
    </xf>
    <xf numFmtId="0" fontId="5" fillId="0" borderId="0" xfId="19" applyFont="1" applyAlignment="1" applyProtection="1">
      <alignment horizontal="center" vertical="center"/>
      <protection/>
    </xf>
    <xf numFmtId="0" fontId="6" fillId="0" borderId="0" xfId="19" applyFont="1" applyProtection="1">
      <alignment/>
      <protection/>
    </xf>
    <xf numFmtId="0" fontId="6" fillId="0" borderId="0" xfId="19" applyFont="1" applyAlignment="1" applyProtection="1">
      <alignment horizontal="center" vertical="top"/>
      <protection/>
    </xf>
    <xf numFmtId="0" fontId="6" fillId="0" borderId="0" xfId="19" applyFont="1" applyAlignment="1" applyProtection="1">
      <alignment horizontal="center" vertical="center"/>
      <protection/>
    </xf>
    <xf numFmtId="0" fontId="5" fillId="2" borderId="2" xfId="19" applyFont="1" applyFill="1" applyBorder="1" applyAlignment="1" applyProtection="1">
      <alignment horizontal="right"/>
      <protection/>
    </xf>
    <xf numFmtId="164" fontId="6" fillId="4" borderId="3" xfId="19" applyNumberFormat="1" applyFont="1" applyFill="1" applyBorder="1" applyProtection="1">
      <alignment/>
      <protection locked="0"/>
    </xf>
    <xf numFmtId="0" fontId="6" fillId="2" borderId="4" xfId="19" applyFont="1" applyFill="1" applyBorder="1" applyAlignment="1" applyProtection="1">
      <alignment horizontal="right"/>
      <protection/>
    </xf>
    <xf numFmtId="0" fontId="5" fillId="2" borderId="5" xfId="19" applyFont="1" applyFill="1" applyBorder="1" applyAlignment="1" applyProtection="1">
      <alignment horizontal="right"/>
      <protection/>
    </xf>
    <xf numFmtId="0" fontId="7" fillId="4" borderId="6" xfId="19" applyFont="1" applyFill="1" applyBorder="1" applyAlignment="1" applyProtection="1">
      <alignment horizontal="centerContinuous"/>
      <protection locked="0"/>
    </xf>
    <xf numFmtId="0" fontId="5" fillId="2" borderId="7" xfId="19" applyFont="1" applyFill="1" applyBorder="1" applyAlignment="1" applyProtection="1">
      <alignment horizontal="right"/>
      <protection/>
    </xf>
    <xf numFmtId="0" fontId="6" fillId="4" borderId="8" xfId="19" applyFont="1" applyFill="1" applyBorder="1" applyAlignment="1" applyProtection="1">
      <alignment horizontal="centerContinuous"/>
      <protection/>
    </xf>
    <xf numFmtId="0" fontId="6" fillId="0" borderId="0" xfId="19" applyFont="1" applyAlignment="1" applyProtection="1">
      <alignment horizontal="right"/>
      <protection/>
    </xf>
    <xf numFmtId="0" fontId="5" fillId="2" borderId="9" xfId="19" applyFont="1" applyFill="1" applyBorder="1" applyAlignment="1" applyProtection="1">
      <alignment horizontal="right"/>
      <protection/>
    </xf>
    <xf numFmtId="0" fontId="6" fillId="2" borderId="10" xfId="19" applyFont="1" applyFill="1" applyBorder="1" applyProtection="1">
      <alignment/>
      <protection/>
    </xf>
    <xf numFmtId="0" fontId="6" fillId="2" borderId="11" xfId="19" applyFont="1" applyFill="1" applyBorder="1" applyAlignment="1" applyProtection="1">
      <alignment horizontal="right"/>
      <protection/>
    </xf>
    <xf numFmtId="0" fontId="5" fillId="2" borderId="12" xfId="19" applyFont="1" applyFill="1" applyBorder="1" applyAlignment="1" applyProtection="1">
      <alignment horizontal="right"/>
      <protection/>
    </xf>
    <xf numFmtId="0" fontId="6" fillId="4" borderId="11" xfId="19" applyFont="1" applyFill="1" applyBorder="1" applyAlignment="1" applyProtection="1">
      <alignment horizontal="centerContinuous"/>
      <protection locked="0"/>
    </xf>
    <xf numFmtId="0" fontId="6" fillId="2" borderId="13" xfId="19" applyFont="1" applyFill="1" applyBorder="1" applyAlignment="1" applyProtection="1">
      <alignment horizontal="center" vertical="center"/>
      <protection/>
    </xf>
    <xf numFmtId="0" fontId="6" fillId="0" borderId="0" xfId="19" applyFont="1" applyAlignment="1" applyProtection="1">
      <alignment horizontal="center"/>
      <protection/>
    </xf>
    <xf numFmtId="0" fontId="5" fillId="2" borderId="14" xfId="19" applyFont="1" applyFill="1" applyBorder="1" applyAlignment="1" applyProtection="1">
      <alignment horizontal="right"/>
      <protection/>
    </xf>
    <xf numFmtId="0" fontId="6" fillId="2" borderId="15" xfId="19" applyFont="1" applyFill="1" applyBorder="1" applyProtection="1">
      <alignment/>
      <protection/>
    </xf>
    <xf numFmtId="0" fontId="5" fillId="2" borderId="16" xfId="19" applyFont="1" applyFill="1" applyBorder="1" applyAlignment="1" applyProtection="1">
      <alignment horizontal="right"/>
      <protection/>
    </xf>
    <xf numFmtId="0" fontId="5" fillId="2" borderId="15" xfId="19" applyFont="1" applyFill="1" applyBorder="1" applyAlignment="1" applyProtection="1">
      <alignment horizontal="right"/>
      <protection/>
    </xf>
    <xf numFmtId="0" fontId="6" fillId="2" borderId="17" xfId="19" applyFont="1" applyFill="1" applyBorder="1" applyProtection="1">
      <alignment/>
      <protection/>
    </xf>
    <xf numFmtId="0" fontId="8" fillId="0" borderId="0" xfId="19" applyFont="1" applyAlignment="1" applyProtection="1">
      <alignment horizontal="center"/>
      <protection/>
    </xf>
    <xf numFmtId="0" fontId="8" fillId="2" borderId="18" xfId="19" applyFont="1" applyFill="1" applyBorder="1" applyAlignment="1" applyProtection="1">
      <alignment horizontal="center"/>
      <protection/>
    </xf>
    <xf numFmtId="0" fontId="8" fillId="2" borderId="1" xfId="19" applyFont="1" applyFill="1" applyBorder="1" applyAlignment="1" applyProtection="1">
      <alignment horizontal="center" vertical="center"/>
      <protection/>
    </xf>
    <xf numFmtId="0" fontId="8" fillId="2" borderId="1" xfId="19" applyFont="1" applyFill="1" applyBorder="1" applyAlignment="1" applyProtection="1">
      <alignment horizontal="center"/>
      <protection/>
    </xf>
    <xf numFmtId="0" fontId="8" fillId="2" borderId="19" xfId="19" applyFont="1" applyFill="1" applyBorder="1" applyAlignment="1" applyProtection="1">
      <alignment horizontal="center"/>
      <protection/>
    </xf>
    <xf numFmtId="0" fontId="6" fillId="2" borderId="20" xfId="19" applyFont="1" applyFill="1" applyBorder="1" applyProtection="1">
      <alignment/>
      <protection/>
    </xf>
    <xf numFmtId="167" fontId="6" fillId="2" borderId="20" xfId="19" applyNumberFormat="1" applyFont="1" applyFill="1" applyBorder="1" applyProtection="1">
      <alignment/>
      <protection/>
    </xf>
    <xf numFmtId="1" fontId="7" fillId="4" borderId="21" xfId="19" applyNumberFormat="1" applyFont="1" applyFill="1" applyBorder="1" applyAlignment="1" applyProtection="1">
      <alignment horizontal="center" vertical="top"/>
      <protection locked="0"/>
    </xf>
    <xf numFmtId="1" fontId="7" fillId="4" borderId="20" xfId="19" applyNumberFormat="1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/>
      <protection/>
    </xf>
    <xf numFmtId="2" fontId="6" fillId="2" borderId="21" xfId="19" applyNumberFormat="1" applyFont="1" applyFill="1" applyBorder="1" applyAlignment="1" applyProtection="1">
      <alignment horizontal="center"/>
      <protection/>
    </xf>
    <xf numFmtId="0" fontId="5" fillId="2" borderId="22" xfId="19" applyFont="1" applyFill="1" applyBorder="1" applyAlignment="1" applyProtection="1">
      <alignment horizontal="left"/>
      <protection/>
    </xf>
    <xf numFmtId="167" fontId="6" fillId="2" borderId="22" xfId="19" applyNumberFormat="1" applyFont="1" applyFill="1" applyBorder="1" applyProtection="1">
      <alignment/>
      <protection/>
    </xf>
    <xf numFmtId="0" fontId="6" fillId="2" borderId="23" xfId="19" applyFont="1" applyFill="1" applyBorder="1" applyAlignment="1" applyProtection="1">
      <alignment horizontal="center"/>
      <protection/>
    </xf>
    <xf numFmtId="0" fontId="6" fillId="2" borderId="22" xfId="19" applyNumberFormat="1" applyFont="1" applyFill="1" applyBorder="1" applyAlignment="1" applyProtection="1">
      <alignment horizontal="center" vertical="center"/>
      <protection/>
    </xf>
    <xf numFmtId="2" fontId="6" fillId="2" borderId="23" xfId="19" applyNumberFormat="1" applyFont="1" applyFill="1" applyBorder="1" applyAlignment="1" applyProtection="1">
      <alignment horizontal="center"/>
      <protection/>
    </xf>
    <xf numFmtId="0" fontId="6" fillId="2" borderId="24" xfId="19" applyFont="1" applyFill="1" applyBorder="1" applyProtection="1">
      <alignment/>
      <protection/>
    </xf>
    <xf numFmtId="167" fontId="6" fillId="2" borderId="24" xfId="19" applyNumberFormat="1" applyFont="1" applyFill="1" applyBorder="1" applyProtection="1">
      <alignment/>
      <protection/>
    </xf>
    <xf numFmtId="0" fontId="6" fillId="2" borderId="25" xfId="19" applyFont="1" applyFill="1" applyBorder="1" applyAlignment="1" applyProtection="1">
      <alignment horizontal="center"/>
      <protection/>
    </xf>
    <xf numFmtId="0" fontId="6" fillId="2" borderId="24" xfId="19" applyNumberFormat="1" applyFont="1" applyFill="1" applyBorder="1" applyAlignment="1" applyProtection="1">
      <alignment horizontal="center" vertical="center"/>
      <protection/>
    </xf>
    <xf numFmtId="2" fontId="6" fillId="2" borderId="25" xfId="19" applyNumberFormat="1" applyFont="1" applyFill="1" applyBorder="1" applyAlignment="1" applyProtection="1">
      <alignment horizontal="center"/>
      <protection/>
    </xf>
    <xf numFmtId="0" fontId="6" fillId="2" borderId="26" xfId="19" applyFont="1" applyFill="1" applyBorder="1" applyProtection="1">
      <alignment/>
      <protection/>
    </xf>
    <xf numFmtId="167" fontId="6" fillId="2" borderId="26" xfId="19" applyNumberFormat="1" applyFont="1" applyFill="1" applyBorder="1" applyProtection="1">
      <alignment/>
      <protection/>
    </xf>
    <xf numFmtId="0" fontId="6" fillId="2" borderId="27" xfId="19" applyFont="1" applyFill="1" applyBorder="1" applyAlignment="1" applyProtection="1">
      <alignment horizontal="center"/>
      <protection/>
    </xf>
    <xf numFmtId="2" fontId="6" fillId="2" borderId="27" xfId="19" applyNumberFormat="1" applyFont="1" applyFill="1" applyBorder="1" applyAlignment="1" applyProtection="1">
      <alignment horizontal="center"/>
      <protection/>
    </xf>
    <xf numFmtId="0" fontId="6" fillId="2" borderId="22" xfId="19" applyFont="1" applyFill="1" applyBorder="1" applyProtection="1">
      <alignment/>
      <protection/>
    </xf>
    <xf numFmtId="0" fontId="7" fillId="2" borderId="23" xfId="19" applyFont="1" applyFill="1" applyBorder="1" applyAlignment="1" applyProtection="1">
      <alignment horizontal="center"/>
      <protection/>
    </xf>
    <xf numFmtId="0" fontId="5" fillId="2" borderId="22" xfId="19" applyFont="1" applyFill="1" applyBorder="1" applyProtection="1">
      <alignment/>
      <protection/>
    </xf>
    <xf numFmtId="0" fontId="6" fillId="2" borderId="0" xfId="19" applyFont="1" applyFill="1" applyProtection="1">
      <alignment/>
      <protection/>
    </xf>
    <xf numFmtId="0" fontId="6" fillId="2" borderId="28" xfId="19" applyFont="1" applyFill="1" applyBorder="1" applyProtection="1">
      <alignment/>
      <protection/>
    </xf>
    <xf numFmtId="0" fontId="5" fillId="2" borderId="29" xfId="19" applyFont="1" applyFill="1" applyBorder="1" applyAlignment="1" applyProtection="1">
      <alignment horizontal="right"/>
      <protection/>
    </xf>
    <xf numFmtId="0" fontId="6" fillId="4" borderId="30" xfId="19" applyFont="1" applyFill="1" applyBorder="1" applyProtection="1">
      <alignment/>
      <protection locked="0"/>
    </xf>
    <xf numFmtId="0" fontId="6" fillId="4" borderId="31" xfId="19" applyFont="1" applyFill="1" applyBorder="1" applyProtection="1">
      <alignment/>
      <protection/>
    </xf>
    <xf numFmtId="0" fontId="5" fillId="2" borderId="18" xfId="19" applyFont="1" applyFill="1" applyBorder="1" applyAlignment="1" applyProtection="1">
      <alignment horizontal="right"/>
      <protection/>
    </xf>
    <xf numFmtId="0" fontId="6" fillId="4" borderId="30" xfId="19" applyFont="1" applyFill="1" applyBorder="1" applyProtection="1">
      <alignment/>
      <protection/>
    </xf>
    <xf numFmtId="164" fontId="6" fillId="0" borderId="3" xfId="19" applyNumberFormat="1" applyFont="1" applyBorder="1" applyProtection="1">
      <alignment/>
      <protection/>
    </xf>
    <xf numFmtId="0" fontId="6" fillId="0" borderId="8" xfId="19" applyFont="1" applyBorder="1" applyAlignment="1" applyProtection="1">
      <alignment horizontal="centerContinuous"/>
      <protection/>
    </xf>
    <xf numFmtId="0" fontId="3" fillId="3" borderId="0" xfId="19" applyFont="1" applyFill="1" applyAlignment="1" applyProtection="1">
      <alignment horizontal="left"/>
      <protection/>
    </xf>
    <xf numFmtId="0" fontId="9" fillId="3" borderId="0" xfId="19" applyFont="1" applyFill="1" applyProtection="1">
      <alignment/>
      <protection/>
    </xf>
    <xf numFmtId="0" fontId="1" fillId="2" borderId="2" xfId="19" applyFont="1" applyFill="1" applyBorder="1" applyAlignment="1" applyProtection="1">
      <alignment horizontal="right"/>
      <protection/>
    </xf>
    <xf numFmtId="0" fontId="2" fillId="0" borderId="3" xfId="19" applyBorder="1" applyProtection="1">
      <alignment/>
      <protection/>
    </xf>
    <xf numFmtId="0" fontId="2" fillId="2" borderId="7" xfId="19" applyFill="1" applyBorder="1" applyProtection="1">
      <alignment/>
      <protection/>
    </xf>
    <xf numFmtId="0" fontId="2" fillId="2" borderId="6" xfId="19" applyFill="1" applyBorder="1" applyProtection="1">
      <alignment/>
      <protection/>
    </xf>
    <xf numFmtId="0" fontId="1" fillId="2" borderId="32" xfId="19" applyFont="1" applyFill="1" applyBorder="1" applyAlignment="1" applyProtection="1">
      <alignment horizontal="right"/>
      <protection/>
    </xf>
    <xf numFmtId="14" fontId="2" fillId="0" borderId="8" xfId="19" applyNumberFormat="1" applyBorder="1" applyAlignment="1" applyProtection="1">
      <alignment horizontal="left"/>
      <protection/>
    </xf>
    <xf numFmtId="0" fontId="1" fillId="2" borderId="9" xfId="19" applyFont="1" applyFill="1" applyBorder="1" applyAlignment="1" applyProtection="1">
      <alignment horizontal="right"/>
      <protection/>
    </xf>
    <xf numFmtId="14" fontId="2" fillId="0" borderId="23" xfId="19" applyNumberFormat="1" applyBorder="1" applyAlignment="1" applyProtection="1">
      <alignment horizontal="left"/>
      <protection/>
    </xf>
    <xf numFmtId="0" fontId="2" fillId="2" borderId="10" xfId="19" applyFill="1" applyBorder="1" applyProtection="1">
      <alignment/>
      <protection/>
    </xf>
    <xf numFmtId="0" fontId="1" fillId="2" borderId="12" xfId="19" applyFont="1" applyFill="1" applyBorder="1" applyAlignment="1" applyProtection="1">
      <alignment horizontal="right"/>
      <protection/>
    </xf>
    <xf numFmtId="0" fontId="2" fillId="0" borderId="33" xfId="19" applyBorder="1" applyAlignment="1" applyProtection="1">
      <alignment horizontal="left"/>
      <protection/>
    </xf>
    <xf numFmtId="0" fontId="2" fillId="2" borderId="34" xfId="19" applyFill="1" applyBorder="1" applyProtection="1">
      <alignment/>
      <protection/>
    </xf>
    <xf numFmtId="0" fontId="2" fillId="2" borderId="11" xfId="19" applyFill="1" applyBorder="1" applyProtection="1">
      <alignment/>
      <protection/>
    </xf>
    <xf numFmtId="0" fontId="2" fillId="2" borderId="13" xfId="19" applyFill="1" applyBorder="1" applyProtection="1">
      <alignment/>
      <protection/>
    </xf>
    <xf numFmtId="0" fontId="1" fillId="2" borderId="14" xfId="19" applyFont="1" applyFill="1" applyBorder="1" applyAlignment="1" applyProtection="1">
      <alignment horizontal="right"/>
      <protection/>
    </xf>
    <xf numFmtId="0" fontId="2" fillId="2" borderId="15" xfId="19" applyFill="1" applyBorder="1" applyProtection="1">
      <alignment/>
      <protection/>
    </xf>
    <xf numFmtId="0" fontId="2" fillId="2" borderId="35" xfId="19" applyFill="1" applyBorder="1" applyProtection="1">
      <alignment/>
      <protection/>
    </xf>
    <xf numFmtId="0" fontId="2" fillId="2" borderId="17" xfId="19" applyFill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1" fillId="2" borderId="2" xfId="19" applyFont="1" applyFill="1" applyBorder="1" applyAlignment="1" applyProtection="1">
      <alignment horizontal="center"/>
      <protection/>
    </xf>
    <xf numFmtId="0" fontId="1" fillId="2" borderId="3" xfId="19" applyFont="1" applyFill="1" applyBorder="1" applyAlignment="1" applyProtection="1">
      <alignment horizontal="centerContinuous"/>
      <protection/>
    </xf>
    <xf numFmtId="0" fontId="2" fillId="2" borderId="3" xfId="19" applyFill="1" applyBorder="1" applyAlignment="1" applyProtection="1">
      <alignment horizontal="centerContinuous"/>
      <protection/>
    </xf>
    <xf numFmtId="0" fontId="1" fillId="2" borderId="3" xfId="19" applyFont="1" applyFill="1" applyBorder="1" applyAlignment="1" applyProtection="1">
      <alignment horizontal="center"/>
      <protection/>
    </xf>
    <xf numFmtId="0" fontId="1" fillId="2" borderId="8" xfId="19" applyFont="1" applyFill="1" applyBorder="1" applyAlignment="1" applyProtection="1">
      <alignment horizontal="center"/>
      <protection/>
    </xf>
    <xf numFmtId="0" fontId="1" fillId="2" borderId="9" xfId="19" applyFont="1" applyFill="1" applyBorder="1" applyAlignment="1" applyProtection="1">
      <alignment horizontal="center"/>
      <protection/>
    </xf>
    <xf numFmtId="0" fontId="1" fillId="2" borderId="23" xfId="19" applyFont="1" applyFill="1" applyBorder="1" applyAlignment="1" applyProtection="1">
      <alignment horizontal="center"/>
      <protection/>
    </xf>
    <xf numFmtId="0" fontId="1" fillId="2" borderId="33" xfId="19" applyFont="1" applyFill="1" applyBorder="1" applyAlignment="1" applyProtection="1">
      <alignment horizontal="center"/>
      <protection/>
    </xf>
    <xf numFmtId="0" fontId="1" fillId="2" borderId="34" xfId="19" applyFont="1" applyFill="1" applyBorder="1" applyAlignment="1" applyProtection="1">
      <alignment horizontal="center"/>
      <protection/>
    </xf>
    <xf numFmtId="0" fontId="2" fillId="2" borderId="23" xfId="19" applyFill="1" applyBorder="1" applyProtection="1">
      <alignment/>
      <protection/>
    </xf>
    <xf numFmtId="168" fontId="2" fillId="2" borderId="33" xfId="19" applyNumberFormat="1" applyFill="1" applyBorder="1" applyProtection="1">
      <alignment/>
      <protection/>
    </xf>
    <xf numFmtId="168" fontId="2" fillId="2" borderId="23" xfId="19" applyNumberFormat="1" applyFill="1" applyBorder="1" applyProtection="1">
      <alignment/>
      <protection/>
    </xf>
    <xf numFmtId="0" fontId="1" fillId="2" borderId="36" xfId="19" applyFont="1" applyFill="1" applyBorder="1" applyAlignment="1" applyProtection="1">
      <alignment horizontal="center"/>
      <protection/>
    </xf>
    <xf numFmtId="0" fontId="2" fillId="2" borderId="37" xfId="19" applyFill="1" applyBorder="1" applyProtection="1">
      <alignment/>
      <protection/>
    </xf>
    <xf numFmtId="0" fontId="1" fillId="2" borderId="18" xfId="19" applyFont="1" applyFill="1" applyBorder="1" applyAlignment="1" applyProtection="1">
      <alignment horizontal="right"/>
      <protection/>
    </xf>
    <xf numFmtId="168" fontId="1" fillId="2" borderId="1" xfId="19" applyNumberFormat="1" applyFont="1" applyFill="1" applyBorder="1" applyProtection="1">
      <alignment/>
      <protection/>
    </xf>
    <xf numFmtId="168" fontId="1" fillId="2" borderId="19" xfId="19" applyNumberFormat="1" applyFont="1" applyFill="1" applyBorder="1" applyProtection="1">
      <alignment/>
      <protection/>
    </xf>
    <xf numFmtId="0" fontId="2" fillId="2" borderId="38" xfId="19" applyFill="1" applyBorder="1" applyProtection="1">
      <alignment/>
      <protection/>
    </xf>
    <xf numFmtId="0" fontId="2" fillId="2" borderId="39" xfId="19" applyFill="1" applyBorder="1" applyAlignment="1" applyProtection="1">
      <alignment horizontal="left"/>
      <protection/>
    </xf>
    <xf numFmtId="0" fontId="1" fillId="2" borderId="39" xfId="19" applyFont="1" applyFill="1" applyBorder="1" applyAlignment="1" applyProtection="1">
      <alignment horizontal="right"/>
      <protection/>
    </xf>
    <xf numFmtId="0" fontId="2" fillId="2" borderId="40" xfId="19" applyFill="1" applyBorder="1" applyProtection="1">
      <alignment/>
      <protection/>
    </xf>
    <xf numFmtId="0" fontId="2" fillId="2" borderId="41" xfId="19" applyFill="1" applyBorder="1" applyProtection="1">
      <alignment/>
      <protection/>
    </xf>
    <xf numFmtId="0" fontId="2" fillId="2" borderId="42" xfId="19" applyFill="1" applyBorder="1" applyProtection="1">
      <alignment/>
      <protection/>
    </xf>
    <xf numFmtId="0" fontId="2" fillId="2" borderId="43" xfId="19" applyFill="1" applyBorder="1" applyProtection="1">
      <alignment/>
      <protection/>
    </xf>
    <xf numFmtId="0" fontId="2" fillId="2" borderId="11" xfId="19" applyFill="1" applyBorder="1" applyAlignment="1" applyProtection="1">
      <alignment horizontal="left"/>
      <protection/>
    </xf>
    <xf numFmtId="0" fontId="1" fillId="2" borderId="11" xfId="19" applyFont="1" applyFill="1" applyBorder="1" applyAlignment="1" applyProtection="1">
      <alignment horizontal="right"/>
      <protection/>
    </xf>
    <xf numFmtId="0" fontId="2" fillId="2" borderId="12" xfId="19" applyFill="1" applyBorder="1" applyProtection="1">
      <alignment/>
      <protection/>
    </xf>
    <xf numFmtId="168" fontId="2" fillId="0" borderId="11" xfId="19" applyNumberFormat="1" applyBorder="1" applyAlignment="1" applyProtection="1">
      <alignment horizontal="left"/>
      <protection/>
    </xf>
    <xf numFmtId="168" fontId="2" fillId="2" borderId="10" xfId="19" applyNumberFormat="1" applyFill="1" applyBorder="1" applyAlignment="1" applyProtection="1">
      <alignment horizontal="left"/>
      <protection/>
    </xf>
    <xf numFmtId="0" fontId="2" fillId="2" borderId="44" xfId="19" applyFill="1" applyBorder="1" applyProtection="1">
      <alignment/>
      <protection/>
    </xf>
    <xf numFmtId="0" fontId="2" fillId="2" borderId="45" xfId="19" applyFill="1" applyBorder="1" applyProtection="1">
      <alignment/>
      <protection/>
    </xf>
    <xf numFmtId="0" fontId="1" fillId="2" borderId="46" xfId="19" applyFont="1" applyFill="1" applyBorder="1" applyAlignment="1" applyProtection="1">
      <alignment horizontal="right"/>
      <protection/>
    </xf>
    <xf numFmtId="168" fontId="2" fillId="0" borderId="25" xfId="19" applyNumberFormat="1" applyBorder="1" applyAlignment="1" applyProtection="1">
      <alignment horizontal="left"/>
      <protection/>
    </xf>
    <xf numFmtId="0" fontId="2" fillId="2" borderId="47" xfId="19" applyFill="1" applyBorder="1" applyProtection="1">
      <alignment/>
      <protection/>
    </xf>
    <xf numFmtId="0" fontId="2" fillId="2" borderId="48" xfId="19" applyFill="1" applyBorder="1" applyProtection="1">
      <alignment/>
      <protection/>
    </xf>
    <xf numFmtId="0" fontId="1" fillId="2" borderId="14" xfId="19" applyFont="1" applyFill="1" applyBorder="1" applyAlignment="1" applyProtection="1">
      <alignment horizontal="center"/>
      <protection/>
    </xf>
    <xf numFmtId="168" fontId="2" fillId="2" borderId="23" xfId="19" applyNumberFormat="1" applyFill="1" applyBorder="1" applyAlignment="1" applyProtection="1">
      <alignment horizontal="center"/>
      <protection locked="0"/>
    </xf>
    <xf numFmtId="168" fontId="2" fillId="2" borderId="37" xfId="19" applyNumberFormat="1" applyFill="1" applyBorder="1" applyAlignment="1" applyProtection="1">
      <alignment horizontal="center"/>
      <protection locked="0"/>
    </xf>
    <xf numFmtId="168" fontId="0" fillId="2" borderId="23" xfId="0" applyNumberFormat="1" applyFont="1" applyFill="1" applyBorder="1" applyAlignment="1" applyProtection="1">
      <alignment horizontal="center"/>
      <protection locked="0"/>
    </xf>
    <xf numFmtId="168" fontId="0" fillId="2" borderId="37" xfId="0" applyNumberFormat="1" applyFont="1" applyFill="1" applyBorder="1" applyAlignment="1" applyProtection="1">
      <alignment horizontal="center"/>
      <protection locked="0"/>
    </xf>
    <xf numFmtId="168" fontId="2" fillId="2" borderId="39" xfId="19" applyNumberFormat="1" applyFill="1" applyBorder="1" applyAlignment="1" applyProtection="1">
      <alignment horizontal="left"/>
      <protection/>
    </xf>
    <xf numFmtId="168" fontId="2" fillId="2" borderId="23" xfId="19" applyNumberFormat="1" applyFill="1" applyBorder="1" applyAlignment="1" applyProtection="1">
      <alignment horizontal="center"/>
      <protection/>
    </xf>
    <xf numFmtId="1" fontId="2" fillId="0" borderId="23" xfId="19" applyNumberFormat="1" applyFont="1" applyBorder="1" applyProtection="1">
      <alignment/>
      <protection/>
    </xf>
    <xf numFmtId="0" fontId="2" fillId="0" borderId="15" xfId="19" applyFont="1" applyBorder="1" applyProtection="1">
      <alignment/>
      <protection/>
    </xf>
    <xf numFmtId="0" fontId="2" fillId="0" borderId="16" xfId="19" applyFont="1" applyBorder="1" applyProtection="1">
      <alignment/>
      <protection/>
    </xf>
    <xf numFmtId="14" fontId="2" fillId="0" borderId="23" xfId="19" applyNumberFormat="1" applyFont="1" applyBorder="1" applyAlignment="1" applyProtection="1">
      <alignment horizontal="left"/>
      <protection/>
    </xf>
    <xf numFmtId="0" fontId="6" fillId="4" borderId="11" xfId="19" applyFont="1" applyFill="1" applyBorder="1" applyAlignment="1" applyProtection="1">
      <alignment horizontal="center"/>
      <protection locked="0"/>
    </xf>
    <xf numFmtId="165" fontId="6" fillId="4" borderId="37" xfId="19" applyNumberFormat="1" applyFont="1" applyFill="1" applyBorder="1" applyAlignment="1" applyProtection="1">
      <alignment horizontal="center"/>
      <protection locked="0"/>
    </xf>
    <xf numFmtId="0" fontId="6" fillId="0" borderId="11" xfId="19" applyFont="1" applyBorder="1" applyAlignment="1" applyProtection="1">
      <alignment horizontal="center"/>
      <protection/>
    </xf>
    <xf numFmtId="0" fontId="7" fillId="0" borderId="6" xfId="19" applyFont="1" applyBorder="1" applyAlignment="1" applyProtection="1">
      <alignment horizontal="center"/>
      <protection/>
    </xf>
    <xf numFmtId="0" fontId="6" fillId="0" borderId="37" xfId="19" applyFont="1" applyBorder="1" applyAlignment="1" applyProtection="1">
      <alignment horizontal="center"/>
      <protection/>
    </xf>
    <xf numFmtId="165" fontId="6" fillId="0" borderId="37" xfId="19" applyNumberFormat="1" applyFont="1" applyBorder="1" applyAlignment="1" applyProtection="1">
      <alignment horizontal="center"/>
      <protection/>
    </xf>
    <xf numFmtId="1" fontId="6" fillId="2" borderId="24" xfId="19" applyNumberFormat="1" applyFont="1" applyFill="1" applyBorder="1" applyAlignment="1" applyProtection="1">
      <alignment horizontal="center"/>
      <protection/>
    </xf>
    <xf numFmtId="0" fontId="8" fillId="2" borderId="49" xfId="19" applyNumberFormat="1" applyFont="1" applyFill="1" applyBorder="1" applyAlignment="1" applyProtection="1">
      <alignment horizontal="center" vertical="center"/>
      <protection/>
    </xf>
    <xf numFmtId="0" fontId="10" fillId="2" borderId="20" xfId="19" applyFont="1" applyFill="1" applyBorder="1" applyProtection="1">
      <alignment/>
      <protection/>
    </xf>
    <xf numFmtId="0" fontId="8" fillId="2" borderId="26" xfId="19" applyFont="1" applyFill="1" applyBorder="1" applyProtection="1">
      <alignment/>
      <protection/>
    </xf>
    <xf numFmtId="0" fontId="10" fillId="2" borderId="26" xfId="19" applyFont="1" applyFill="1" applyBorder="1" applyProtection="1">
      <alignment/>
      <protection/>
    </xf>
    <xf numFmtId="169" fontId="1" fillId="2" borderId="1" xfId="19" applyNumberFormat="1" applyFont="1" applyFill="1" applyBorder="1" applyAlignment="1" applyProtection="1">
      <alignment horizontal="center"/>
      <protection/>
    </xf>
    <xf numFmtId="168" fontId="2" fillId="0" borderId="23" xfId="19" applyNumberFormat="1" applyBorder="1" applyAlignment="1" applyProtection="1">
      <alignment horizontal="center"/>
      <protection/>
    </xf>
    <xf numFmtId="166" fontId="6" fillId="4" borderId="27" xfId="0" applyNumberFormat="1" applyFont="1" applyFill="1" applyBorder="1" applyAlignment="1" applyProtection="1">
      <alignment horizontal="center" vertical="center"/>
      <protection locked="0"/>
    </xf>
    <xf numFmtId="166" fontId="6" fillId="4" borderId="26" xfId="0" applyNumberFormat="1" applyFont="1" applyFill="1" applyBorder="1" applyAlignment="1" applyProtection="1">
      <alignment horizontal="center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6" fontId="6" fillId="4" borderId="22" xfId="0" applyNumberFormat="1" applyFont="1" applyFill="1" applyBorder="1" applyAlignment="1" applyProtection="1">
      <alignment horizontal="center" vertical="center"/>
      <protection locked="0"/>
    </xf>
    <xf numFmtId="166" fontId="6" fillId="4" borderId="25" xfId="0" applyNumberFormat="1" applyFont="1" applyFill="1" applyBorder="1" applyAlignment="1" applyProtection="1">
      <alignment horizontal="center" vertical="center"/>
      <protection locked="0"/>
    </xf>
    <xf numFmtId="166" fontId="6" fillId="4" borderId="24" xfId="0" applyNumberFormat="1" applyFont="1" applyFill="1" applyBorder="1" applyAlignment="1" applyProtection="1">
      <alignment horizontal="center" vertical="center"/>
      <protection locked="0"/>
    </xf>
    <xf numFmtId="0" fontId="5" fillId="4" borderId="50" xfId="19" applyFont="1" applyFill="1" applyBorder="1" applyAlignment="1" applyProtection="1">
      <alignment horizontal="center"/>
      <protection locked="0"/>
    </xf>
    <xf numFmtId="169" fontId="2" fillId="4" borderId="23" xfId="19" applyNumberFormat="1" applyFill="1" applyBorder="1" applyProtection="1">
      <alignment/>
      <protection locked="0"/>
    </xf>
    <xf numFmtId="169" fontId="2" fillId="4" borderId="37" xfId="19" applyNumberFormat="1" applyFill="1" applyBorder="1" applyProtection="1">
      <alignment/>
      <protection locked="0"/>
    </xf>
    <xf numFmtId="168" fontId="2" fillId="2" borderId="51" xfId="19" applyNumberFormat="1" applyFill="1" applyBorder="1" applyProtection="1">
      <alignment/>
      <protection/>
    </xf>
    <xf numFmtId="2" fontId="2" fillId="0" borderId="52" xfId="19" applyNumberFormat="1" applyBorder="1" applyAlignment="1" applyProtection="1">
      <alignment horizontal="left"/>
      <protection/>
    </xf>
    <xf numFmtId="169" fontId="6" fillId="2" borderId="20" xfId="19" applyNumberFormat="1" applyFont="1" applyFill="1" applyBorder="1" applyAlignment="1" applyProtection="1">
      <alignment horizontal="center" vertical="center"/>
      <protection/>
    </xf>
    <xf numFmtId="2" fontId="6" fillId="2" borderId="20" xfId="19" applyNumberFormat="1" applyFont="1" applyFill="1" applyBorder="1" applyAlignment="1" applyProtection="1">
      <alignment horizontal="center" vertical="center"/>
      <protection/>
    </xf>
    <xf numFmtId="1" fontId="6" fillId="2" borderId="20" xfId="19" applyNumberFormat="1" applyFont="1" applyFill="1" applyBorder="1" applyAlignment="1" applyProtection="1">
      <alignment horizontal="center" vertical="center"/>
      <protection/>
    </xf>
    <xf numFmtId="2" fontId="6" fillId="2" borderId="22" xfId="19" applyNumberFormat="1" applyFont="1" applyFill="1" applyBorder="1" applyAlignment="1" applyProtection="1">
      <alignment horizontal="center" vertical="center"/>
      <protection/>
    </xf>
    <xf numFmtId="1" fontId="6" fillId="2" borderId="22" xfId="19" applyNumberFormat="1" applyFont="1" applyFill="1" applyBorder="1" applyAlignment="1" applyProtection="1">
      <alignment horizontal="center" vertical="center"/>
      <protection/>
    </xf>
    <xf numFmtId="169" fontId="6" fillId="2" borderId="22" xfId="19" applyNumberFormat="1" applyFont="1" applyFill="1" applyBorder="1" applyAlignment="1" applyProtection="1">
      <alignment horizontal="center" vertical="center"/>
      <protection/>
    </xf>
    <xf numFmtId="169" fontId="6" fillId="2" borderId="22" xfId="19" applyNumberFormat="1" applyFont="1" applyFill="1" applyBorder="1" applyAlignment="1" applyProtection="1">
      <alignment horizontal="center"/>
      <protection/>
    </xf>
    <xf numFmtId="2" fontId="6" fillId="2" borderId="22" xfId="19" applyNumberFormat="1" applyFont="1" applyFill="1" applyBorder="1" applyAlignment="1" applyProtection="1">
      <alignment horizontal="center"/>
      <protection/>
    </xf>
    <xf numFmtId="0" fontId="6" fillId="0" borderId="6" xfId="19" applyFont="1" applyBorder="1" applyAlignment="1" applyProtection="1">
      <alignment horizontal="center"/>
      <protection/>
    </xf>
    <xf numFmtId="164" fontId="6" fillId="0" borderId="11" xfId="19" applyNumberFormat="1" applyFont="1" applyBorder="1" applyAlignment="1" applyProtection="1">
      <alignment horizontal="center"/>
      <protection/>
    </xf>
    <xf numFmtId="164" fontId="6" fillId="0" borderId="35" xfId="19" applyNumberFormat="1" applyFont="1" applyBorder="1" applyAlignment="1" applyProtection="1">
      <alignment horizontal="center"/>
      <protection/>
    </xf>
    <xf numFmtId="0" fontId="5" fillId="0" borderId="0" xfId="19" applyFont="1" applyAlignment="1" applyProtection="1">
      <alignment horizontal="center"/>
      <protection/>
    </xf>
    <xf numFmtId="0" fontId="5" fillId="0" borderId="50" xfId="19" applyFont="1" applyBorder="1" applyAlignment="1" applyProtection="1">
      <alignment horizontal="center"/>
      <protection/>
    </xf>
    <xf numFmtId="0" fontId="11" fillId="0" borderId="5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3220916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workbookViewId="0" topLeftCell="A1">
      <selection activeCell="J4" sqref="J4"/>
    </sheetView>
  </sheetViews>
  <sheetFormatPr defaultColWidth="9.140625" defaultRowHeight="12.75"/>
  <cols>
    <col min="1" max="1" width="24.7109375" style="2" customWidth="1"/>
    <col min="2" max="2" width="13.28125" style="2" customWidth="1"/>
    <col min="3" max="3" width="10.7109375" style="2" customWidth="1"/>
    <col min="4" max="4" width="10.8515625" style="2" customWidth="1"/>
    <col min="5" max="5" width="14.28125" style="2" customWidth="1"/>
    <col min="6" max="6" width="15.57421875" style="2" customWidth="1"/>
    <col min="7" max="7" width="9.140625" style="2" customWidth="1"/>
    <col min="8" max="8" width="10.421875" style="2" customWidth="1"/>
    <col min="9" max="9" width="12.421875" style="2" customWidth="1"/>
    <col min="10" max="10" width="19.28125" style="2" customWidth="1"/>
    <col min="11" max="11" width="11.140625" style="2" bestFit="1" customWidth="1"/>
    <col min="12" max="12" width="15.57421875" style="2" customWidth="1"/>
    <col min="13" max="16384" width="9.140625" style="2" customWidth="1"/>
  </cols>
  <sheetData>
    <row r="1" spans="1:12" ht="16.5" thickBot="1">
      <c r="A1" s="3" t="s">
        <v>2</v>
      </c>
      <c r="B1" s="4"/>
      <c r="D1" s="5"/>
      <c r="E1" s="6"/>
      <c r="F1" s="169" t="s">
        <v>65</v>
      </c>
      <c r="G1" s="170"/>
      <c r="H1" s="170"/>
      <c r="I1" s="6"/>
      <c r="J1" s="6"/>
      <c r="K1" s="6"/>
      <c r="L1" s="6"/>
    </row>
    <row r="2" spans="1:12" ht="16.5" thickTop="1">
      <c r="A2" s="9" t="s">
        <v>3</v>
      </c>
      <c r="B2" s="165" t="s">
        <v>61</v>
      </c>
      <c r="C2" s="10"/>
      <c r="D2" s="11"/>
      <c r="E2" s="12" t="s">
        <v>4</v>
      </c>
      <c r="F2" s="13" t="s">
        <v>5</v>
      </c>
      <c r="G2" s="14" t="s">
        <v>6</v>
      </c>
      <c r="H2" s="15" t="s">
        <v>7</v>
      </c>
      <c r="I2" s="6"/>
      <c r="J2" s="16" t="s">
        <v>7</v>
      </c>
      <c r="K2" s="6"/>
      <c r="L2" s="6"/>
    </row>
    <row r="3" spans="1:12" ht="15.75">
      <c r="A3" s="17" t="s">
        <v>8</v>
      </c>
      <c r="B3" s="135">
        <v>240</v>
      </c>
      <c r="C3" s="18"/>
      <c r="D3" s="19"/>
      <c r="E3" s="20" t="s">
        <v>9</v>
      </c>
      <c r="F3" s="21"/>
      <c r="G3" s="18"/>
      <c r="H3" s="22"/>
      <c r="I3" s="6"/>
      <c r="J3" s="16"/>
      <c r="K3" s="23"/>
      <c r="L3" s="6"/>
    </row>
    <row r="4" spans="1:12" ht="15.75">
      <c r="A4" s="17" t="s">
        <v>10</v>
      </c>
      <c r="B4" s="166">
        <v>39465</v>
      </c>
      <c r="C4" s="18"/>
      <c r="D4" s="19"/>
      <c r="E4" s="20" t="s">
        <v>11</v>
      </c>
      <c r="F4" s="133">
        <v>150</v>
      </c>
      <c r="G4" s="18"/>
      <c r="H4" s="22"/>
      <c r="I4" s="6"/>
      <c r="J4" s="16" t="str">
        <f>IF(MID(F2,1,2)="PA","150",IF(MID(F2,1,2)="FL","150",IF(MID(F2,1,2)="NI","100"," ")))</f>
        <v> </v>
      </c>
      <c r="K4" s="6"/>
      <c r="L4" s="6"/>
    </row>
    <row r="5" spans="1:12" ht="16.5" thickBot="1">
      <c r="A5" s="24" t="s">
        <v>12</v>
      </c>
      <c r="B5" s="167">
        <f>B4+10</f>
        <v>39475</v>
      </c>
      <c r="C5" s="25"/>
      <c r="D5" s="26" t="s">
        <v>13</v>
      </c>
      <c r="E5" s="152" t="s">
        <v>60</v>
      </c>
      <c r="F5" s="27" t="s">
        <v>14</v>
      </c>
      <c r="G5" s="134"/>
      <c r="H5" s="28"/>
      <c r="I5" s="6"/>
      <c r="J5" s="16"/>
      <c r="K5" s="6"/>
      <c r="L5" s="6"/>
    </row>
    <row r="6" ht="14.25" thickBot="1" thickTop="1">
      <c r="A6" s="29"/>
    </row>
    <row r="7" spans="1:12" ht="14.25" thickBot="1" thickTop="1">
      <c r="A7" s="30" t="s">
        <v>15</v>
      </c>
      <c r="B7" s="31" t="s">
        <v>16</v>
      </c>
      <c r="C7" s="31" t="s">
        <v>48</v>
      </c>
      <c r="D7" s="31" t="s">
        <v>18</v>
      </c>
      <c r="E7" s="31" t="s">
        <v>49</v>
      </c>
      <c r="F7" s="32" t="s">
        <v>20</v>
      </c>
      <c r="G7" s="32" t="s">
        <v>21</v>
      </c>
      <c r="H7" s="31" t="s">
        <v>22</v>
      </c>
      <c r="I7" s="32" t="s">
        <v>50</v>
      </c>
      <c r="J7" s="32" t="s">
        <v>46</v>
      </c>
      <c r="K7" s="32" t="s">
        <v>53</v>
      </c>
      <c r="L7" s="33"/>
    </row>
    <row r="8" spans="1:12" ht="16.5" thickBot="1" thickTop="1">
      <c r="A8" s="34"/>
      <c r="B8" s="146">
        <v>5.0561</v>
      </c>
      <c r="C8" s="147">
        <v>2.6661</v>
      </c>
      <c r="D8" s="146">
        <v>5.2271</v>
      </c>
      <c r="E8" s="147">
        <v>2.6724</v>
      </c>
      <c r="F8" s="35">
        <f>((D8-E8)-(B8-C8))/(B8-C8)*100</f>
        <v>6.891213389121352</v>
      </c>
      <c r="G8" s="36">
        <v>77</v>
      </c>
      <c r="H8" s="37">
        <v>77</v>
      </c>
      <c r="I8" s="38">
        <f>H8-G8</f>
        <v>0</v>
      </c>
      <c r="J8" s="157">
        <f>SUM(F8:F19)/12</f>
        <v>6.624241239348994</v>
      </c>
      <c r="K8" s="39">
        <f aca="true" t="shared" si="0" ref="K8:K19">B8-C8</f>
        <v>2.3899999999999997</v>
      </c>
      <c r="L8" s="141" t="s">
        <v>54</v>
      </c>
    </row>
    <row r="9" spans="1:12" ht="16.5" thickBot="1">
      <c r="A9" s="40" t="s">
        <v>62</v>
      </c>
      <c r="B9" s="148">
        <v>5.0709</v>
      </c>
      <c r="C9" s="149">
        <v>2.6743</v>
      </c>
      <c r="D9" s="146">
        <v>5.253</v>
      </c>
      <c r="E9" s="147">
        <v>2.6841</v>
      </c>
      <c r="F9" s="41">
        <f aca="true" t="shared" si="1" ref="F9:F19">((D9-E9)-(B9-C9))/(B9-C9)*100</f>
        <v>7.189351581407008</v>
      </c>
      <c r="G9" s="36">
        <v>77</v>
      </c>
      <c r="H9" s="37">
        <v>78</v>
      </c>
      <c r="I9" s="42">
        <f aca="true" t="shared" si="2" ref="I9:I19">H9-G9</f>
        <v>1</v>
      </c>
      <c r="J9" s="43"/>
      <c r="K9" s="44">
        <f t="shared" si="0"/>
        <v>2.3966</v>
      </c>
      <c r="L9" s="164">
        <f>STDEV(K8:K19)</f>
        <v>0.03352362351138869</v>
      </c>
    </row>
    <row r="10" spans="1:12" ht="15.75" thickBot="1">
      <c r="A10" s="45" t="s">
        <v>1</v>
      </c>
      <c r="B10" s="150">
        <v>4.9997</v>
      </c>
      <c r="C10" s="151">
        <v>2.6355</v>
      </c>
      <c r="D10" s="146">
        <v>5.1792</v>
      </c>
      <c r="E10" s="147">
        <v>2.6464</v>
      </c>
      <c r="F10" s="46">
        <f t="shared" si="1"/>
        <v>7.131376364097795</v>
      </c>
      <c r="G10" s="36">
        <v>76</v>
      </c>
      <c r="H10" s="37">
        <v>78</v>
      </c>
      <c r="I10" s="47">
        <f t="shared" si="2"/>
        <v>2</v>
      </c>
      <c r="J10" s="48"/>
      <c r="K10" s="49">
        <f t="shared" si="0"/>
        <v>2.3642</v>
      </c>
      <c r="L10" s="45"/>
    </row>
    <row r="11" spans="1:12" ht="15.75" thickBot="1">
      <c r="A11" s="50"/>
      <c r="B11" s="148">
        <v>5.0639</v>
      </c>
      <c r="C11" s="149">
        <v>2.6714</v>
      </c>
      <c r="D11" s="146">
        <v>5.242</v>
      </c>
      <c r="E11" s="147">
        <v>2.6855</v>
      </c>
      <c r="F11" s="51">
        <f t="shared" si="1"/>
        <v>6.854754440961325</v>
      </c>
      <c r="G11" s="36">
        <v>77</v>
      </c>
      <c r="H11" s="37">
        <v>75</v>
      </c>
      <c r="I11" s="52">
        <f t="shared" si="2"/>
        <v>-2</v>
      </c>
      <c r="J11" s="140" t="s">
        <v>47</v>
      </c>
      <c r="K11" s="53">
        <f t="shared" si="0"/>
        <v>2.3925</v>
      </c>
      <c r="L11" s="141" t="s">
        <v>55</v>
      </c>
    </row>
    <row r="12" spans="1:12" ht="15.75" thickBot="1">
      <c r="A12" s="54"/>
      <c r="B12" s="148">
        <v>4.9881</v>
      </c>
      <c r="C12" s="149">
        <v>2.6279</v>
      </c>
      <c r="D12" s="146">
        <v>5.1603</v>
      </c>
      <c r="E12" s="147">
        <v>2.6446</v>
      </c>
      <c r="F12" s="41">
        <f t="shared" si="1"/>
        <v>6.588424709770356</v>
      </c>
      <c r="G12" s="36">
        <v>76</v>
      </c>
      <c r="H12" s="37">
        <v>75</v>
      </c>
      <c r="I12" s="42">
        <f t="shared" si="2"/>
        <v>-1</v>
      </c>
      <c r="J12" s="158">
        <f>STDEV(F8:F19)</f>
        <v>0.7699121850516583</v>
      </c>
      <c r="K12" s="44">
        <f t="shared" si="0"/>
        <v>2.3602000000000003</v>
      </c>
      <c r="L12" s="164">
        <f>SUM(K8:K19)/12</f>
        <v>2.405366666666667</v>
      </c>
    </row>
    <row r="13" spans="1:12" ht="15.75" thickBot="1">
      <c r="A13" s="45"/>
      <c r="B13" s="150">
        <v>5.0452</v>
      </c>
      <c r="C13" s="151">
        <v>2.6605</v>
      </c>
      <c r="D13" s="146">
        <v>5.2</v>
      </c>
      <c r="E13" s="147">
        <v>2.6683</v>
      </c>
      <c r="F13" s="46">
        <f t="shared" si="1"/>
        <v>6.164297395898846</v>
      </c>
      <c r="G13" s="36">
        <v>76</v>
      </c>
      <c r="H13" s="37">
        <v>75</v>
      </c>
      <c r="I13" s="47">
        <f t="shared" si="2"/>
        <v>-1</v>
      </c>
      <c r="J13" s="48"/>
      <c r="K13" s="49">
        <f t="shared" si="0"/>
        <v>2.3847000000000005</v>
      </c>
      <c r="L13" s="45"/>
    </row>
    <row r="14" spans="1:12" ht="15.75" thickBot="1">
      <c r="A14" s="50"/>
      <c r="B14" s="148">
        <v>5.216</v>
      </c>
      <c r="C14" s="149">
        <v>2.7489</v>
      </c>
      <c r="D14" s="146">
        <v>5.3537</v>
      </c>
      <c r="E14" s="147">
        <v>2.749</v>
      </c>
      <c r="F14" s="51">
        <f t="shared" si="1"/>
        <v>5.577398565116918</v>
      </c>
      <c r="G14" s="36">
        <v>76</v>
      </c>
      <c r="H14" s="37">
        <v>79</v>
      </c>
      <c r="I14" s="52">
        <f t="shared" si="2"/>
        <v>3</v>
      </c>
      <c r="J14" s="140" t="s">
        <v>51</v>
      </c>
      <c r="K14" s="53">
        <f t="shared" si="0"/>
        <v>2.4671000000000003</v>
      </c>
      <c r="L14" s="143" t="s">
        <v>56</v>
      </c>
    </row>
    <row r="15" spans="1:12" ht="15.75" thickBot="1">
      <c r="A15" s="54"/>
      <c r="B15" s="148">
        <v>5.1718</v>
      </c>
      <c r="C15" s="149">
        <v>2.7243</v>
      </c>
      <c r="D15" s="146">
        <v>5.3038</v>
      </c>
      <c r="E15" s="147">
        <v>2.7239</v>
      </c>
      <c r="F15" s="41">
        <f t="shared" si="1"/>
        <v>5.40960163432072</v>
      </c>
      <c r="G15" s="36">
        <v>76</v>
      </c>
      <c r="H15" s="37">
        <v>79</v>
      </c>
      <c r="I15" s="55">
        <f t="shared" si="2"/>
        <v>3</v>
      </c>
      <c r="J15" s="159">
        <f>SUM(I8:I19)/12</f>
        <v>0.6666666666666666</v>
      </c>
      <c r="K15" s="44">
        <f t="shared" si="0"/>
        <v>2.4475000000000002</v>
      </c>
      <c r="L15" s="163">
        <f>STDEV(G8:G19)</f>
        <v>0.4923659639177787</v>
      </c>
    </row>
    <row r="16" spans="1:12" ht="15.75" thickBot="1">
      <c r="A16" s="45"/>
      <c r="B16" s="150">
        <v>5.0658</v>
      </c>
      <c r="C16" s="151">
        <v>2.6715</v>
      </c>
      <c r="D16" s="146">
        <v>5.1999</v>
      </c>
      <c r="E16" s="147">
        <v>2.67</v>
      </c>
      <c r="F16" s="46">
        <f t="shared" si="1"/>
        <v>5.663450695401584</v>
      </c>
      <c r="G16" s="36">
        <v>77</v>
      </c>
      <c r="H16" s="37">
        <v>79</v>
      </c>
      <c r="I16" s="47">
        <f t="shared" si="2"/>
        <v>2</v>
      </c>
      <c r="J16" s="48"/>
      <c r="K16" s="49">
        <f t="shared" si="0"/>
        <v>2.3943000000000003</v>
      </c>
      <c r="L16" s="45"/>
    </row>
    <row r="17" spans="1:12" ht="15.75" thickBot="1">
      <c r="A17" s="54" t="s">
        <v>7</v>
      </c>
      <c r="B17" s="148">
        <v>5.1751</v>
      </c>
      <c r="C17" s="149">
        <v>2.7299</v>
      </c>
      <c r="D17" s="146">
        <v>5.3694</v>
      </c>
      <c r="E17" s="147">
        <v>2.7327</v>
      </c>
      <c r="F17" s="41">
        <f t="shared" si="1"/>
        <v>7.831670211025703</v>
      </c>
      <c r="G17" s="36">
        <v>76</v>
      </c>
      <c r="H17" s="37">
        <v>76</v>
      </c>
      <c r="I17" s="42">
        <f t="shared" si="2"/>
        <v>0</v>
      </c>
      <c r="J17" s="140" t="s">
        <v>52</v>
      </c>
      <c r="K17" s="44">
        <f t="shared" si="0"/>
        <v>2.4451999999999994</v>
      </c>
      <c r="L17" s="142" t="s">
        <v>57</v>
      </c>
    </row>
    <row r="18" spans="1:12" ht="16.5" thickBot="1">
      <c r="A18" s="54"/>
      <c r="B18" s="148">
        <v>5.1279</v>
      </c>
      <c r="C18" s="149">
        <v>2.7034</v>
      </c>
      <c r="D18" s="146">
        <v>5.3133</v>
      </c>
      <c r="E18" s="147">
        <v>2.7089</v>
      </c>
      <c r="F18" s="41">
        <f t="shared" si="1"/>
        <v>7.420086615797048</v>
      </c>
      <c r="G18" s="36">
        <v>76</v>
      </c>
      <c r="H18" s="37">
        <v>76</v>
      </c>
      <c r="I18" s="42">
        <f t="shared" si="2"/>
        <v>0</v>
      </c>
      <c r="J18" s="157">
        <f>STDEV(I8:I19)</f>
        <v>1.6143297699232972</v>
      </c>
      <c r="K18" s="44">
        <f t="shared" si="0"/>
        <v>2.4245000000000005</v>
      </c>
      <c r="L18" s="56"/>
    </row>
    <row r="19" spans="1:12" ht="15.75" thickBot="1">
      <c r="A19" s="45"/>
      <c r="B19" s="150">
        <v>5.0734</v>
      </c>
      <c r="C19" s="151">
        <v>2.6758</v>
      </c>
      <c r="D19" s="146">
        <v>5.2347</v>
      </c>
      <c r="E19" s="147">
        <v>2.6748</v>
      </c>
      <c r="F19" s="46">
        <f t="shared" si="1"/>
        <v>6.769269269269273</v>
      </c>
      <c r="G19" s="36">
        <v>76</v>
      </c>
      <c r="H19" s="37">
        <v>77</v>
      </c>
      <c r="I19" s="47">
        <f t="shared" si="2"/>
        <v>1</v>
      </c>
      <c r="J19" s="48"/>
      <c r="K19" s="49">
        <f t="shared" si="0"/>
        <v>2.3976</v>
      </c>
      <c r="L19" s="139">
        <f>SUM(G8:G19)/12</f>
        <v>76.33333333333333</v>
      </c>
    </row>
    <row r="20" spans="1:12" ht="17.25" thickBot="1" thickTop="1">
      <c r="A20" s="57" t="s">
        <v>7</v>
      </c>
      <c r="B20" s="58"/>
      <c r="C20" s="59" t="s">
        <v>25</v>
      </c>
      <c r="D20" s="60"/>
      <c r="E20" s="61"/>
      <c r="F20" s="62" t="s">
        <v>26</v>
      </c>
      <c r="G20" s="60" t="s">
        <v>7</v>
      </c>
      <c r="H20" s="63"/>
      <c r="I20" s="63"/>
      <c r="J20" s="63"/>
      <c r="K20" s="63"/>
      <c r="L20" s="61"/>
    </row>
    <row r="21" spans="1:12" ht="15.75" thickTop="1">
      <c r="A21" s="6"/>
      <c r="B21" s="6"/>
      <c r="C21" s="6"/>
      <c r="D21" s="6"/>
      <c r="E21" s="6"/>
      <c r="F21" s="6"/>
      <c r="G21" s="6" t="s">
        <v>7</v>
      </c>
      <c r="H21" s="6"/>
      <c r="I21" s="6"/>
      <c r="J21" s="6"/>
      <c r="K21" s="6"/>
      <c r="L21" s="6"/>
    </row>
    <row r="22" spans="1:12" ht="16.5" thickBot="1">
      <c r="A22" s="3" t="s">
        <v>27</v>
      </c>
      <c r="B22" s="4"/>
      <c r="D22" s="5"/>
      <c r="E22" s="6"/>
      <c r="F22" s="6"/>
      <c r="G22" s="7"/>
      <c r="H22" s="8"/>
      <c r="I22" s="6"/>
      <c r="J22" s="6"/>
      <c r="K22" s="6"/>
      <c r="L22" s="6"/>
    </row>
    <row r="23" spans="1:12" ht="16.5" thickTop="1">
      <c r="A23" s="9" t="s">
        <v>3</v>
      </c>
      <c r="B23" s="165" t="s">
        <v>61</v>
      </c>
      <c r="C23" s="64"/>
      <c r="D23" s="11"/>
      <c r="E23" s="12" t="s">
        <v>4</v>
      </c>
      <c r="F23" s="136" t="str">
        <f>$F$2</f>
        <v>D5662</v>
      </c>
      <c r="G23" s="14" t="s">
        <v>6</v>
      </c>
      <c r="H23" s="65" t="str">
        <f>$H$2</f>
        <v> </v>
      </c>
      <c r="I23" s="6"/>
      <c r="J23" s="16" t="s">
        <v>7</v>
      </c>
      <c r="K23" s="6"/>
      <c r="L23" s="6"/>
    </row>
    <row r="24" spans="1:12" ht="15.75">
      <c r="A24" s="17" t="s">
        <v>8</v>
      </c>
      <c r="B24" s="135">
        <v>240</v>
      </c>
      <c r="C24" s="18"/>
      <c r="D24" s="19"/>
      <c r="E24" s="20" t="s">
        <v>9</v>
      </c>
      <c r="F24" s="135"/>
      <c r="G24" s="18"/>
      <c r="H24" s="22"/>
      <c r="I24" s="6"/>
      <c r="J24" s="16"/>
      <c r="K24" s="23"/>
      <c r="L24" s="6"/>
    </row>
    <row r="25" spans="1:12" ht="15.75">
      <c r="A25" s="17" t="s">
        <v>10</v>
      </c>
      <c r="B25" s="166">
        <v>39465</v>
      </c>
      <c r="C25" s="18"/>
      <c r="D25" s="19"/>
      <c r="E25" s="20" t="s">
        <v>11</v>
      </c>
      <c r="F25" s="135">
        <f>F4</f>
        <v>150</v>
      </c>
      <c r="G25" s="18"/>
      <c r="H25" s="22"/>
      <c r="I25" s="6"/>
      <c r="J25" s="16" t="s">
        <v>7</v>
      </c>
      <c r="K25" s="6"/>
      <c r="L25" s="6"/>
    </row>
    <row r="26" spans="1:12" ht="16.5" thickBot="1">
      <c r="A26" s="24" t="s">
        <v>12</v>
      </c>
      <c r="B26" s="167">
        <f>B25+10</f>
        <v>39475</v>
      </c>
      <c r="C26" s="25"/>
      <c r="D26" s="26" t="s">
        <v>13</v>
      </c>
      <c r="E26" s="137" t="str">
        <f>E5</f>
        <v>B</v>
      </c>
      <c r="F26" s="27" t="s">
        <v>14</v>
      </c>
      <c r="G26" s="138"/>
      <c r="H26" s="28"/>
      <c r="I26" s="6"/>
      <c r="J26" s="16"/>
      <c r="K26" s="6"/>
      <c r="L26" s="6"/>
    </row>
    <row r="27" ht="14.25" thickBot="1" thickTop="1">
      <c r="A27" s="29"/>
    </row>
    <row r="28" spans="1:12" ht="14.25" thickBot="1" thickTop="1">
      <c r="A28" s="30" t="s">
        <v>15</v>
      </c>
      <c r="B28" s="31" t="s">
        <v>16</v>
      </c>
      <c r="C28" s="31" t="s">
        <v>17</v>
      </c>
      <c r="D28" s="31" t="s">
        <v>18</v>
      </c>
      <c r="E28" s="31" t="s">
        <v>19</v>
      </c>
      <c r="F28" s="32" t="s">
        <v>20</v>
      </c>
      <c r="G28" s="32" t="s">
        <v>21</v>
      </c>
      <c r="H28" s="31" t="s">
        <v>22</v>
      </c>
      <c r="I28" s="32" t="s">
        <v>23</v>
      </c>
      <c r="J28" s="32" t="s">
        <v>46</v>
      </c>
      <c r="K28" s="32" t="s">
        <v>24</v>
      </c>
      <c r="L28" s="33"/>
    </row>
    <row r="29" spans="1:12" ht="16.5" thickBot="1" thickTop="1">
      <c r="A29" s="34"/>
      <c r="B29" s="146">
        <v>5.1057</v>
      </c>
      <c r="C29" s="147">
        <v>2.6923</v>
      </c>
      <c r="D29" s="146">
        <v>5.1617</v>
      </c>
      <c r="E29" s="147">
        <v>2.7082</v>
      </c>
      <c r="F29" s="35">
        <f>((D29-E29)-(B29-C29))/(B29-C29)*100</f>
        <v>1.6615563105991464</v>
      </c>
      <c r="G29" s="36">
        <v>76</v>
      </c>
      <c r="H29" s="37">
        <v>75</v>
      </c>
      <c r="I29" s="38">
        <f>H29-G29</f>
        <v>-1</v>
      </c>
      <c r="J29" s="157">
        <f>SUM(F29:F40)/12</f>
        <v>1.7186755603534725</v>
      </c>
      <c r="K29" s="39">
        <f aca="true" t="shared" si="3" ref="K29:K40">B29-C29</f>
        <v>2.4133999999999998</v>
      </c>
      <c r="L29" s="141" t="s">
        <v>54</v>
      </c>
    </row>
    <row r="30" spans="1:12" ht="16.5" thickBot="1">
      <c r="A30" s="40" t="s">
        <v>63</v>
      </c>
      <c r="B30" s="148">
        <v>5.0561</v>
      </c>
      <c r="C30" s="149">
        <v>2.6677</v>
      </c>
      <c r="D30" s="146">
        <v>5.1191</v>
      </c>
      <c r="E30" s="147">
        <v>2.6849</v>
      </c>
      <c r="F30" s="41">
        <f aca="true" t="shared" si="4" ref="F30:F40">((D30-E30)-(B30-C30))/(B30-C30)*100</f>
        <v>1.9176017417518312</v>
      </c>
      <c r="G30" s="36">
        <v>77</v>
      </c>
      <c r="H30" s="37">
        <v>76</v>
      </c>
      <c r="I30" s="42">
        <f aca="true" t="shared" si="5" ref="I30:I40">H30-G30</f>
        <v>-1</v>
      </c>
      <c r="J30" s="43"/>
      <c r="K30" s="44">
        <f t="shared" si="3"/>
        <v>2.3884</v>
      </c>
      <c r="L30" s="164">
        <f>STDEV(K29:K40)</f>
        <v>0.0388457195099079</v>
      </c>
    </row>
    <row r="31" spans="1:12" ht="15.75" thickBot="1">
      <c r="A31" s="45" t="s">
        <v>45</v>
      </c>
      <c r="B31" s="150">
        <v>5.06</v>
      </c>
      <c r="C31" s="151">
        <v>2.6685</v>
      </c>
      <c r="D31" s="146">
        <v>5.1295</v>
      </c>
      <c r="E31" s="147">
        <v>2.69</v>
      </c>
      <c r="F31" s="46">
        <f t="shared" si="4"/>
        <v>2.007108509303805</v>
      </c>
      <c r="G31" s="36">
        <v>76</v>
      </c>
      <c r="H31" s="37">
        <v>77</v>
      </c>
      <c r="I31" s="47">
        <f t="shared" si="5"/>
        <v>1</v>
      </c>
      <c r="J31" s="48"/>
      <c r="K31" s="49">
        <f t="shared" si="3"/>
        <v>2.3914999999999997</v>
      </c>
      <c r="L31" s="45"/>
    </row>
    <row r="32" spans="1:12" ht="15.75" thickBot="1">
      <c r="A32" s="50" t="s">
        <v>7</v>
      </c>
      <c r="B32" s="148">
        <v>5.17</v>
      </c>
      <c r="C32" s="149">
        <v>2.7257</v>
      </c>
      <c r="D32" s="146">
        <v>5.2493</v>
      </c>
      <c r="E32" s="147">
        <v>2.7507</v>
      </c>
      <c r="F32" s="51">
        <f t="shared" si="4"/>
        <v>2.2214949065171856</v>
      </c>
      <c r="G32" s="36">
        <v>76</v>
      </c>
      <c r="H32" s="37">
        <v>76</v>
      </c>
      <c r="I32" s="52">
        <f t="shared" si="5"/>
        <v>0</v>
      </c>
      <c r="J32" s="140" t="s">
        <v>47</v>
      </c>
      <c r="K32" s="53">
        <f t="shared" si="3"/>
        <v>2.4443</v>
      </c>
      <c r="L32" s="141" t="s">
        <v>55</v>
      </c>
    </row>
    <row r="33" spans="1:12" ht="15.75" thickBot="1">
      <c r="A33" s="54"/>
      <c r="B33" s="148">
        <v>5.1816</v>
      </c>
      <c r="C33" s="149">
        <v>2.7331</v>
      </c>
      <c r="D33" s="146">
        <v>5.2594</v>
      </c>
      <c r="E33" s="147">
        <v>2.766</v>
      </c>
      <c r="F33" s="41">
        <f t="shared" si="4"/>
        <v>1.8337757810904516</v>
      </c>
      <c r="G33" s="36">
        <v>77</v>
      </c>
      <c r="H33" s="37">
        <v>76</v>
      </c>
      <c r="I33" s="42">
        <f t="shared" si="5"/>
        <v>-1</v>
      </c>
      <c r="J33" s="160">
        <f>STDEV(F29:F40)</f>
        <v>0.2636574590596244</v>
      </c>
      <c r="K33" s="44">
        <f t="shared" si="3"/>
        <v>2.4485000000000006</v>
      </c>
      <c r="L33" s="164">
        <f>SUM(K29:K40)/12</f>
        <v>2.4094583333333337</v>
      </c>
    </row>
    <row r="34" spans="1:12" ht="15.75" thickBot="1">
      <c r="A34" s="45"/>
      <c r="B34" s="150">
        <v>5.1049</v>
      </c>
      <c r="C34" s="151">
        <v>2.6938</v>
      </c>
      <c r="D34" s="146">
        <v>5.1663</v>
      </c>
      <c r="E34" s="147">
        <v>2.7203</v>
      </c>
      <c r="F34" s="46">
        <f t="shared" si="4"/>
        <v>1.4474721081663944</v>
      </c>
      <c r="G34" s="36">
        <v>77</v>
      </c>
      <c r="H34" s="37">
        <v>75</v>
      </c>
      <c r="I34" s="47">
        <f t="shared" si="5"/>
        <v>-2</v>
      </c>
      <c r="J34" s="48"/>
      <c r="K34" s="49">
        <f t="shared" si="3"/>
        <v>2.4111</v>
      </c>
      <c r="L34" s="45"/>
    </row>
    <row r="35" spans="1:12" ht="15.75" thickBot="1">
      <c r="A35" s="50" t="s">
        <v>7</v>
      </c>
      <c r="B35" s="148">
        <v>5.1978</v>
      </c>
      <c r="C35" s="149">
        <v>2.7425</v>
      </c>
      <c r="D35" s="146">
        <v>5.2728</v>
      </c>
      <c r="E35" s="147">
        <v>2.7744</v>
      </c>
      <c r="F35" s="51">
        <f t="shared" si="4"/>
        <v>1.7553863071722544</v>
      </c>
      <c r="G35" s="36">
        <v>76</v>
      </c>
      <c r="H35" s="37">
        <v>77</v>
      </c>
      <c r="I35" s="52">
        <f t="shared" si="5"/>
        <v>1</v>
      </c>
      <c r="J35" s="140" t="s">
        <v>51</v>
      </c>
      <c r="K35" s="53">
        <f t="shared" si="3"/>
        <v>2.4553</v>
      </c>
      <c r="L35" s="143" t="s">
        <v>56</v>
      </c>
    </row>
    <row r="36" spans="1:12" ht="15.75" thickBot="1">
      <c r="A36" s="54"/>
      <c r="B36" s="148">
        <v>5.184</v>
      </c>
      <c r="C36" s="149">
        <v>2.7331</v>
      </c>
      <c r="D36" s="146">
        <v>5.2494</v>
      </c>
      <c r="E36" s="147">
        <v>2.7617</v>
      </c>
      <c r="F36" s="41">
        <f t="shared" si="4"/>
        <v>1.5014892488473417</v>
      </c>
      <c r="G36" s="36">
        <v>77</v>
      </c>
      <c r="H36" s="37">
        <v>77</v>
      </c>
      <c r="I36" s="42">
        <f t="shared" si="5"/>
        <v>0</v>
      </c>
      <c r="J36" s="161">
        <f>SUM(I29:I40)/12</f>
        <v>-0.3333333333333333</v>
      </c>
      <c r="K36" s="44">
        <f t="shared" si="3"/>
        <v>2.4509000000000003</v>
      </c>
      <c r="L36" s="163">
        <f>STDEV(G29:G40)</f>
        <v>0.5222329678670935</v>
      </c>
    </row>
    <row r="37" spans="1:12" ht="15.75" thickBot="1">
      <c r="A37" s="45"/>
      <c r="B37" s="150">
        <v>5.1255</v>
      </c>
      <c r="C37" s="151">
        <v>2.7049</v>
      </c>
      <c r="D37" s="146">
        <v>5.1917</v>
      </c>
      <c r="E37" s="147">
        <v>2.7316</v>
      </c>
      <c r="F37" s="46">
        <f t="shared" si="4"/>
        <v>1.6318268197967576</v>
      </c>
      <c r="G37" s="36">
        <v>76</v>
      </c>
      <c r="H37" s="37">
        <v>77</v>
      </c>
      <c r="I37" s="47">
        <f t="shared" si="5"/>
        <v>1</v>
      </c>
      <c r="J37" s="48"/>
      <c r="K37" s="49">
        <f t="shared" si="3"/>
        <v>2.4206</v>
      </c>
      <c r="L37" s="139"/>
    </row>
    <row r="38" spans="1:12" ht="15.75" thickBot="1">
      <c r="A38" s="54" t="s">
        <v>7</v>
      </c>
      <c r="B38" s="148">
        <v>5.0781</v>
      </c>
      <c r="C38" s="149">
        <v>2.6804</v>
      </c>
      <c r="D38" s="146">
        <v>5.1266</v>
      </c>
      <c r="E38" s="147">
        <v>2.6988</v>
      </c>
      <c r="F38" s="41">
        <f t="shared" si="4"/>
        <v>1.255369729323936</v>
      </c>
      <c r="G38" s="36">
        <v>77</v>
      </c>
      <c r="H38" s="37">
        <v>75</v>
      </c>
      <c r="I38" s="42">
        <f t="shared" si="5"/>
        <v>-2</v>
      </c>
      <c r="J38" s="140" t="s">
        <v>52</v>
      </c>
      <c r="K38" s="44">
        <f t="shared" si="3"/>
        <v>2.3977</v>
      </c>
      <c r="L38" s="142" t="s">
        <v>57</v>
      </c>
    </row>
    <row r="39" spans="1:12" ht="15.75" thickBot="1">
      <c r="A39" s="54"/>
      <c r="B39" s="148">
        <v>5.0157</v>
      </c>
      <c r="C39" s="149">
        <v>2.6484</v>
      </c>
      <c r="D39" s="146">
        <v>5.0841</v>
      </c>
      <c r="E39" s="147">
        <v>2.6739</v>
      </c>
      <c r="F39" s="41">
        <f t="shared" si="4"/>
        <v>1.812191103789143</v>
      </c>
      <c r="G39" s="36">
        <v>77</v>
      </c>
      <c r="H39" s="37">
        <v>77</v>
      </c>
      <c r="I39" s="42">
        <f t="shared" si="5"/>
        <v>0</v>
      </c>
      <c r="J39" s="162">
        <f>STDEV(I29:I40)</f>
        <v>1.0730867399773196</v>
      </c>
      <c r="K39" s="44">
        <f t="shared" si="3"/>
        <v>2.3672999999999997</v>
      </c>
      <c r="L39" s="139">
        <f>SUM(G29:G40)/12</f>
        <v>76.5</v>
      </c>
    </row>
    <row r="40" spans="1:12" ht="15.75" thickBot="1">
      <c r="A40" s="45"/>
      <c r="B40" s="150">
        <v>4.9205</v>
      </c>
      <c r="C40" s="151">
        <v>2.596</v>
      </c>
      <c r="D40" s="146">
        <v>4.9822</v>
      </c>
      <c r="E40" s="147">
        <v>2.621</v>
      </c>
      <c r="F40" s="46">
        <f t="shared" si="4"/>
        <v>1.5788341578834237</v>
      </c>
      <c r="G40" s="36">
        <v>76</v>
      </c>
      <c r="H40" s="37">
        <v>76</v>
      </c>
      <c r="I40" s="47">
        <f t="shared" si="5"/>
        <v>0</v>
      </c>
      <c r="J40" s="48"/>
      <c r="K40" s="49">
        <f t="shared" si="3"/>
        <v>2.3244999999999996</v>
      </c>
      <c r="L40" s="45"/>
    </row>
    <row r="41" spans="1:12" ht="17.25" thickBot="1" thickTop="1">
      <c r="A41" s="57" t="s">
        <v>7</v>
      </c>
      <c r="B41" s="58"/>
      <c r="C41" s="59" t="s">
        <v>25</v>
      </c>
      <c r="D41" s="60"/>
      <c r="E41" s="61"/>
      <c r="F41" s="62" t="s">
        <v>26</v>
      </c>
      <c r="G41" s="60"/>
      <c r="H41" s="63"/>
      <c r="I41" s="63"/>
      <c r="J41" s="63"/>
      <c r="K41" s="63"/>
      <c r="L41" s="61"/>
    </row>
    <row r="42" spans="1:12" ht="15.75" thickTop="1">
      <c r="A42" s="6"/>
      <c r="B42" s="8"/>
      <c r="C42" s="8"/>
      <c r="D42" s="8"/>
      <c r="E42" s="8"/>
      <c r="F42" s="6"/>
      <c r="G42" s="6"/>
      <c r="H42" s="8"/>
      <c r="I42" s="6"/>
      <c r="J42" s="6"/>
      <c r="K42" s="6"/>
      <c r="L42" s="6"/>
    </row>
  </sheetData>
  <mergeCells count="1">
    <mergeCell ref="F1:H1"/>
  </mergeCells>
  <printOptions/>
  <pageMargins left="0.25" right="0.25" top="0.25" bottom="0.2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11.8515625" style="2" customWidth="1"/>
    <col min="2" max="2" width="11.421875" style="2" customWidth="1"/>
    <col min="3" max="3" width="18.421875" style="2" customWidth="1"/>
    <col min="4" max="4" width="1.7109375" style="2" customWidth="1"/>
    <col min="5" max="5" width="11.421875" style="2" customWidth="1"/>
    <col min="6" max="6" width="17.7109375" style="2" customWidth="1"/>
    <col min="7" max="7" width="15.28125" style="2" customWidth="1"/>
    <col min="8" max="16384" width="11.421875" style="2" customWidth="1"/>
  </cols>
  <sheetData>
    <row r="1" spans="1:7" ht="15" customHeight="1">
      <c r="A1" s="66" t="s">
        <v>28</v>
      </c>
      <c r="B1" s="67"/>
      <c r="C1" s="67"/>
      <c r="D1" s="67"/>
      <c r="E1" s="67"/>
      <c r="F1" s="168" t="s">
        <v>65</v>
      </c>
      <c r="G1" s="168"/>
    </row>
    <row r="2" ht="5.25" customHeight="1" thickBot="1"/>
    <row r="3" spans="1:6" ht="13.5" thickTop="1">
      <c r="A3" s="68" t="s">
        <v>29</v>
      </c>
      <c r="B3" s="69" t="s">
        <v>5</v>
      </c>
      <c r="C3" s="70"/>
      <c r="D3" s="71"/>
      <c r="E3" s="72" t="s">
        <v>30</v>
      </c>
      <c r="F3" s="73">
        <v>39475</v>
      </c>
    </row>
    <row r="4" spans="1:6" ht="12.75">
      <c r="A4" s="74" t="s">
        <v>31</v>
      </c>
      <c r="B4" s="129" t="s">
        <v>61</v>
      </c>
      <c r="C4" s="75"/>
      <c r="D4" s="76"/>
      <c r="E4" s="77" t="s">
        <v>0</v>
      </c>
      <c r="F4" s="78"/>
    </row>
    <row r="5" spans="1:6" ht="12.75">
      <c r="A5" s="79"/>
      <c r="B5" s="80"/>
      <c r="C5" s="80"/>
      <c r="D5" s="80"/>
      <c r="E5" s="80"/>
      <c r="F5" s="81"/>
    </row>
    <row r="6" spans="1:6" ht="13.5" thickBot="1">
      <c r="A6" s="82" t="s">
        <v>32</v>
      </c>
      <c r="B6" s="130" t="s">
        <v>64</v>
      </c>
      <c r="C6" s="131" t="s">
        <v>1</v>
      </c>
      <c r="D6" s="83"/>
      <c r="E6" s="84"/>
      <c r="F6" s="85"/>
    </row>
    <row r="7" ht="14.25" thickBot="1" thickTop="1">
      <c r="A7" s="86" t="s">
        <v>33</v>
      </c>
    </row>
    <row r="8" spans="1:7" ht="13.5" thickTop="1">
      <c r="A8" s="87"/>
      <c r="B8" s="88" t="s">
        <v>34</v>
      </c>
      <c r="C8" s="89"/>
      <c r="D8" s="90"/>
      <c r="E8" s="90"/>
      <c r="F8" s="90" t="s">
        <v>35</v>
      </c>
      <c r="G8" s="91"/>
    </row>
    <row r="9" spans="1:7" ht="12.75">
      <c r="A9" s="92" t="s">
        <v>36</v>
      </c>
      <c r="B9" s="93" t="s">
        <v>37</v>
      </c>
      <c r="C9" s="93" t="s">
        <v>58</v>
      </c>
      <c r="D9" s="93"/>
      <c r="E9" s="93" t="s">
        <v>37</v>
      </c>
      <c r="F9" s="93" t="s">
        <v>58</v>
      </c>
      <c r="G9" s="94" t="s">
        <v>59</v>
      </c>
    </row>
    <row r="10" spans="1:7" ht="12.75">
      <c r="A10" s="95">
        <v>1</v>
      </c>
      <c r="B10" s="125"/>
      <c r="C10" s="145">
        <f>$C$10</f>
        <v>184.800003</v>
      </c>
      <c r="D10" s="145">
        <f>$C$10</f>
        <v>0</v>
      </c>
      <c r="E10" s="123"/>
      <c r="F10" s="153">
        <v>133.600006</v>
      </c>
      <c r="G10" s="97">
        <f>(F10-C22)/C22*100</f>
        <v>-23.72252023448114</v>
      </c>
    </row>
    <row r="11" spans="1:7" ht="12.75">
      <c r="A11" s="95">
        <v>2</v>
      </c>
      <c r="B11" s="125"/>
      <c r="C11" s="145">
        <f>$C$11</f>
        <v>180.400009</v>
      </c>
      <c r="D11" s="145">
        <f>$C$11</f>
        <v>0</v>
      </c>
      <c r="E11" s="123"/>
      <c r="F11" s="153">
        <v>135.600006</v>
      </c>
      <c r="G11" s="97">
        <f>(F11-C22)/C22*100</f>
        <v>-22.580641846159526</v>
      </c>
    </row>
    <row r="12" spans="1:7" ht="12.75">
      <c r="A12" s="95">
        <v>3</v>
      </c>
      <c r="B12" s="125"/>
      <c r="C12" s="145">
        <f>$C$12</f>
        <v>172.399979</v>
      </c>
      <c r="D12" s="145">
        <f>$C$12</f>
        <v>0</v>
      </c>
      <c r="E12" s="123"/>
      <c r="F12" s="153">
        <v>137.600006</v>
      </c>
      <c r="G12" s="97">
        <f>(F12-C22)/C22*100</f>
        <v>-21.43876345783792</v>
      </c>
    </row>
    <row r="13" spans="1:7" ht="12.75">
      <c r="A13" s="95">
        <v>4</v>
      </c>
      <c r="B13" s="125"/>
      <c r="C13" s="145">
        <f>$C$13</f>
        <v>198.300003</v>
      </c>
      <c r="D13" s="145">
        <f>$C$13</f>
        <v>0</v>
      </c>
      <c r="E13" s="123"/>
      <c r="F13" s="153">
        <v>105.400002</v>
      </c>
      <c r="G13" s="97">
        <f>(F13-C22)/C22*100</f>
        <v>-39.82300779357265</v>
      </c>
    </row>
    <row r="14" spans="1:7" ht="12.75">
      <c r="A14" s="95">
        <v>5</v>
      </c>
      <c r="B14" s="125"/>
      <c r="C14" s="145">
        <f>$C$14</f>
        <v>142.5</v>
      </c>
      <c r="D14" s="145">
        <f>$C$14</f>
        <v>0</v>
      </c>
      <c r="E14" s="123"/>
      <c r="F14" s="153">
        <v>108.700005</v>
      </c>
      <c r="G14" s="97">
        <f>(F14-C22)/C22*100</f>
        <v>-37.93890674002441</v>
      </c>
    </row>
    <row r="15" spans="1:7" ht="12.75">
      <c r="A15" s="95">
        <v>6</v>
      </c>
      <c r="B15" s="125"/>
      <c r="C15" s="145">
        <f>$C$15</f>
        <v>187.800003</v>
      </c>
      <c r="D15" s="145">
        <f>$C$15</f>
        <v>0</v>
      </c>
      <c r="E15" s="123"/>
      <c r="F15" s="153">
        <v>108.800003</v>
      </c>
      <c r="G15" s="97">
        <f>(F15-C22)/C22*100</f>
        <v>-37.88181396248672</v>
      </c>
    </row>
    <row r="16" spans="1:7" ht="12.75">
      <c r="A16" s="95">
        <v>7</v>
      </c>
      <c r="B16" s="125"/>
      <c r="C16" s="145">
        <f>$C$16</f>
        <v>175</v>
      </c>
      <c r="D16" s="145">
        <f>$C$16</f>
        <v>0</v>
      </c>
      <c r="E16" s="123"/>
      <c r="F16" s="153">
        <v>134.800003</v>
      </c>
      <c r="G16" s="97">
        <f>(F16-C22)/C22*100</f>
        <v>-23.037394914305757</v>
      </c>
    </row>
    <row r="17" spans="1:7" ht="12.75">
      <c r="A17" s="95">
        <v>8</v>
      </c>
      <c r="B17" s="125"/>
      <c r="C17" s="145">
        <f>$C$17</f>
        <v>208.700012</v>
      </c>
      <c r="D17" s="145">
        <f>$C$17</f>
        <v>0</v>
      </c>
      <c r="E17" s="123"/>
      <c r="F17" s="153">
        <v>130.600006</v>
      </c>
      <c r="G17" s="97">
        <f>(F17-C22)/C22*100</f>
        <v>-25.43533781696356</v>
      </c>
    </row>
    <row r="18" spans="1:7" ht="12.75">
      <c r="A18" s="95">
        <v>9</v>
      </c>
      <c r="B18" s="125"/>
      <c r="C18" s="145">
        <f>$C$18</f>
        <v>154.5</v>
      </c>
      <c r="D18" s="145">
        <f>$C$18</f>
        <v>0</v>
      </c>
      <c r="E18" s="123"/>
      <c r="F18" s="153">
        <v>123.900009</v>
      </c>
      <c r="G18" s="97">
        <f>(F18-C22)/C22*100</f>
        <v>-29.260628705023382</v>
      </c>
    </row>
    <row r="19" spans="1:7" ht="12.75">
      <c r="A19" s="95">
        <v>10</v>
      </c>
      <c r="B19" s="125"/>
      <c r="C19" s="145">
        <f>$C$19</f>
        <v>140.300003</v>
      </c>
      <c r="D19" s="145">
        <f>$C$19</f>
        <v>0</v>
      </c>
      <c r="E19" s="123"/>
      <c r="F19" s="153">
        <v>136.199997</v>
      </c>
      <c r="G19" s="97">
        <f>(F19-C22)/C22*100</f>
        <v>-22.2380834681158</v>
      </c>
    </row>
    <row r="20" spans="1:7" ht="12.75">
      <c r="A20" s="95">
        <v>11</v>
      </c>
      <c r="B20" s="125"/>
      <c r="C20" s="145">
        <f>$C$20</f>
        <v>183.899994</v>
      </c>
      <c r="D20" s="145">
        <f>$C$20</f>
        <v>0</v>
      </c>
      <c r="E20" s="123"/>
      <c r="F20" s="153">
        <v>135.600006</v>
      </c>
      <c r="G20" s="97">
        <f>(F20-C22)/C22*100</f>
        <v>-22.580641846159526</v>
      </c>
    </row>
    <row r="21" spans="1:7" ht="13.5" thickBot="1">
      <c r="A21" s="99">
        <v>12</v>
      </c>
      <c r="B21" s="126"/>
      <c r="C21" s="145">
        <f>$C$21</f>
        <v>173.199997</v>
      </c>
      <c r="D21" s="145">
        <f>$C$21</f>
        <v>0</v>
      </c>
      <c r="E21" s="124"/>
      <c r="F21" s="154">
        <v>134.399994</v>
      </c>
      <c r="G21" s="155">
        <f>(F21-C22)/C22*100</f>
        <v>-23.26577573042283</v>
      </c>
    </row>
    <row r="22" spans="1:7" ht="14.25" thickBot="1" thickTop="1">
      <c r="A22" s="101" t="s">
        <v>38</v>
      </c>
      <c r="B22" s="102" t="e">
        <f>AVERAGE(B10:B21)</f>
        <v>#DIV/0!</v>
      </c>
      <c r="C22" s="102">
        <f>AVERAGE(C10:C21)</f>
        <v>175.15000025000003</v>
      </c>
      <c r="D22" s="1"/>
      <c r="E22" s="102" t="e">
        <f>AVERAGE(E10:E21)</f>
        <v>#DIV/0!</v>
      </c>
      <c r="F22" s="144">
        <f>AVERAGE(F10:F21)</f>
        <v>127.10000358333332</v>
      </c>
      <c r="G22" s="103">
        <f>AVERAGE(G10:G21)</f>
        <v>-27.433626376296104</v>
      </c>
    </row>
    <row r="23" ht="14.25" thickBot="1" thickTop="1"/>
    <row r="24" spans="1:7" ht="12.75">
      <c r="A24" s="104"/>
      <c r="B24" s="105"/>
      <c r="C24" s="106" t="s">
        <v>39</v>
      </c>
      <c r="D24" s="107"/>
      <c r="E24" s="127" t="e">
        <f>(E22-B22)/B22*100</f>
        <v>#DIV/0!</v>
      </c>
      <c r="F24" s="108"/>
      <c r="G24" s="109"/>
    </row>
    <row r="25" spans="1:7" ht="12.75">
      <c r="A25" s="110"/>
      <c r="B25" s="111"/>
      <c r="C25" s="112" t="s">
        <v>40</v>
      </c>
      <c r="D25" s="113"/>
      <c r="E25" s="114">
        <f>(F22-C22)/C22*100</f>
        <v>-27.43362637629611</v>
      </c>
      <c r="F25" s="115"/>
      <c r="G25" s="116"/>
    </row>
    <row r="26" spans="1:7" ht="13.5" thickBot="1">
      <c r="A26" s="117"/>
      <c r="B26" s="118" t="s">
        <v>41</v>
      </c>
      <c r="C26" s="119">
        <f>STDEVP(C10:C21)</f>
        <v>19.868633121708655</v>
      </c>
      <c r="D26" s="120"/>
      <c r="E26" s="121"/>
      <c r="F26" s="118" t="s">
        <v>42</v>
      </c>
      <c r="G26" s="156">
        <f>STDEVP(G10:G21)</f>
        <v>6.713534278020698</v>
      </c>
    </row>
    <row r="29" spans="1:5" ht="15.75">
      <c r="A29" s="66" t="s">
        <v>43</v>
      </c>
      <c r="B29" s="67"/>
      <c r="C29" s="67"/>
      <c r="D29" s="67"/>
      <c r="E29" s="67"/>
    </row>
    <row r="30" ht="6" customHeight="1" thickBot="1"/>
    <row r="31" spans="1:6" ht="13.5" thickTop="1">
      <c r="A31" s="68" t="s">
        <v>29</v>
      </c>
      <c r="B31" s="69" t="s">
        <v>5</v>
      </c>
      <c r="C31" s="70"/>
      <c r="D31" s="71"/>
      <c r="E31" s="72" t="s">
        <v>30</v>
      </c>
      <c r="F31" s="73">
        <v>39475</v>
      </c>
    </row>
    <row r="32" spans="1:6" ht="12.75">
      <c r="A32" s="74" t="s">
        <v>31</v>
      </c>
      <c r="B32" s="129" t="s">
        <v>61</v>
      </c>
      <c r="C32" s="132"/>
      <c r="D32" s="76"/>
      <c r="E32" s="77" t="s">
        <v>0</v>
      </c>
      <c r="F32" s="78"/>
    </row>
    <row r="33" spans="1:6" ht="12.75">
      <c r="A33" s="79"/>
      <c r="B33" s="80"/>
      <c r="C33" s="80"/>
      <c r="D33" s="80"/>
      <c r="E33" s="80"/>
      <c r="F33" s="81"/>
    </row>
    <row r="34" spans="1:6" ht="13.5" thickBot="1">
      <c r="A34" s="82" t="s">
        <v>32</v>
      </c>
      <c r="B34" s="130" t="s">
        <v>63</v>
      </c>
      <c r="C34" s="131" t="s">
        <v>45</v>
      </c>
      <c r="D34" s="83"/>
      <c r="E34" s="84"/>
      <c r="F34" s="85"/>
    </row>
    <row r="35" ht="14.25" thickBot="1" thickTop="1">
      <c r="A35" s="86" t="s">
        <v>44</v>
      </c>
    </row>
    <row r="36" spans="1:7" ht="13.5" thickTop="1">
      <c r="A36" s="87"/>
      <c r="B36" s="88" t="s">
        <v>34</v>
      </c>
      <c r="C36" s="89"/>
      <c r="D36" s="90"/>
      <c r="E36" s="90"/>
      <c r="F36" s="90" t="s">
        <v>35</v>
      </c>
      <c r="G36" s="91"/>
    </row>
    <row r="37" spans="1:7" ht="12.75">
      <c r="A37" s="92" t="s">
        <v>36</v>
      </c>
      <c r="B37" s="93" t="s">
        <v>37</v>
      </c>
      <c r="C37" s="93" t="s">
        <v>58</v>
      </c>
      <c r="D37" s="93"/>
      <c r="E37" s="93" t="s">
        <v>37</v>
      </c>
      <c r="F37" s="93" t="s">
        <v>58</v>
      </c>
      <c r="G37" s="94" t="s">
        <v>59</v>
      </c>
    </row>
    <row r="38" spans="1:7" ht="12.75">
      <c r="A38" s="92">
        <v>1</v>
      </c>
      <c r="B38" s="128"/>
      <c r="C38" s="145">
        <f>$C$10</f>
        <v>184.800003</v>
      </c>
      <c r="D38" s="96"/>
      <c r="E38" s="123"/>
      <c r="F38" s="153">
        <v>93.529999</v>
      </c>
      <c r="G38" s="97">
        <f>(F38-C50)/C50*100</f>
        <v>-46.600057741079</v>
      </c>
    </row>
    <row r="39" spans="1:7" ht="12.75">
      <c r="A39" s="92">
        <v>2</v>
      </c>
      <c r="B39" s="128"/>
      <c r="C39" s="145">
        <f>$C$11</f>
        <v>180.400009</v>
      </c>
      <c r="D39" s="96"/>
      <c r="E39" s="123"/>
      <c r="F39" s="153">
        <v>116.299995</v>
      </c>
      <c r="G39" s="97">
        <f>(F39-C50)/C50*100</f>
        <v>-33.59977457379423</v>
      </c>
    </row>
    <row r="40" spans="1:7" ht="12.75">
      <c r="A40" s="92">
        <v>3</v>
      </c>
      <c r="B40" s="128"/>
      <c r="C40" s="145">
        <f>$C$12</f>
        <v>172.399979</v>
      </c>
      <c r="D40" s="96"/>
      <c r="E40" s="123"/>
      <c r="F40" s="153">
        <v>92.110001</v>
      </c>
      <c r="G40" s="97">
        <f>(F40-C50)/C50*100</f>
        <v>-47.41079025490896</v>
      </c>
    </row>
    <row r="41" spans="1:7" ht="12.75">
      <c r="A41" s="92">
        <v>4</v>
      </c>
      <c r="B41" s="128"/>
      <c r="C41" s="145">
        <f>$C$13</f>
        <v>198.300003</v>
      </c>
      <c r="D41" s="98"/>
      <c r="E41" s="123"/>
      <c r="F41" s="153">
        <v>107.199989</v>
      </c>
      <c r="G41" s="97">
        <f>(F41-C50)/C50*100</f>
        <v>-38.79532466629272</v>
      </c>
    </row>
    <row r="42" spans="1:7" ht="12.75">
      <c r="A42" s="92">
        <v>5</v>
      </c>
      <c r="B42" s="128"/>
      <c r="C42" s="145">
        <f>$C$14</f>
        <v>142.5</v>
      </c>
      <c r="D42" s="96"/>
      <c r="E42" s="123"/>
      <c r="F42" s="153">
        <v>100</v>
      </c>
      <c r="G42" s="97">
        <f>(F42-C50)/C50*100</f>
        <v>-42.90608058391939</v>
      </c>
    </row>
    <row r="43" spans="1:7" ht="12.75">
      <c r="A43" s="92">
        <v>6</v>
      </c>
      <c r="B43" s="128"/>
      <c r="C43" s="145">
        <f>$C$15</f>
        <v>187.800003</v>
      </c>
      <c r="D43" s="96"/>
      <c r="E43" s="123"/>
      <c r="F43" s="153">
        <v>106.599998</v>
      </c>
      <c r="G43" s="97">
        <f>(F43-C50)/C50*100</f>
        <v>-39.13788304433646</v>
      </c>
    </row>
    <row r="44" spans="1:7" ht="12.75">
      <c r="A44" s="92">
        <v>7</v>
      </c>
      <c r="B44" s="128"/>
      <c r="C44" s="145">
        <f>$C$16</f>
        <v>175</v>
      </c>
      <c r="D44" s="96"/>
      <c r="E44" s="123"/>
      <c r="F44" s="153">
        <v>115.5</v>
      </c>
      <c r="G44" s="97">
        <f>(F44-C50)/C50*100</f>
        <v>-34.0565230744269</v>
      </c>
    </row>
    <row r="45" spans="1:7" ht="12.75">
      <c r="A45" s="92">
        <v>8</v>
      </c>
      <c r="B45" s="128"/>
      <c r="C45" s="145">
        <f>$C$17</f>
        <v>208.700012</v>
      </c>
      <c r="D45" s="96"/>
      <c r="E45" s="123"/>
      <c r="F45" s="153">
        <v>113.599991</v>
      </c>
      <c r="G45" s="97">
        <f>(F45-C50)/C50*100</f>
        <v>-35.14131268178517</v>
      </c>
    </row>
    <row r="46" spans="1:7" ht="12.75">
      <c r="A46" s="92">
        <v>9</v>
      </c>
      <c r="B46" s="128"/>
      <c r="C46" s="145">
        <f>$C$18</f>
        <v>154.5</v>
      </c>
      <c r="D46" s="96"/>
      <c r="E46" s="123"/>
      <c r="F46" s="153">
        <v>103.599998</v>
      </c>
      <c r="G46" s="97">
        <f>(F46-C50)/C50*100</f>
        <v>-40.85070062681888</v>
      </c>
    </row>
    <row r="47" spans="1:7" ht="12.75">
      <c r="A47" s="92">
        <v>10</v>
      </c>
      <c r="B47" s="128"/>
      <c r="C47" s="145">
        <f>$C$19</f>
        <v>140.300003</v>
      </c>
      <c r="D47" s="96"/>
      <c r="E47" s="123"/>
      <c r="F47" s="153">
        <v>89.879997</v>
      </c>
      <c r="G47" s="97">
        <f>(F47-C50)/C50*100</f>
        <v>-48.68398694164433</v>
      </c>
    </row>
    <row r="48" spans="1:7" ht="12.75">
      <c r="A48" s="92">
        <v>11</v>
      </c>
      <c r="B48" s="128"/>
      <c r="C48" s="145">
        <f>$C$20</f>
        <v>183.899994</v>
      </c>
      <c r="D48" s="96"/>
      <c r="E48" s="123"/>
      <c r="F48" s="153">
        <v>86.230003</v>
      </c>
      <c r="G48" s="97">
        <f>(F48-C50)/C50*100</f>
        <v>-50.767911574696114</v>
      </c>
    </row>
    <row r="49" spans="1:7" ht="13.5" thickBot="1">
      <c r="A49" s="122">
        <v>12</v>
      </c>
      <c r="B49" s="128"/>
      <c r="C49" s="145">
        <f>$C$21</f>
        <v>173.199997</v>
      </c>
      <c r="D49" s="100"/>
      <c r="E49" s="124"/>
      <c r="F49" s="154">
        <v>116.900002</v>
      </c>
      <c r="G49" s="155">
        <f>(F49-C50)/C50*100</f>
        <v>-33.25720706072338</v>
      </c>
    </row>
    <row r="50" spans="1:7" ht="14.25" thickBot="1" thickTop="1">
      <c r="A50" s="101" t="s">
        <v>38</v>
      </c>
      <c r="B50" s="102" t="e">
        <f>AVERAGE(B38:B49)</f>
        <v>#DIV/0!</v>
      </c>
      <c r="C50" s="102">
        <f>AVERAGE(C38:C49)</f>
        <v>175.15000025000003</v>
      </c>
      <c r="D50" s="1"/>
      <c r="E50" s="102" t="e">
        <f>AVERAGE(E38:E49)</f>
        <v>#DIV/0!</v>
      </c>
      <c r="F50" s="102">
        <f>AVERAGE(F38:F49)</f>
        <v>103.45416441666669</v>
      </c>
      <c r="G50" s="103">
        <f>AVERAGE(G38:G49)</f>
        <v>-40.93396273536879</v>
      </c>
    </row>
    <row r="51" ht="14.25" thickBot="1" thickTop="1"/>
    <row r="52" spans="1:7" ht="12.75">
      <c r="A52" s="104"/>
      <c r="B52" s="105"/>
      <c r="C52" s="106" t="s">
        <v>39</v>
      </c>
      <c r="D52" s="107"/>
      <c r="E52" s="127" t="e">
        <f>(E50-B50)/B50*100</f>
        <v>#DIV/0!</v>
      </c>
      <c r="F52" s="108"/>
      <c r="G52" s="109"/>
    </row>
    <row r="53" spans="1:7" ht="12.75">
      <c r="A53" s="110"/>
      <c r="B53" s="111"/>
      <c r="C53" s="112" t="s">
        <v>40</v>
      </c>
      <c r="D53" s="113"/>
      <c r="E53" s="114">
        <f>(F50-C50)/C50*100</f>
        <v>-40.93396273536879</v>
      </c>
      <c r="F53" s="115"/>
      <c r="G53" s="116"/>
    </row>
    <row r="54" spans="1:7" ht="13.5" thickBot="1">
      <c r="A54" s="117"/>
      <c r="B54" s="118" t="s">
        <v>41</v>
      </c>
      <c r="C54" s="119">
        <f>STDEVP(C38:C49)</f>
        <v>19.868633121708655</v>
      </c>
      <c r="D54" s="120"/>
      <c r="E54" s="121"/>
      <c r="F54" s="118" t="s">
        <v>42</v>
      </c>
      <c r="G54" s="156">
        <f>STDEVP(G38:G49)</f>
        <v>6.028377845304306</v>
      </c>
    </row>
  </sheetData>
  <mergeCells count="1">
    <mergeCell ref="F1:G1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dml</cp:lastModifiedBy>
  <cp:lastPrinted>2008-02-07T13:03:22Z</cp:lastPrinted>
  <dcterms:created xsi:type="dcterms:W3CDTF">1996-10-14T23:33:28Z</dcterms:created>
  <dcterms:modified xsi:type="dcterms:W3CDTF">2008-02-07T13:05:12Z</dcterms:modified>
  <cp:category/>
  <cp:version/>
  <cp:contentType/>
  <cp:contentStatus/>
</cp:coreProperties>
</file>