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ddockb\Desktop\"/>
    </mc:Choice>
  </mc:AlternateContent>
  <bookViews>
    <workbookView xWindow="0" yWindow="0" windowWidth="23040" windowHeight="8976"/>
  </bookViews>
  <sheets>
    <sheet name="Table 1 (2)" sheetId="2" r:id="rId1"/>
  </sheets>
  <definedNames>
    <definedName name="_xlnm._FilterDatabase" localSheetId="0" hidden="1">'Table 1 (2)'!$A$4:$K$4</definedName>
  </definedNames>
  <calcPr calcId="171027"/>
</workbook>
</file>

<file path=xl/calcChain.xml><?xml version="1.0" encoding="utf-8"?>
<calcChain xmlns="http://schemas.openxmlformats.org/spreadsheetml/2006/main">
  <c r="J6" i="2" l="1"/>
  <c r="J23" i="2"/>
  <c r="I23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I6" i="2"/>
  <c r="J5" i="2"/>
  <c r="I5" i="2"/>
</calcChain>
</file>

<file path=xl/sharedStrings.xml><?xml version="1.0" encoding="utf-8"?>
<sst xmlns="http://schemas.openxmlformats.org/spreadsheetml/2006/main" count="262" uniqueCount="125">
  <si>
    <r>
      <rPr>
        <b/>
        <u/>
        <sz val="7"/>
        <rFont val="Arial"/>
        <family val="2"/>
      </rPr>
      <t>S</t>
    </r>
    <r>
      <rPr>
        <u/>
        <sz val="7"/>
        <rFont val="Times New Roman"/>
        <family val="1"/>
      </rPr>
      <t> </t>
    </r>
    <r>
      <rPr>
        <sz val="7"/>
        <rFont val="Times New Roman"/>
        <family val="1"/>
      </rPr>
      <t xml:space="preserve">  </t>
    </r>
    <r>
      <rPr>
        <b/>
        <u/>
        <sz val="7"/>
        <rFont val="Arial"/>
        <family val="2"/>
      </rPr>
      <t xml:space="preserve">eq. VI Lube Certification Fuel
</t>
    </r>
    <r>
      <rPr>
        <b/>
        <sz val="7"/>
        <rFont val="Arial"/>
        <family val="2"/>
      </rPr>
      <t>2-Oct-19</t>
    </r>
  </si>
  <si>
    <r>
      <rPr>
        <b/>
        <sz val="7"/>
        <rFont val="Arial"/>
        <family val="2"/>
      </rPr>
      <t>TEST</t>
    </r>
  </si>
  <si>
    <r>
      <rPr>
        <b/>
        <sz val="7"/>
        <rFont val="Arial"/>
        <family val="2"/>
      </rPr>
      <t>METHOD</t>
    </r>
  </si>
  <si>
    <r>
      <rPr>
        <b/>
        <sz val="7"/>
        <rFont val="Arial"/>
        <family val="2"/>
      </rPr>
      <t>UNITS</t>
    </r>
  </si>
  <si>
    <r>
      <rPr>
        <b/>
        <sz val="7"/>
        <rFont val="Arial"/>
        <family val="2"/>
      </rPr>
      <t>Seq. VI Specs</t>
    </r>
  </si>
  <si>
    <r>
      <rPr>
        <b/>
        <sz val="7"/>
        <rFont val="Arial"/>
        <family val="2"/>
      </rPr>
      <t>MIN</t>
    </r>
  </si>
  <si>
    <r>
      <rPr>
        <b/>
        <sz val="7"/>
        <rFont val="Arial"/>
        <family val="2"/>
      </rPr>
      <t>TARGET</t>
    </r>
  </si>
  <si>
    <r>
      <rPr>
        <b/>
        <sz val="7"/>
        <rFont val="Arial"/>
        <family val="2"/>
      </rPr>
      <t>MAX</t>
    </r>
  </si>
  <si>
    <r>
      <rPr>
        <sz val="7"/>
        <rFont val="Arial"/>
        <family val="2"/>
      </rPr>
      <t>Distillation - IBP</t>
    </r>
  </si>
  <si>
    <r>
      <rPr>
        <sz val="7"/>
        <rFont val="Arial"/>
        <family val="2"/>
      </rPr>
      <t>ASTM D86</t>
    </r>
  </si>
  <si>
    <r>
      <rPr>
        <sz val="7"/>
        <rFont val="Arial"/>
        <family val="2"/>
      </rPr>
      <t>°C</t>
    </r>
  </si>
  <si>
    <r>
      <rPr>
        <sz val="7"/>
        <rFont val="Arial"/>
        <family val="2"/>
      </rPr>
      <t>Distillation - EP</t>
    </r>
  </si>
  <si>
    <r>
      <rPr>
        <sz val="7"/>
        <rFont val="Arial"/>
        <family val="2"/>
      </rPr>
      <t xml:space="preserve">Report Report
</t>
    </r>
    <r>
      <rPr>
        <sz val="7"/>
        <rFont val="Arial"/>
        <family val="2"/>
      </rPr>
      <t>Report</t>
    </r>
  </si>
  <si>
    <r>
      <rPr>
        <sz val="7"/>
        <rFont val="Arial"/>
        <family val="2"/>
      </rPr>
      <t>Gravity @ 60°F/60°F</t>
    </r>
  </si>
  <si>
    <r>
      <rPr>
        <sz val="7"/>
        <rFont val="Arial"/>
        <family val="2"/>
      </rPr>
      <t>ASTM D4052</t>
    </r>
  </si>
  <si>
    <r>
      <rPr>
        <sz val="7"/>
        <rFont val="Arial"/>
        <family val="2"/>
      </rPr>
      <t>°API</t>
    </r>
  </si>
  <si>
    <r>
      <rPr>
        <sz val="7"/>
        <rFont val="Arial"/>
        <family val="2"/>
      </rPr>
      <t>Density @ 15° C</t>
    </r>
  </si>
  <si>
    <r>
      <rPr>
        <sz val="7"/>
        <rFont val="Arial"/>
        <family val="2"/>
      </rPr>
      <t>kg/l</t>
    </r>
  </si>
  <si>
    <r>
      <rPr>
        <sz val="7"/>
        <rFont val="Arial"/>
        <family val="2"/>
      </rPr>
      <t>Dry Vapor Pressure Equivalent</t>
    </r>
  </si>
  <si>
    <r>
      <rPr>
        <sz val="7"/>
        <rFont val="Arial"/>
        <family val="2"/>
      </rPr>
      <t>ASTM D5191</t>
    </r>
  </si>
  <si>
    <r>
      <rPr>
        <sz val="7"/>
        <rFont val="Arial"/>
        <family val="2"/>
      </rPr>
      <t>kPa</t>
    </r>
  </si>
  <si>
    <r>
      <rPr>
        <sz val="7"/>
        <rFont val="Arial"/>
        <family val="2"/>
      </rPr>
      <t>Carbon</t>
    </r>
  </si>
  <si>
    <r>
      <rPr>
        <sz val="7"/>
        <rFont val="Arial"/>
        <family val="2"/>
      </rPr>
      <t>ASTM D3343</t>
    </r>
  </si>
  <si>
    <r>
      <rPr>
        <sz val="7"/>
        <rFont val="Arial"/>
        <family val="2"/>
      </rPr>
      <t>wt %</t>
    </r>
  </si>
  <si>
    <r>
      <rPr>
        <sz val="7"/>
        <rFont val="Arial"/>
        <family val="2"/>
      </rPr>
      <t>Report</t>
    </r>
  </si>
  <si>
    <r>
      <rPr>
        <sz val="7"/>
        <rFont val="Arial"/>
        <family val="2"/>
      </rPr>
      <t>ASTM D5291</t>
    </r>
  </si>
  <si>
    <r>
      <rPr>
        <sz val="7"/>
        <rFont val="Arial"/>
        <family val="2"/>
      </rPr>
      <t>mass %</t>
    </r>
  </si>
  <si>
    <r>
      <rPr>
        <sz val="7"/>
        <rFont val="Arial"/>
        <family val="2"/>
      </rPr>
      <t>Hydrogen</t>
    </r>
  </si>
  <si>
    <r>
      <rPr>
        <sz val="7"/>
        <rFont val="Arial"/>
        <family val="2"/>
      </rPr>
      <t>Hydrogen/Carbon ratio</t>
    </r>
  </si>
  <si>
    <r>
      <rPr>
        <sz val="7"/>
        <rFont val="Arial"/>
        <family val="2"/>
      </rPr>
      <t>mole/mole</t>
    </r>
  </si>
  <si>
    <r>
      <rPr>
        <sz val="7"/>
        <rFont val="Arial"/>
        <family val="2"/>
      </rPr>
      <t>Oxygen¹</t>
    </r>
  </si>
  <si>
    <r>
      <rPr>
        <sz val="7"/>
        <rFont val="Arial"/>
        <family val="2"/>
      </rPr>
      <t>ASTM D4815</t>
    </r>
  </si>
  <si>
    <r>
      <rPr>
        <sz val="7"/>
        <rFont val="Arial"/>
        <family val="2"/>
      </rPr>
      <t>Oxygenates     Ethanol</t>
    </r>
  </si>
  <si>
    <r>
      <rPr>
        <sz val="7"/>
        <rFont val="Arial"/>
        <family val="2"/>
      </rPr>
      <t>%</t>
    </r>
  </si>
  <si>
    <r>
      <rPr>
        <sz val="7"/>
        <rFont val="Arial"/>
        <family val="2"/>
      </rPr>
      <t>MTBE</t>
    </r>
  </si>
  <si>
    <r>
      <rPr>
        <sz val="7"/>
        <rFont val="Arial"/>
        <family val="2"/>
      </rPr>
      <t>ETBE</t>
    </r>
  </si>
  <si>
    <r>
      <rPr>
        <sz val="7"/>
        <rFont val="Arial"/>
        <family val="2"/>
      </rPr>
      <t>Methanol</t>
    </r>
  </si>
  <si>
    <r>
      <rPr>
        <sz val="7"/>
        <rFont val="Arial"/>
        <family val="2"/>
      </rPr>
      <t>Sulfur</t>
    </r>
  </si>
  <si>
    <r>
      <rPr>
        <sz val="7"/>
        <rFont val="Arial"/>
        <family val="2"/>
      </rPr>
      <t>ASTM D5453</t>
    </r>
  </si>
  <si>
    <r>
      <rPr>
        <sz val="7"/>
        <rFont val="Arial"/>
        <family val="2"/>
      </rPr>
      <t>mg/kg</t>
    </r>
  </si>
  <si>
    <r>
      <rPr>
        <b/>
        <sz val="7"/>
        <rFont val="Arial"/>
        <family val="2"/>
      </rPr>
      <t>Composition, aromatics</t>
    </r>
  </si>
  <si>
    <r>
      <rPr>
        <b/>
        <sz val="7"/>
        <rFont val="Arial"/>
        <family val="2"/>
      </rPr>
      <t>ASTM D5769</t>
    </r>
    <r>
      <rPr>
        <b/>
        <vertAlign val="superscript"/>
        <sz val="7"/>
        <rFont val="Arial"/>
        <family val="2"/>
      </rPr>
      <t>4</t>
    </r>
  </si>
  <si>
    <r>
      <rPr>
        <b/>
        <sz val="7"/>
        <rFont val="Arial"/>
        <family val="2"/>
      </rPr>
      <t>vol %</t>
    </r>
  </si>
  <si>
    <r>
      <rPr>
        <b/>
        <sz val="7"/>
        <rFont val="Arial"/>
        <family val="2"/>
      </rPr>
      <t>C6 aromatics (benzene)</t>
    </r>
  </si>
  <si>
    <r>
      <rPr>
        <b/>
        <sz val="7"/>
        <rFont val="Arial"/>
        <family val="2"/>
      </rPr>
      <t>ASTM D5769</t>
    </r>
  </si>
  <si>
    <r>
      <rPr>
        <b/>
        <sz val="7"/>
        <rFont val="Arial"/>
        <family val="2"/>
      </rPr>
      <t>C7 aromatics (toluene)</t>
    </r>
  </si>
  <si>
    <r>
      <rPr>
        <b/>
        <sz val="7"/>
        <rFont val="Arial"/>
        <family val="2"/>
      </rPr>
      <t>Report</t>
    </r>
  </si>
  <si>
    <r>
      <rPr>
        <b/>
        <sz val="7"/>
        <rFont val="Arial"/>
        <family val="2"/>
      </rPr>
      <t>C8 aromatics</t>
    </r>
  </si>
  <si>
    <r>
      <rPr>
        <b/>
        <sz val="7"/>
        <rFont val="Arial"/>
        <family val="2"/>
      </rPr>
      <t>C9 aromatics</t>
    </r>
  </si>
  <si>
    <r>
      <rPr>
        <b/>
        <sz val="7"/>
        <rFont val="Arial"/>
        <family val="2"/>
      </rPr>
      <t>C10+ aromatics</t>
    </r>
  </si>
  <si>
    <r>
      <rPr>
        <b/>
        <sz val="7"/>
        <rFont val="Arial"/>
        <family val="2"/>
      </rPr>
      <t>Composition, olefins</t>
    </r>
  </si>
  <si>
    <r>
      <rPr>
        <b/>
        <sz val="7"/>
        <rFont val="Arial"/>
        <family val="2"/>
      </rPr>
      <t>ASTM D6550</t>
    </r>
    <r>
      <rPr>
        <b/>
        <vertAlign val="superscript"/>
        <sz val="7"/>
        <rFont val="Arial"/>
        <family val="2"/>
      </rPr>
      <t>4</t>
    </r>
  </si>
  <si>
    <r>
      <rPr>
        <b/>
        <sz val="7"/>
        <rFont val="Arial"/>
        <family val="2"/>
      </rPr>
      <t>wt%</t>
    </r>
  </si>
  <si>
    <r>
      <rPr>
        <sz val="7"/>
        <rFont val="Arial"/>
        <family val="2"/>
      </rPr>
      <t>Lead¹</t>
    </r>
  </si>
  <si>
    <r>
      <rPr>
        <sz val="7"/>
        <rFont val="Arial"/>
        <family val="2"/>
      </rPr>
      <t>ASTM D3237</t>
    </r>
  </si>
  <si>
    <r>
      <rPr>
        <sz val="7"/>
        <rFont val="Arial"/>
        <family val="2"/>
      </rPr>
      <t>mg/l</t>
    </r>
  </si>
  <si>
    <r>
      <rPr>
        <sz val="7"/>
        <rFont val="Arial"/>
        <family val="2"/>
      </rPr>
      <t>Manganese¹</t>
    </r>
  </si>
  <si>
    <r>
      <rPr>
        <sz val="7"/>
        <rFont val="Arial"/>
        <family val="2"/>
      </rPr>
      <t>ASTM D3831</t>
    </r>
  </si>
  <si>
    <r>
      <rPr>
        <sz val="7"/>
        <rFont val="Arial"/>
        <family val="2"/>
      </rPr>
      <t>g/gal</t>
    </r>
  </si>
  <si>
    <r>
      <rPr>
        <sz val="7"/>
        <rFont val="Arial"/>
        <family val="2"/>
      </rPr>
      <t>Phosphorus¹</t>
    </r>
  </si>
  <si>
    <r>
      <rPr>
        <sz val="7"/>
        <rFont val="Arial"/>
        <family val="2"/>
      </rPr>
      <t>ASTM D3231</t>
    </r>
  </si>
  <si>
    <r>
      <rPr>
        <sz val="7"/>
        <rFont val="Arial"/>
        <family val="2"/>
      </rPr>
      <t>Silicon¹</t>
    </r>
  </si>
  <si>
    <r>
      <rPr>
        <sz val="7"/>
        <rFont val="Arial"/>
        <family val="2"/>
      </rPr>
      <t>ICP method</t>
    </r>
  </si>
  <si>
    <r>
      <rPr>
        <sz val="7"/>
        <rFont val="Arial"/>
        <family val="2"/>
      </rPr>
      <t>Particulate matter</t>
    </r>
  </si>
  <si>
    <r>
      <rPr>
        <sz val="7"/>
        <rFont val="Arial"/>
        <family val="2"/>
      </rPr>
      <t>ASTM D5452</t>
    </r>
  </si>
  <si>
    <r>
      <rPr>
        <sz val="7"/>
        <rFont val="Arial"/>
        <family val="2"/>
      </rPr>
      <t>Oxidation Stability</t>
    </r>
  </si>
  <si>
    <r>
      <rPr>
        <sz val="7"/>
        <rFont val="Arial"/>
        <family val="2"/>
      </rPr>
      <t>ASTM D525</t>
    </r>
  </si>
  <si>
    <r>
      <rPr>
        <sz val="7"/>
        <rFont val="Arial"/>
        <family val="2"/>
      </rPr>
      <t>minutes</t>
    </r>
  </si>
  <si>
    <r>
      <rPr>
        <sz val="7"/>
        <rFont val="Arial"/>
        <family val="2"/>
      </rPr>
      <t>Copper Corrosion</t>
    </r>
  </si>
  <si>
    <r>
      <rPr>
        <sz val="7"/>
        <rFont val="Arial"/>
        <family val="2"/>
      </rPr>
      <t>ASTM D130</t>
    </r>
  </si>
  <si>
    <r>
      <rPr>
        <sz val="7"/>
        <rFont val="Arial"/>
        <family val="2"/>
      </rPr>
      <t>Gum content, washed</t>
    </r>
  </si>
  <si>
    <r>
      <rPr>
        <sz val="7"/>
        <rFont val="Arial"/>
        <family val="2"/>
      </rPr>
      <t>ASTM D381</t>
    </r>
  </si>
  <si>
    <r>
      <rPr>
        <sz val="7"/>
        <rFont val="Arial"/>
        <family val="2"/>
      </rPr>
      <t>mg/100mls</t>
    </r>
  </si>
  <si>
    <r>
      <rPr>
        <sz val="7"/>
        <rFont val="Arial"/>
        <family val="2"/>
      </rPr>
      <t>Gum content, unwashed</t>
    </r>
  </si>
  <si>
    <r>
      <rPr>
        <sz val="7"/>
        <rFont val="Arial"/>
        <family val="2"/>
      </rPr>
      <t>Research Octane Number</t>
    </r>
  </si>
  <si>
    <r>
      <rPr>
        <sz val="7"/>
        <rFont val="Arial"/>
        <family val="2"/>
      </rPr>
      <t>ASTM D2699</t>
    </r>
  </si>
  <si>
    <r>
      <rPr>
        <sz val="7"/>
        <rFont val="Arial"/>
        <family val="2"/>
      </rPr>
      <t>Motor Octane Number</t>
    </r>
  </si>
  <si>
    <r>
      <rPr>
        <sz val="7"/>
        <rFont val="Arial"/>
        <family val="2"/>
      </rPr>
      <t>ASTM D2700</t>
    </r>
  </si>
  <si>
    <r>
      <rPr>
        <sz val="7"/>
        <rFont val="Arial"/>
        <family val="2"/>
      </rPr>
      <t>R+M/2</t>
    </r>
  </si>
  <si>
    <r>
      <rPr>
        <sz val="7"/>
        <rFont val="Arial"/>
        <family val="2"/>
      </rPr>
      <t>D2699/2700</t>
    </r>
  </si>
  <si>
    <r>
      <rPr>
        <sz val="7"/>
        <rFont val="Arial"/>
        <family val="2"/>
      </rPr>
      <t>Sensitivity</t>
    </r>
  </si>
  <si>
    <r>
      <rPr>
        <sz val="7"/>
        <rFont val="Arial"/>
        <family val="2"/>
      </rPr>
      <t>Net Heating Value, btu/lb</t>
    </r>
  </si>
  <si>
    <r>
      <rPr>
        <sz val="7"/>
        <rFont val="Arial"/>
        <family val="2"/>
      </rPr>
      <t>ASTM D3338</t>
    </r>
  </si>
  <si>
    <r>
      <rPr>
        <sz val="7"/>
        <rFont val="Arial"/>
        <family val="2"/>
      </rPr>
      <t>btu/lb</t>
    </r>
  </si>
  <si>
    <r>
      <rPr>
        <sz val="7"/>
        <rFont val="Arial"/>
        <family val="2"/>
      </rPr>
      <t>Gross Heating Value, btu/lb</t>
    </r>
  </si>
  <si>
    <r>
      <rPr>
        <sz val="7"/>
        <rFont val="Arial"/>
        <family val="2"/>
      </rPr>
      <t>ASTM D240</t>
    </r>
  </si>
  <si>
    <r>
      <rPr>
        <sz val="7"/>
        <rFont val="Arial"/>
        <family val="2"/>
      </rPr>
      <t>Water and Sediment</t>
    </r>
  </si>
  <si>
    <r>
      <rPr>
        <sz val="7"/>
        <rFont val="Arial"/>
        <family val="2"/>
      </rPr>
      <t>ASTM D2709</t>
    </r>
  </si>
  <si>
    <r>
      <rPr>
        <sz val="7"/>
        <rFont val="Arial"/>
        <family val="2"/>
      </rPr>
      <t>vol%</t>
    </r>
  </si>
  <si>
    <r>
      <rPr>
        <sz val="7"/>
        <rFont val="Arial"/>
        <family val="2"/>
      </rPr>
      <t>Color²</t>
    </r>
  </si>
  <si>
    <r>
      <rPr>
        <sz val="7"/>
        <rFont val="Arial"/>
        <family val="2"/>
      </rPr>
      <t>VISUAL</t>
    </r>
  </si>
  <si>
    <r>
      <rPr>
        <sz val="7"/>
        <rFont val="Arial"/>
        <family val="2"/>
      </rPr>
      <t>1.75 ptb</t>
    </r>
  </si>
  <si>
    <r>
      <rPr>
        <sz val="7"/>
        <rFont val="Arial"/>
        <family val="2"/>
      </rPr>
      <t>Red</t>
    </r>
  </si>
  <si>
    <r>
      <rPr>
        <sz val="7"/>
        <rFont val="Arial"/>
        <family val="2"/>
      </rPr>
      <t>Top Tier Additive³</t>
    </r>
  </si>
  <si>
    <r>
      <rPr>
        <sz val="7"/>
        <rFont val="Arial"/>
        <family val="2"/>
      </rPr>
      <t>ppm m/m</t>
    </r>
  </si>
  <si>
    <r>
      <rPr>
        <sz val="7"/>
        <rFont val="Arial"/>
        <family val="2"/>
      </rPr>
      <t>¹ no intentional addition of these elements</t>
    </r>
  </si>
  <si>
    <r>
      <rPr>
        <sz val="7"/>
        <rFont val="Arial"/>
        <family val="2"/>
      </rPr>
      <t xml:space="preserve">² Innospec Oil Red B4 Liquid Dye
</t>
    </r>
    <r>
      <rPr>
        <sz val="7"/>
        <rFont val="Arial"/>
        <family val="2"/>
      </rPr>
      <t xml:space="preserve">³ Lubrizol UltraZol 8219.  Can be obtained from Lubriol Sales.
</t>
    </r>
    <r>
      <rPr>
        <vertAlign val="superscript"/>
        <sz val="5"/>
        <rFont val="Arial"/>
        <family val="2"/>
      </rPr>
      <t xml:space="preserve">4 </t>
    </r>
    <r>
      <rPr>
        <sz val="7"/>
        <rFont val="Arial"/>
        <family val="2"/>
      </rPr>
      <t>or use D6839 for everything measured by D5769 and D6550</t>
    </r>
  </si>
  <si>
    <t>No</t>
  </si>
  <si>
    <t>Yes</t>
  </si>
  <si>
    <t>Unlikely</t>
  </si>
  <si>
    <t>no</t>
  </si>
  <si>
    <t>&lt;0.5</t>
  </si>
  <si>
    <t>NA</t>
  </si>
  <si>
    <t>Internal</t>
  </si>
  <si>
    <t>Haltermann</t>
  </si>
  <si>
    <t>1A</t>
  </si>
  <si>
    <t>Afton</t>
  </si>
  <si>
    <t>Saybolt</t>
  </si>
  <si>
    <t>R20-005261-L-01</t>
  </si>
  <si>
    <t>R20-006386</t>
  </si>
  <si>
    <t>Residue</t>
  </si>
  <si>
    <t>Loss</t>
  </si>
  <si>
    <t>vol %</t>
  </si>
  <si>
    <t>Recovery</t>
  </si>
  <si>
    <t>960+</t>
  </si>
  <si>
    <t>&lt;0.01</t>
  </si>
  <si>
    <t>&lt;1.0</t>
  </si>
  <si>
    <t>&lt;0.20</t>
  </si>
  <si>
    <t>&lt;0.1</t>
  </si>
  <si>
    <t>ASTM D5769</t>
  </si>
  <si>
    <t>Could Afton currently test internally?</t>
  </si>
  <si>
    <t>&lt;0.02</t>
  </si>
  <si>
    <t>&lt;0.1 g/USG</t>
  </si>
  <si>
    <t>&lt;0.211</t>
  </si>
  <si>
    <t>&lt;0.0009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</si>
</sst>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16" x14ac:knownFonts="1">
    <font>
      <sz val="10"/>
      <color rgb="FF000000"/>
      <name val="Times New Roman"/>
      <charset val="204"/>
    </font>
    <font>
      <b/>
      <sz val="7"/>
      <name val="Arial"/>
    </font>
    <font>
      <sz val="7"/>
      <name val="Arial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b/>
      <sz val="7"/>
      <color rgb="FFBF0000"/>
      <name val="Arial"/>
      <family val="2"/>
    </font>
    <font>
      <sz val="7"/>
      <color rgb="FF000000"/>
      <name val="Times New Roman"/>
      <family val="2"/>
    </font>
    <font>
      <b/>
      <u/>
      <sz val="7"/>
      <name val="Arial"/>
      <family val="2"/>
    </font>
    <font>
      <u/>
      <sz val="7"/>
      <name val="Times New Roman"/>
      <family val="1"/>
    </font>
    <font>
      <sz val="7"/>
      <name val="Times New Roman"/>
      <family val="1"/>
    </font>
    <font>
      <b/>
      <sz val="7"/>
      <name val="Arial"/>
      <family val="2"/>
    </font>
    <font>
      <sz val="7"/>
      <name val="Arial"/>
      <family val="2"/>
    </font>
    <font>
      <b/>
      <vertAlign val="superscript"/>
      <sz val="7"/>
      <name val="Arial"/>
      <family val="2"/>
    </font>
    <font>
      <vertAlign val="superscript"/>
      <sz val="5"/>
      <name val="Arial"/>
      <family val="2"/>
    </font>
    <font>
      <sz val="10"/>
      <color rgb="FF000000"/>
      <name val="Times New Roman"/>
      <family val="1"/>
    </font>
    <font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164" fontId="3" fillId="0" borderId="6" xfId="0" applyNumberFormat="1" applyFont="1" applyFill="1" applyBorder="1" applyAlignment="1">
      <alignment horizontal="center" vertical="top" shrinkToFit="1"/>
    </xf>
    <xf numFmtId="0" fontId="0" fillId="0" borderId="7" xfId="0" applyFill="1" applyBorder="1" applyAlignment="1">
      <alignment horizontal="left" wrapText="1"/>
    </xf>
    <xf numFmtId="9" fontId="3" fillId="0" borderId="8" xfId="0" applyNumberFormat="1" applyFont="1" applyFill="1" applyBorder="1" applyAlignment="1">
      <alignment horizontal="left" vertical="top" shrinkToFit="1"/>
    </xf>
    <xf numFmtId="0" fontId="0" fillId="0" borderId="8" xfId="0" applyFill="1" applyBorder="1" applyAlignment="1">
      <alignment horizontal="left" wrapText="1"/>
    </xf>
    <xf numFmtId="0" fontId="2" fillId="0" borderId="8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164" fontId="3" fillId="0" borderId="9" xfId="0" applyNumberFormat="1" applyFont="1" applyFill="1" applyBorder="1" applyAlignment="1">
      <alignment horizontal="center" vertical="top" shrinkToFit="1"/>
    </xf>
    <xf numFmtId="0" fontId="2" fillId="0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2" fillId="0" borderId="8" xfId="0" applyFont="1" applyFill="1" applyBorder="1" applyAlignment="1">
      <alignment horizontal="left" vertical="top" wrapText="1"/>
    </xf>
    <xf numFmtId="164" fontId="3" fillId="0" borderId="10" xfId="0" applyNumberFormat="1" applyFont="1" applyFill="1" applyBorder="1" applyAlignment="1">
      <alignment horizontal="center" vertical="top" shrinkToFit="1"/>
    </xf>
    <xf numFmtId="0" fontId="0" fillId="0" borderId="6" xfId="0" applyFill="1" applyBorder="1" applyAlignment="1">
      <alignment horizontal="left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1" fontId="3" fillId="0" borderId="9" xfId="0" applyNumberFormat="1" applyFont="1" applyFill="1" applyBorder="1" applyAlignment="1">
      <alignment horizontal="center" vertical="top" shrinkToFit="1"/>
    </xf>
    <xf numFmtId="0" fontId="1" fillId="0" borderId="8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top" wrapText="1"/>
    </xf>
    <xf numFmtId="164" fontId="5" fillId="0" borderId="9" xfId="0" applyNumberFormat="1" applyFont="1" applyFill="1" applyBorder="1" applyAlignment="1">
      <alignment horizontal="center" vertical="top" shrinkToFit="1"/>
    </xf>
    <xf numFmtId="0" fontId="1" fillId="0" borderId="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 indent="2"/>
    </xf>
    <xf numFmtId="164" fontId="3" fillId="0" borderId="7" xfId="0" applyNumberFormat="1" applyFont="1" applyFill="1" applyBorder="1" applyAlignment="1">
      <alignment horizontal="left" vertical="top" indent="2" shrinkToFit="1"/>
    </xf>
    <xf numFmtId="164" fontId="3" fillId="0" borderId="0" xfId="0" applyNumberFormat="1" applyFont="1" applyFill="1" applyBorder="1" applyAlignment="1">
      <alignment horizontal="left" vertical="top" indent="2" shrinkToFit="1"/>
    </xf>
    <xf numFmtId="164" fontId="3" fillId="0" borderId="11" xfId="0" applyNumberFormat="1" applyFont="1" applyFill="1" applyBorder="1" applyAlignment="1">
      <alignment horizontal="left" vertical="top" indent="2" shrinkToFit="1"/>
    </xf>
    <xf numFmtId="164" fontId="3" fillId="0" borderId="0" xfId="0" applyNumberFormat="1" applyFont="1" applyFill="1" applyBorder="1" applyAlignment="1">
      <alignment horizontal="left" vertical="top" indent="3" shrinkToFit="1"/>
    </xf>
    <xf numFmtId="1" fontId="3" fillId="0" borderId="0" xfId="0" applyNumberFormat="1" applyFont="1" applyFill="1" applyBorder="1" applyAlignment="1">
      <alignment horizontal="center" vertical="top" shrinkToFit="1"/>
    </xf>
    <xf numFmtId="164" fontId="5" fillId="0" borderId="0" xfId="0" applyNumberFormat="1" applyFont="1" applyFill="1" applyBorder="1" applyAlignment="1">
      <alignment horizontal="left" vertical="top" indent="2" shrinkToFit="1"/>
    </xf>
    <xf numFmtId="2" fontId="4" fillId="0" borderId="0" xfId="0" applyNumberFormat="1" applyFont="1" applyFill="1" applyBorder="1" applyAlignment="1">
      <alignment horizontal="left" vertical="top" indent="2" shrinkToFit="1"/>
    </xf>
    <xf numFmtId="164" fontId="4" fillId="0" borderId="0" xfId="0" applyNumberFormat="1" applyFont="1" applyFill="1" applyBorder="1" applyAlignment="1">
      <alignment horizontal="left" vertical="top" indent="3" shrinkToFit="1"/>
    </xf>
    <xf numFmtId="2" fontId="3" fillId="0" borderId="0" xfId="0" applyNumberFormat="1" applyFont="1" applyFill="1" applyBorder="1" applyAlignment="1">
      <alignment horizontal="left" vertical="top" indent="2" shrinkToFit="1"/>
    </xf>
    <xf numFmtId="2" fontId="6" fillId="0" borderId="0" xfId="0" applyNumberFormat="1" applyFont="1" applyFill="1" applyBorder="1" applyAlignment="1">
      <alignment horizontal="left" vertical="top" indent="2" shrinkToFit="1"/>
    </xf>
    <xf numFmtId="0" fontId="1" fillId="0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164" fontId="3" fillId="2" borderId="6" xfId="0" applyNumberFormat="1" applyFont="1" applyFill="1" applyBorder="1" applyAlignment="1">
      <alignment horizontal="center" vertical="top" shrinkToFit="1"/>
    </xf>
    <xf numFmtId="0" fontId="0" fillId="2" borderId="7" xfId="0" applyFill="1" applyBorder="1" applyAlignment="1">
      <alignment horizontal="left" wrapText="1"/>
    </xf>
    <xf numFmtId="164" fontId="4" fillId="2" borderId="7" xfId="0" applyNumberFormat="1" applyFont="1" applyFill="1" applyBorder="1" applyAlignment="1">
      <alignment horizontal="left" vertical="top" indent="2" shrinkToFit="1"/>
    </xf>
    <xf numFmtId="0" fontId="2" fillId="2" borderId="8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top" wrapText="1"/>
    </xf>
    <xf numFmtId="165" fontId="3" fillId="2" borderId="9" xfId="0" applyNumberFormat="1" applyFont="1" applyFill="1" applyBorder="1" applyAlignment="1">
      <alignment horizontal="center" vertical="top" shrinkToFit="1"/>
    </xf>
    <xf numFmtId="0" fontId="0" fillId="2" borderId="0" xfId="0" applyFill="1" applyBorder="1" applyAlignment="1">
      <alignment horizontal="left" wrapText="1"/>
    </xf>
    <xf numFmtId="165" fontId="3" fillId="2" borderId="0" xfId="0" applyNumberFormat="1" applyFont="1" applyFill="1" applyBorder="1" applyAlignment="1">
      <alignment horizontal="left" vertical="top" indent="2" shrinkToFit="1"/>
    </xf>
    <xf numFmtId="0" fontId="0" fillId="2" borderId="9" xfId="0" applyFill="1" applyBorder="1" applyAlignment="1">
      <alignment horizontal="left" wrapText="1"/>
    </xf>
    <xf numFmtId="1" fontId="3" fillId="2" borderId="0" xfId="0" applyNumberFormat="1" applyFont="1" applyFill="1" applyBorder="1" applyAlignment="1">
      <alignment horizontal="center" vertical="top" shrinkToFit="1"/>
    </xf>
    <xf numFmtId="0" fontId="0" fillId="2" borderId="8" xfId="0" applyFill="1" applyBorder="1" applyAlignment="1">
      <alignment horizontal="left" wrapText="1"/>
    </xf>
    <xf numFmtId="164" fontId="3" fillId="2" borderId="0" xfId="0" applyNumberFormat="1" applyFont="1" applyFill="1" applyBorder="1" applyAlignment="1">
      <alignment horizontal="left" vertical="top" indent="3" shrinkToFit="1"/>
    </xf>
    <xf numFmtId="164" fontId="3" fillId="2" borderId="9" xfId="0" applyNumberFormat="1" applyFont="1" applyFill="1" applyBorder="1" applyAlignment="1">
      <alignment horizontal="center" vertical="top" shrinkToFit="1"/>
    </xf>
    <xf numFmtId="164" fontId="3" fillId="2" borderId="0" xfId="0" applyNumberFormat="1" applyFont="1" applyFill="1" applyBorder="1" applyAlignment="1">
      <alignment horizontal="left" vertical="top" indent="2" shrinkToFit="1"/>
    </xf>
    <xf numFmtId="0" fontId="2" fillId="2" borderId="8" xfId="0" applyFont="1" applyFill="1" applyBorder="1" applyAlignment="1">
      <alignment horizontal="left" vertical="top" wrapText="1" indent="1"/>
    </xf>
    <xf numFmtId="0" fontId="2" fillId="2" borderId="0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 indent="1"/>
    </xf>
    <xf numFmtId="0" fontId="2" fillId="2" borderId="3" xfId="0" applyFont="1" applyFill="1" applyBorder="1" applyAlignment="1">
      <alignment horizontal="left" vertical="top" wrapText="1"/>
    </xf>
    <xf numFmtId="1" fontId="3" fillId="2" borderId="3" xfId="0" applyNumberFormat="1" applyFont="1" applyFill="1" applyBorder="1" applyAlignment="1">
      <alignment horizontal="center" vertical="top" shrinkToFit="1"/>
    </xf>
    <xf numFmtId="0" fontId="0" fillId="2" borderId="10" xfId="0" applyFill="1" applyBorder="1" applyAlignment="1">
      <alignment horizontal="left" wrapText="1"/>
    </xf>
    <xf numFmtId="0" fontId="2" fillId="2" borderId="11" xfId="0" applyFont="1" applyFill="1" applyBorder="1" applyAlignment="1">
      <alignment horizontal="center" vertical="top" wrapText="1"/>
    </xf>
    <xf numFmtId="0" fontId="0" fillId="2" borderId="11" xfId="0" applyFill="1" applyBorder="1" applyAlignment="1">
      <alignment horizontal="left" wrapText="1"/>
    </xf>
    <xf numFmtId="0" fontId="1" fillId="0" borderId="4" xfId="0" applyFont="1" applyFill="1" applyBorder="1" applyAlignment="1">
      <alignment horizontal="left" vertical="top" wrapText="1" indent="3"/>
    </xf>
    <xf numFmtId="0" fontId="1" fillId="0" borderId="5" xfId="0" applyFont="1" applyFill="1" applyBorder="1" applyAlignment="1">
      <alignment horizontal="left" vertical="top" wrapText="1" indent="3"/>
    </xf>
    <xf numFmtId="0" fontId="15" fillId="0" borderId="0" xfId="0" applyFont="1" applyFill="1" applyBorder="1" applyAlignment="1">
      <alignment horizontal="left" vertical="top"/>
    </xf>
    <xf numFmtId="0" fontId="11" fillId="0" borderId="3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wrapText="1"/>
    </xf>
    <xf numFmtId="0" fontId="2" fillId="0" borderId="12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/>
    </xf>
    <xf numFmtId="164" fontId="3" fillId="0" borderId="13" xfId="0" applyNumberFormat="1" applyFont="1" applyFill="1" applyBorder="1" applyAlignment="1">
      <alignment horizontal="left" vertical="top" indent="2" shrinkToFit="1"/>
    </xf>
    <xf numFmtId="0" fontId="0" fillId="0" borderId="0" xfId="0" applyFill="1" applyBorder="1" applyAlignment="1">
      <alignment horizontal="center" vertical="top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17"/>
    </xf>
    <xf numFmtId="0" fontId="1" fillId="0" borderId="4" xfId="0" applyFont="1" applyFill="1" applyBorder="1" applyAlignment="1">
      <alignment horizontal="left" vertical="top" wrapText="1" indent="3"/>
    </xf>
    <xf numFmtId="0" fontId="1" fillId="0" borderId="5" xfId="0" applyFont="1" applyFill="1" applyBorder="1" applyAlignment="1">
      <alignment horizontal="left" vertical="top" wrapText="1" indent="3"/>
    </xf>
    <xf numFmtId="0" fontId="10" fillId="0" borderId="8" xfId="0" applyFont="1" applyFill="1" applyBorder="1" applyAlignment="1">
      <alignment horizontal="left" vertical="top" wrapText="1"/>
    </xf>
    <xf numFmtId="166" fontId="3" fillId="0" borderId="0" xfId="0" applyNumberFormat="1" applyFont="1" applyFill="1" applyBorder="1" applyAlignment="1">
      <alignment horizontal="left" vertical="top" indent="2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="140" zoomScaleNormal="140" workbookViewId="0">
      <selection activeCell="B25" sqref="B25"/>
    </sheetView>
  </sheetViews>
  <sheetFormatPr defaultRowHeight="13.2" x14ac:dyDescent="0.25"/>
  <cols>
    <col min="1" max="1" width="28" customWidth="1"/>
    <col min="2" max="2" width="16.109375" customWidth="1"/>
    <col min="3" max="3" width="10.44140625" customWidth="1"/>
    <col min="4" max="4" width="6.77734375" customWidth="1"/>
    <col min="5" max="5" width="9.33203125" customWidth="1"/>
    <col min="6" max="6" width="11.44140625" customWidth="1"/>
    <col min="7" max="7" width="12.5546875" customWidth="1"/>
    <col min="8" max="8" width="9.77734375" customWidth="1"/>
    <col min="9" max="9" width="12.5546875" bestFit="1" customWidth="1"/>
    <col min="10" max="10" width="9.77734375" bestFit="1" customWidth="1"/>
  </cols>
  <sheetData>
    <row r="1" spans="1:11" ht="18.45" customHeight="1" x14ac:dyDescent="0.25">
      <c r="A1" s="78" t="s">
        <v>0</v>
      </c>
      <c r="B1" s="78"/>
      <c r="C1" s="78"/>
      <c r="D1" s="78"/>
      <c r="E1" s="78"/>
      <c r="F1" s="78"/>
    </row>
    <row r="2" spans="1:11" ht="15.6" customHeight="1" x14ac:dyDescent="0.25">
      <c r="A2" s="38"/>
      <c r="B2" s="38"/>
      <c r="C2" s="38"/>
      <c r="D2" s="79" t="s">
        <v>4</v>
      </c>
      <c r="E2" s="80"/>
      <c r="F2" s="80"/>
      <c r="G2" s="74" t="s">
        <v>106</v>
      </c>
      <c r="H2" s="74"/>
      <c r="I2" s="74" t="s">
        <v>107</v>
      </c>
      <c r="J2" s="74"/>
    </row>
    <row r="3" spans="1:11" ht="15.6" customHeight="1" x14ac:dyDescent="0.25">
      <c r="A3" s="38"/>
      <c r="B3" s="38"/>
      <c r="C3" s="38"/>
      <c r="D3" s="63"/>
      <c r="E3" s="64"/>
      <c r="F3" s="64"/>
      <c r="G3" s="65" t="s">
        <v>108</v>
      </c>
      <c r="H3" s="65" t="s">
        <v>109</v>
      </c>
      <c r="I3" s="65" t="s">
        <v>108</v>
      </c>
      <c r="J3" s="65" t="s">
        <v>109</v>
      </c>
    </row>
    <row r="4" spans="1:11" ht="22.5" customHeight="1" x14ac:dyDescent="0.25">
      <c r="A4" s="38" t="s">
        <v>1</v>
      </c>
      <c r="B4" s="38" t="s">
        <v>2</v>
      </c>
      <c r="C4" s="38" t="s">
        <v>3</v>
      </c>
      <c r="D4" s="1" t="s">
        <v>5</v>
      </c>
      <c r="E4" s="1" t="s">
        <v>6</v>
      </c>
      <c r="F4" s="27" t="s">
        <v>7</v>
      </c>
      <c r="G4" t="s">
        <v>103</v>
      </c>
      <c r="H4" t="s">
        <v>104</v>
      </c>
      <c r="I4" t="s">
        <v>103</v>
      </c>
      <c r="J4" t="s">
        <v>104</v>
      </c>
      <c r="K4" s="72" t="s">
        <v>120</v>
      </c>
    </row>
    <row r="5" spans="1:11" ht="10.95" customHeight="1" x14ac:dyDescent="0.25">
      <c r="A5" s="2" t="s">
        <v>8</v>
      </c>
      <c r="B5" s="2" t="s">
        <v>9</v>
      </c>
      <c r="C5" s="3" t="s">
        <v>10</v>
      </c>
      <c r="D5" s="4">
        <v>23.9</v>
      </c>
      <c r="E5" s="5"/>
      <c r="F5" s="28">
        <v>35</v>
      </c>
      <c r="G5" s="29"/>
      <c r="H5" s="29"/>
      <c r="I5" s="29">
        <f>CONVERT(84.1,"F","C")</f>
        <v>28.944444444444439</v>
      </c>
      <c r="J5" s="29">
        <f>CONVERT(86.2,"F","C")</f>
        <v>30.111111111111111</v>
      </c>
      <c r="K5" s="29" t="s">
        <v>99</v>
      </c>
    </row>
    <row r="6" spans="1:11" ht="10.5" customHeight="1" x14ac:dyDescent="0.25">
      <c r="A6" s="6">
        <v>0.05</v>
      </c>
      <c r="B6" s="7"/>
      <c r="C6" s="8" t="s">
        <v>10</v>
      </c>
      <c r="D6" s="9"/>
      <c r="E6" s="10"/>
      <c r="F6" s="10"/>
      <c r="G6" s="29"/>
      <c r="H6" s="29"/>
      <c r="I6" s="29">
        <f>CONVERT(109.2,"F","C")</f>
        <v>42.888888888888893</v>
      </c>
      <c r="J6" s="29">
        <f>CONVERT(110,"F","C")</f>
        <v>43.333333333333336</v>
      </c>
      <c r="K6" s="29" t="s">
        <v>99</v>
      </c>
    </row>
    <row r="7" spans="1:11" ht="10.5" customHeight="1" x14ac:dyDescent="0.25">
      <c r="A7" s="6">
        <v>0.1</v>
      </c>
      <c r="B7" s="7"/>
      <c r="C7" s="8" t="s">
        <v>10</v>
      </c>
      <c r="D7" s="11">
        <v>48.9</v>
      </c>
      <c r="E7" s="10"/>
      <c r="F7" s="29">
        <v>57.2</v>
      </c>
      <c r="G7" s="29"/>
      <c r="H7" s="29"/>
      <c r="I7" s="29">
        <f>CONVERT(121.7,"F","C")</f>
        <v>49.833333333333336</v>
      </c>
      <c r="J7" s="29">
        <f>CONVERT(122.2,"F","C")</f>
        <v>50.111111111111114</v>
      </c>
      <c r="K7" s="29" t="s">
        <v>99</v>
      </c>
    </row>
    <row r="8" spans="1:11" ht="10.5" customHeight="1" x14ac:dyDescent="0.25">
      <c r="A8" s="6">
        <v>0.2</v>
      </c>
      <c r="B8" s="7"/>
      <c r="C8" s="8" t="s">
        <v>10</v>
      </c>
      <c r="D8" s="9"/>
      <c r="E8" s="10"/>
      <c r="F8" s="10"/>
      <c r="G8" s="29"/>
      <c r="H8" s="29"/>
      <c r="I8" s="29">
        <f>CONVERT(139.8,"F","C")</f>
        <v>59.888888888888893</v>
      </c>
      <c r="J8" s="29">
        <f>CONVERT(140.8,"F","C")</f>
        <v>60.44444444444445</v>
      </c>
      <c r="K8" s="29" t="s">
        <v>99</v>
      </c>
    </row>
    <row r="9" spans="1:11" ht="10.5" customHeight="1" x14ac:dyDescent="0.25">
      <c r="A9" s="6">
        <v>0.3</v>
      </c>
      <c r="B9" s="7"/>
      <c r="C9" s="8" t="s">
        <v>10</v>
      </c>
      <c r="D9" s="9"/>
      <c r="E9" s="10"/>
      <c r="F9" s="10"/>
      <c r="G9" s="29"/>
      <c r="H9" s="29"/>
      <c r="I9" s="29">
        <f>CONVERT(160.7,"F","C")</f>
        <v>71.499999999999986</v>
      </c>
      <c r="J9" s="29">
        <f>CONVERT(161.6,"F","C")</f>
        <v>72</v>
      </c>
      <c r="K9" s="29" t="s">
        <v>99</v>
      </c>
    </row>
    <row r="10" spans="1:11" ht="10.5" customHeight="1" x14ac:dyDescent="0.25">
      <c r="A10" s="6">
        <v>0.4</v>
      </c>
      <c r="B10" s="7"/>
      <c r="C10" s="8" t="s">
        <v>10</v>
      </c>
      <c r="D10" s="9"/>
      <c r="E10" s="10"/>
      <c r="F10" s="10"/>
      <c r="G10" s="29"/>
      <c r="H10" s="29"/>
      <c r="I10" s="29">
        <f>CONVERT(188.4,"F","C")</f>
        <v>86.888888888888886</v>
      </c>
      <c r="J10" s="29">
        <f>CONVERT(189.5,"F","C")</f>
        <v>87.5</v>
      </c>
      <c r="K10" s="29" t="s">
        <v>99</v>
      </c>
    </row>
    <row r="11" spans="1:11" ht="10.5" customHeight="1" x14ac:dyDescent="0.25">
      <c r="A11" s="6">
        <v>0.5</v>
      </c>
      <c r="B11" s="7"/>
      <c r="C11" s="8" t="s">
        <v>10</v>
      </c>
      <c r="D11" s="11">
        <v>93.3</v>
      </c>
      <c r="E11" s="10"/>
      <c r="F11" s="29">
        <v>110</v>
      </c>
      <c r="G11" s="29"/>
      <c r="H11" s="29"/>
      <c r="I11" s="29">
        <f>CONVERT(215.4,"F","C")</f>
        <v>101.88888888888889</v>
      </c>
      <c r="J11" s="29">
        <f>CONVERT(215.4,"F","C")</f>
        <v>101.88888888888889</v>
      </c>
      <c r="K11" s="29" t="s">
        <v>99</v>
      </c>
    </row>
    <row r="12" spans="1:11" ht="10.5" customHeight="1" x14ac:dyDescent="0.25">
      <c r="A12" s="6">
        <v>0.6</v>
      </c>
      <c r="B12" s="7"/>
      <c r="C12" s="8" t="s">
        <v>10</v>
      </c>
      <c r="D12" s="9"/>
      <c r="E12" s="10"/>
      <c r="F12" s="10"/>
      <c r="G12" s="29"/>
      <c r="H12" s="29"/>
      <c r="I12" s="29">
        <f>CONVERT(230.3,"F","C")</f>
        <v>110.16666666666667</v>
      </c>
      <c r="J12" s="29">
        <f>CONVERT(230.2,"F","C")</f>
        <v>110.1111111111111</v>
      </c>
      <c r="K12" s="29" t="s">
        <v>99</v>
      </c>
    </row>
    <row r="13" spans="1:11" ht="10.5" customHeight="1" x14ac:dyDescent="0.25">
      <c r="A13" s="6">
        <v>0.7</v>
      </c>
      <c r="B13" s="7"/>
      <c r="C13" s="8" t="s">
        <v>10</v>
      </c>
      <c r="D13" s="9"/>
      <c r="E13" s="10"/>
      <c r="F13" s="10"/>
      <c r="G13" s="29"/>
      <c r="H13" s="29"/>
      <c r="I13" s="29">
        <f>CONVERT(241.7,"F","C")</f>
        <v>116.49999999999999</v>
      </c>
      <c r="J13" s="29">
        <f>CONVERT(241,"F","C")</f>
        <v>116.11111111111111</v>
      </c>
      <c r="K13" s="29" t="s">
        <v>99</v>
      </c>
    </row>
    <row r="14" spans="1:11" ht="10.5" customHeight="1" x14ac:dyDescent="0.25">
      <c r="A14" s="6">
        <v>0.8</v>
      </c>
      <c r="B14" s="7"/>
      <c r="C14" s="8" t="s">
        <v>10</v>
      </c>
      <c r="D14" s="9"/>
      <c r="E14" s="10"/>
      <c r="F14" s="10"/>
      <c r="G14" s="29"/>
      <c r="H14" s="29"/>
      <c r="I14" s="29">
        <f>CONVERT(260.1,"F","C")</f>
        <v>126.72222222222223</v>
      </c>
      <c r="J14" s="29">
        <f>CONVERT(259.6,"F","C")</f>
        <v>126.44444444444446</v>
      </c>
      <c r="K14" s="29" t="s">
        <v>99</v>
      </c>
    </row>
    <row r="15" spans="1:11" ht="10.5" customHeight="1" x14ac:dyDescent="0.25">
      <c r="A15" s="6">
        <v>0.9</v>
      </c>
      <c r="B15" s="7"/>
      <c r="C15" s="8" t="s">
        <v>10</v>
      </c>
      <c r="D15" s="11">
        <v>151.69999999999999</v>
      </c>
      <c r="E15" s="10"/>
      <c r="F15" s="29">
        <v>162.80000000000001</v>
      </c>
      <c r="G15" s="29"/>
      <c r="H15" s="29"/>
      <c r="I15" s="29">
        <f>CONVERT(314.8,"F","C")</f>
        <v>157.11111111111111</v>
      </c>
      <c r="J15" s="29">
        <f>CONVERT(311.8,"F","C")</f>
        <v>155.44444444444446</v>
      </c>
      <c r="K15" s="29" t="s">
        <v>99</v>
      </c>
    </row>
    <row r="16" spans="1:11" ht="10.5" customHeight="1" x14ac:dyDescent="0.25">
      <c r="A16" s="6">
        <v>0.95</v>
      </c>
      <c r="B16" s="7"/>
      <c r="C16" s="8" t="s">
        <v>10</v>
      </c>
      <c r="D16" s="9"/>
      <c r="E16" s="10"/>
      <c r="F16" s="10"/>
      <c r="G16" s="29"/>
      <c r="H16" s="29"/>
      <c r="I16" s="29">
        <f>CONVERT(338.8,"F","C")</f>
        <v>170.44444444444446</v>
      </c>
      <c r="J16" s="29">
        <f>CONVERT(338.3,"F","C")</f>
        <v>170.16666666666666</v>
      </c>
      <c r="K16" s="29" t="s">
        <v>99</v>
      </c>
    </row>
    <row r="17" spans="1:11" ht="10.5" customHeight="1" x14ac:dyDescent="0.25">
      <c r="A17" s="12" t="s">
        <v>11</v>
      </c>
      <c r="B17" s="13"/>
      <c r="C17" s="14" t="s">
        <v>10</v>
      </c>
      <c r="D17" s="15"/>
      <c r="E17" s="16"/>
      <c r="F17" s="30">
        <v>212.8</v>
      </c>
      <c r="G17" s="73"/>
      <c r="H17" s="73"/>
      <c r="I17" s="73">
        <f>CONVERT(386.7,"F","C")</f>
        <v>197.05555555555554</v>
      </c>
      <c r="J17" s="73">
        <f>CONVERT(386.2,"F","C")</f>
        <v>196.77777777777777</v>
      </c>
      <c r="K17" s="29" t="s">
        <v>99</v>
      </c>
    </row>
    <row r="18" spans="1:11" ht="10.5" customHeight="1" x14ac:dyDescent="0.25">
      <c r="A18" s="67" t="s">
        <v>113</v>
      </c>
      <c r="B18" s="7"/>
      <c r="C18" s="68" t="s">
        <v>112</v>
      </c>
      <c r="D18" s="9" t="s">
        <v>12</v>
      </c>
      <c r="E18" s="10"/>
      <c r="F18" s="29"/>
      <c r="G18" s="29"/>
      <c r="H18" s="29"/>
      <c r="I18" s="29">
        <v>98.1</v>
      </c>
      <c r="J18" s="29">
        <v>97.9</v>
      </c>
      <c r="K18" s="29" t="s">
        <v>99</v>
      </c>
    </row>
    <row r="19" spans="1:11" ht="10.5" customHeight="1" x14ac:dyDescent="0.25">
      <c r="A19" s="69" t="s">
        <v>110</v>
      </c>
      <c r="B19" s="70"/>
      <c r="C19" s="71" t="s">
        <v>112</v>
      </c>
      <c r="D19" s="70" t="s">
        <v>12</v>
      </c>
      <c r="E19" s="10"/>
      <c r="F19" s="29"/>
      <c r="G19" s="29"/>
      <c r="H19" s="29"/>
      <c r="I19" s="29">
        <v>1</v>
      </c>
      <c r="J19" s="29">
        <v>1.1000000000000001</v>
      </c>
      <c r="K19" s="29"/>
    </row>
    <row r="20" spans="1:11" ht="10.5" customHeight="1" x14ac:dyDescent="0.25">
      <c r="A20" s="66" t="s">
        <v>111</v>
      </c>
      <c r="B20" s="13"/>
      <c r="C20" s="14" t="s">
        <v>112</v>
      </c>
      <c r="D20" s="15" t="s">
        <v>12</v>
      </c>
      <c r="E20" s="16"/>
      <c r="F20" s="30"/>
      <c r="G20" s="73"/>
      <c r="H20" s="73"/>
      <c r="I20" s="73">
        <v>0.9</v>
      </c>
      <c r="J20" s="73">
        <v>1</v>
      </c>
      <c r="K20" s="29"/>
    </row>
    <row r="21" spans="1:11" x14ac:dyDescent="0.25">
      <c r="A21" s="39" t="s">
        <v>13</v>
      </c>
      <c r="B21" s="39" t="s">
        <v>14</v>
      </c>
      <c r="C21" s="40" t="s">
        <v>15</v>
      </c>
      <c r="D21" s="41">
        <v>58.7</v>
      </c>
      <c r="E21" s="42"/>
      <c r="F21" s="43">
        <v>61.2</v>
      </c>
      <c r="G21" s="29">
        <v>59.16</v>
      </c>
      <c r="H21" s="29">
        <v>59.03</v>
      </c>
      <c r="I21" s="29">
        <v>59.6</v>
      </c>
      <c r="J21" s="29">
        <v>59.6</v>
      </c>
      <c r="K21" s="29" t="s">
        <v>98</v>
      </c>
    </row>
    <row r="22" spans="1:11" x14ac:dyDescent="0.25">
      <c r="A22" s="44" t="s">
        <v>16</v>
      </c>
      <c r="B22" s="44" t="s">
        <v>14</v>
      </c>
      <c r="C22" s="45" t="s">
        <v>17</v>
      </c>
      <c r="D22" s="46">
        <v>0.73399999999999999</v>
      </c>
      <c r="E22" s="47"/>
      <c r="F22" s="48">
        <v>0.74399999999999999</v>
      </c>
      <c r="G22" s="29"/>
      <c r="H22" s="29"/>
      <c r="I22" s="29">
        <v>0.74009999999999998</v>
      </c>
      <c r="J22" s="82">
        <v>0.74039999999999995</v>
      </c>
      <c r="K22" s="29" t="s">
        <v>98</v>
      </c>
    </row>
    <row r="23" spans="1:11" ht="10.95" customHeight="1" x14ac:dyDescent="0.25">
      <c r="A23" s="12" t="s">
        <v>18</v>
      </c>
      <c r="B23" s="12" t="s">
        <v>19</v>
      </c>
      <c r="C23" s="14" t="s">
        <v>20</v>
      </c>
      <c r="D23" s="18">
        <v>60.1</v>
      </c>
      <c r="E23" s="16"/>
      <c r="F23" s="30">
        <v>63.4</v>
      </c>
      <c r="G23" s="73"/>
      <c r="H23" s="73"/>
      <c r="I23" s="73">
        <f>CONVERT(8.97,"psi","Pa")/1000</f>
        <v>61.845972919720211</v>
      </c>
      <c r="J23" s="73">
        <f>CONVERT(8.96,"psi","Pa")/1000</f>
        <v>61.777025346788527</v>
      </c>
      <c r="K23" s="29" t="s">
        <v>97</v>
      </c>
    </row>
    <row r="24" spans="1:11" ht="10.95" customHeight="1" x14ac:dyDescent="0.25">
      <c r="A24" s="2" t="s">
        <v>21</v>
      </c>
      <c r="B24" s="2" t="s">
        <v>22</v>
      </c>
      <c r="C24" s="3" t="s">
        <v>23</v>
      </c>
      <c r="D24" s="19"/>
      <c r="E24" s="20" t="s">
        <v>24</v>
      </c>
      <c r="F24" s="5"/>
      <c r="G24" s="29"/>
      <c r="H24" s="29"/>
      <c r="I24" s="29"/>
      <c r="J24" s="29"/>
      <c r="K24" s="29" t="s">
        <v>97</v>
      </c>
    </row>
    <row r="25" spans="1:11" ht="10.5" customHeight="1" x14ac:dyDescent="0.25">
      <c r="A25" s="17" t="s">
        <v>21</v>
      </c>
      <c r="B25" s="17" t="s">
        <v>25</v>
      </c>
      <c r="C25" s="8" t="s">
        <v>26</v>
      </c>
      <c r="D25" s="9"/>
      <c r="E25" s="21" t="s">
        <v>24</v>
      </c>
      <c r="F25" s="10"/>
      <c r="G25" s="29"/>
      <c r="H25" s="29"/>
      <c r="I25" s="29">
        <v>86.55</v>
      </c>
      <c r="J25" s="29">
        <v>86.61</v>
      </c>
      <c r="K25" s="29" t="s">
        <v>97</v>
      </c>
    </row>
    <row r="26" spans="1:11" ht="10.5" customHeight="1" x14ac:dyDescent="0.25">
      <c r="A26" s="17" t="s">
        <v>27</v>
      </c>
      <c r="B26" s="17" t="s">
        <v>25</v>
      </c>
      <c r="C26" s="8" t="s">
        <v>26</v>
      </c>
      <c r="D26" s="9"/>
      <c r="E26" s="21" t="s">
        <v>24</v>
      </c>
      <c r="F26" s="10"/>
      <c r="G26" s="29"/>
      <c r="H26" s="29"/>
      <c r="I26" s="29">
        <v>13.35</v>
      </c>
      <c r="J26" s="29">
        <v>13.19</v>
      </c>
      <c r="K26" s="29" t="s">
        <v>97</v>
      </c>
    </row>
    <row r="27" spans="1:11" ht="10.5" customHeight="1" x14ac:dyDescent="0.25">
      <c r="A27" s="17" t="s">
        <v>28</v>
      </c>
      <c r="B27" s="17" t="s">
        <v>25</v>
      </c>
      <c r="C27" s="8" t="s">
        <v>29</v>
      </c>
      <c r="D27" s="9"/>
      <c r="E27" s="21" t="s">
        <v>24</v>
      </c>
      <c r="F27" s="10"/>
      <c r="G27" s="29"/>
      <c r="H27" s="29"/>
      <c r="I27" s="29"/>
      <c r="J27" s="29"/>
      <c r="K27" s="29" t="s">
        <v>97</v>
      </c>
    </row>
    <row r="28" spans="1:11" ht="10.5" customHeight="1" x14ac:dyDescent="0.25">
      <c r="A28" s="17" t="s">
        <v>30</v>
      </c>
      <c r="B28" s="17" t="s">
        <v>31</v>
      </c>
      <c r="C28" s="8" t="s">
        <v>23</v>
      </c>
      <c r="D28" s="9"/>
      <c r="E28" s="10"/>
      <c r="F28" s="31">
        <v>0.2</v>
      </c>
      <c r="G28" s="29"/>
      <c r="H28" s="29"/>
      <c r="I28" s="29" t="s">
        <v>121</v>
      </c>
      <c r="J28" s="29" t="s">
        <v>121</v>
      </c>
      <c r="K28" s="29" t="s">
        <v>97</v>
      </c>
    </row>
    <row r="29" spans="1:11" ht="10.5" customHeight="1" x14ac:dyDescent="0.25">
      <c r="A29" s="17" t="s">
        <v>32</v>
      </c>
      <c r="B29" s="17" t="s">
        <v>31</v>
      </c>
      <c r="C29" s="8" t="s">
        <v>33</v>
      </c>
      <c r="D29" s="9"/>
      <c r="E29" s="21" t="s">
        <v>24</v>
      </c>
      <c r="F29" s="10"/>
      <c r="G29" s="29"/>
      <c r="H29" s="29"/>
      <c r="I29" s="29" t="s">
        <v>118</v>
      </c>
      <c r="J29" s="29" t="s">
        <v>118</v>
      </c>
      <c r="K29" s="29" t="s">
        <v>97</v>
      </c>
    </row>
    <row r="30" spans="1:11" ht="10.5" customHeight="1" x14ac:dyDescent="0.25">
      <c r="A30" s="8" t="s">
        <v>34</v>
      </c>
      <c r="B30" s="7"/>
      <c r="C30" s="8" t="s">
        <v>33</v>
      </c>
      <c r="D30" s="9"/>
      <c r="E30" s="21" t="s">
        <v>24</v>
      </c>
      <c r="F30" s="10"/>
      <c r="G30" s="29"/>
      <c r="H30" s="29"/>
      <c r="I30" s="29" t="s">
        <v>118</v>
      </c>
      <c r="J30" s="29" t="s">
        <v>118</v>
      </c>
      <c r="K30" s="29" t="s">
        <v>97</v>
      </c>
    </row>
    <row r="31" spans="1:11" ht="10.5" customHeight="1" x14ac:dyDescent="0.25">
      <c r="A31" s="8" t="s">
        <v>35</v>
      </c>
      <c r="B31" s="7"/>
      <c r="C31" s="8" t="s">
        <v>33</v>
      </c>
      <c r="D31" s="9"/>
      <c r="E31" s="21" t="s">
        <v>24</v>
      </c>
      <c r="F31" s="10"/>
      <c r="G31" s="29"/>
      <c r="H31" s="29"/>
      <c r="I31" s="29" t="s">
        <v>118</v>
      </c>
      <c r="J31" s="29" t="s">
        <v>118</v>
      </c>
      <c r="K31" s="29" t="s">
        <v>97</v>
      </c>
    </row>
    <row r="32" spans="1:11" ht="10.5" customHeight="1" x14ac:dyDescent="0.25">
      <c r="A32" s="8" t="s">
        <v>36</v>
      </c>
      <c r="B32" s="7"/>
      <c r="C32" s="8" t="s">
        <v>33</v>
      </c>
      <c r="D32" s="9"/>
      <c r="E32" s="21" t="s">
        <v>24</v>
      </c>
      <c r="F32" s="10"/>
      <c r="G32" s="29"/>
      <c r="H32" s="29"/>
      <c r="I32" s="29" t="s">
        <v>118</v>
      </c>
      <c r="J32" s="29" t="s">
        <v>118</v>
      </c>
      <c r="K32" s="29" t="s">
        <v>97</v>
      </c>
    </row>
    <row r="33" spans="1:11" ht="10.95" customHeight="1" x14ac:dyDescent="0.25">
      <c r="A33" s="17" t="s">
        <v>37</v>
      </c>
      <c r="B33" s="17" t="s">
        <v>38</v>
      </c>
      <c r="C33" s="8" t="s">
        <v>39</v>
      </c>
      <c r="D33" s="22">
        <v>3</v>
      </c>
      <c r="E33" s="10"/>
      <c r="F33" s="32">
        <v>15</v>
      </c>
      <c r="G33" s="29"/>
      <c r="H33" s="29"/>
      <c r="I33" s="29">
        <v>2.4</v>
      </c>
      <c r="J33" s="29">
        <v>2.2999999999999998</v>
      </c>
      <c r="K33" s="29" t="s">
        <v>97</v>
      </c>
    </row>
    <row r="34" spans="1:11" ht="11.25" customHeight="1" x14ac:dyDescent="0.25">
      <c r="A34" s="23" t="s">
        <v>40</v>
      </c>
      <c r="B34" s="23" t="s">
        <v>41</v>
      </c>
      <c r="C34" s="24" t="s">
        <v>42</v>
      </c>
      <c r="D34" s="25">
        <v>31</v>
      </c>
      <c r="E34" s="10"/>
      <c r="F34" s="33">
        <v>34</v>
      </c>
      <c r="G34" s="29"/>
      <c r="H34" s="29"/>
      <c r="I34" s="29">
        <v>31.31</v>
      </c>
      <c r="J34" s="29">
        <v>31.56</v>
      </c>
      <c r="K34" s="29" t="s">
        <v>97</v>
      </c>
    </row>
    <row r="35" spans="1:11" ht="10.95" customHeight="1" x14ac:dyDescent="0.25">
      <c r="A35" s="23" t="s">
        <v>43</v>
      </c>
      <c r="B35" s="23" t="s">
        <v>44</v>
      </c>
      <c r="C35" s="24" t="s">
        <v>42</v>
      </c>
      <c r="D35" s="9"/>
      <c r="E35" s="10"/>
      <c r="F35" s="34">
        <v>1</v>
      </c>
      <c r="G35" s="29"/>
      <c r="H35" s="29"/>
      <c r="I35" s="29">
        <v>0.04</v>
      </c>
      <c r="J35" s="29">
        <v>0.04</v>
      </c>
      <c r="K35" s="29" t="s">
        <v>97</v>
      </c>
    </row>
    <row r="36" spans="1:11" ht="10.5" customHeight="1" x14ac:dyDescent="0.25">
      <c r="A36" s="23" t="s">
        <v>45</v>
      </c>
      <c r="B36" s="23" t="s">
        <v>44</v>
      </c>
      <c r="C36" s="24" t="s">
        <v>42</v>
      </c>
      <c r="D36" s="9"/>
      <c r="E36" s="26" t="s">
        <v>46</v>
      </c>
      <c r="F36" s="10"/>
      <c r="G36" s="29"/>
      <c r="H36" s="29"/>
      <c r="I36" s="29">
        <v>19.2</v>
      </c>
      <c r="J36" s="29">
        <v>19.440000000000001</v>
      </c>
      <c r="K36" s="29" t="s">
        <v>97</v>
      </c>
    </row>
    <row r="37" spans="1:11" ht="10.5" customHeight="1" x14ac:dyDescent="0.25">
      <c r="A37" s="23" t="s">
        <v>47</v>
      </c>
      <c r="B37" s="23" t="s">
        <v>44</v>
      </c>
      <c r="C37" s="24" t="s">
        <v>42</v>
      </c>
      <c r="D37" s="9"/>
      <c r="E37" s="26" t="s">
        <v>46</v>
      </c>
      <c r="F37" s="10"/>
      <c r="G37" s="29"/>
      <c r="H37" s="29"/>
      <c r="I37" s="29"/>
      <c r="J37" s="29"/>
      <c r="K37" s="29" t="s">
        <v>97</v>
      </c>
    </row>
    <row r="38" spans="1:11" ht="10.5" customHeight="1" x14ac:dyDescent="0.25">
      <c r="A38" s="23" t="s">
        <v>48</v>
      </c>
      <c r="B38" s="81" t="s">
        <v>119</v>
      </c>
      <c r="C38" s="24" t="s">
        <v>42</v>
      </c>
      <c r="D38" s="9"/>
      <c r="E38" s="26" t="s">
        <v>46</v>
      </c>
      <c r="F38" s="10"/>
      <c r="G38" s="29"/>
      <c r="H38" s="29"/>
      <c r="I38" s="29"/>
      <c r="J38" s="29"/>
      <c r="K38" s="29" t="s">
        <v>100</v>
      </c>
    </row>
    <row r="39" spans="1:11" ht="10.95" customHeight="1" x14ac:dyDescent="0.25">
      <c r="A39" s="23" t="s">
        <v>49</v>
      </c>
      <c r="B39" s="23" t="s">
        <v>44</v>
      </c>
      <c r="C39" s="24" t="s">
        <v>42</v>
      </c>
      <c r="D39" s="9"/>
      <c r="E39" s="26" t="s">
        <v>46</v>
      </c>
      <c r="F39" s="10"/>
      <c r="G39" s="29"/>
      <c r="H39" s="29"/>
      <c r="I39" s="29"/>
      <c r="J39" s="29"/>
      <c r="K39" s="29" t="s">
        <v>97</v>
      </c>
    </row>
    <row r="40" spans="1:11" x14ac:dyDescent="0.25">
      <c r="A40" s="23" t="s">
        <v>50</v>
      </c>
      <c r="B40" s="23" t="s">
        <v>51</v>
      </c>
      <c r="C40" s="24" t="s">
        <v>52</v>
      </c>
      <c r="D40" s="9"/>
      <c r="E40" s="10"/>
      <c r="F40" s="35">
        <v>2</v>
      </c>
      <c r="G40" s="29"/>
      <c r="H40" s="29"/>
      <c r="I40" s="29" t="s">
        <v>116</v>
      </c>
      <c r="J40" s="29" t="s">
        <v>116</v>
      </c>
      <c r="K40" s="29" t="s">
        <v>97</v>
      </c>
    </row>
    <row r="41" spans="1:11" x14ac:dyDescent="0.25">
      <c r="A41" s="17" t="s">
        <v>53</v>
      </c>
      <c r="B41" s="17" t="s">
        <v>54</v>
      </c>
      <c r="C41" s="8" t="s">
        <v>55</v>
      </c>
      <c r="D41" s="9"/>
      <c r="E41" s="10"/>
      <c r="F41" s="31">
        <v>2.6</v>
      </c>
      <c r="G41" s="29"/>
      <c r="H41" s="29"/>
      <c r="I41" s="29" t="s">
        <v>122</v>
      </c>
      <c r="J41" s="29" t="s">
        <v>122</v>
      </c>
      <c r="K41" s="29" t="s">
        <v>97</v>
      </c>
    </row>
    <row r="42" spans="1:11" x14ac:dyDescent="0.25">
      <c r="A42" s="17" t="s">
        <v>56</v>
      </c>
      <c r="B42" s="17" t="s">
        <v>57</v>
      </c>
      <c r="C42" s="8" t="s">
        <v>58</v>
      </c>
      <c r="D42" s="9"/>
      <c r="E42" s="10"/>
      <c r="F42" s="36">
        <v>0.01</v>
      </c>
      <c r="G42" s="29"/>
      <c r="H42" s="29"/>
      <c r="I42" s="29" t="s">
        <v>124</v>
      </c>
      <c r="J42" s="29" t="s">
        <v>124</v>
      </c>
      <c r="K42" s="29" t="s">
        <v>97</v>
      </c>
    </row>
    <row r="43" spans="1:11" ht="10.5" customHeight="1" x14ac:dyDescent="0.25">
      <c r="A43" s="17" t="s">
        <v>59</v>
      </c>
      <c r="B43" s="17" t="s">
        <v>60</v>
      </c>
      <c r="C43" s="8" t="s">
        <v>55</v>
      </c>
      <c r="D43" s="9"/>
      <c r="E43" s="10"/>
      <c r="F43" s="31">
        <v>1.3</v>
      </c>
      <c r="G43" s="29"/>
      <c r="H43" s="29"/>
      <c r="I43" s="29" t="s">
        <v>123</v>
      </c>
      <c r="J43" s="29" t="s">
        <v>123</v>
      </c>
      <c r="K43" s="29" t="s">
        <v>97</v>
      </c>
    </row>
    <row r="44" spans="1:11" x14ac:dyDescent="0.25">
      <c r="A44" s="44" t="s">
        <v>61</v>
      </c>
      <c r="B44" s="44" t="s">
        <v>62</v>
      </c>
      <c r="C44" s="45" t="s">
        <v>39</v>
      </c>
      <c r="D44" s="49"/>
      <c r="E44" s="47"/>
      <c r="F44" s="50">
        <v>4</v>
      </c>
      <c r="G44" s="29">
        <v>2</v>
      </c>
      <c r="H44" s="29">
        <v>3</v>
      </c>
      <c r="I44" s="29" t="s">
        <v>117</v>
      </c>
      <c r="J44" s="29" t="s">
        <v>117</v>
      </c>
      <c r="K44" s="29" t="s">
        <v>98</v>
      </c>
    </row>
    <row r="45" spans="1:11" x14ac:dyDescent="0.25">
      <c r="A45" s="17" t="s">
        <v>63</v>
      </c>
      <c r="B45" s="17" t="s">
        <v>64</v>
      </c>
      <c r="C45" s="8" t="s">
        <v>55</v>
      </c>
      <c r="D45" s="9"/>
      <c r="E45" s="10"/>
      <c r="F45" s="32">
        <v>1</v>
      </c>
      <c r="G45" s="29"/>
      <c r="H45" s="29"/>
      <c r="I45" s="29" t="s">
        <v>118</v>
      </c>
      <c r="J45" s="29">
        <v>0.2</v>
      </c>
      <c r="K45" s="29" t="s">
        <v>97</v>
      </c>
    </row>
    <row r="46" spans="1:11" x14ac:dyDescent="0.25">
      <c r="A46" s="17" t="s">
        <v>65</v>
      </c>
      <c r="B46" s="17" t="s">
        <v>66</v>
      </c>
      <c r="C46" s="8" t="s">
        <v>67</v>
      </c>
      <c r="D46" s="22">
        <v>1000</v>
      </c>
      <c r="E46" s="10"/>
      <c r="F46" s="10"/>
      <c r="G46" s="29"/>
      <c r="H46" s="29"/>
      <c r="I46" s="29" t="s">
        <v>114</v>
      </c>
      <c r="J46" s="29" t="s">
        <v>114</v>
      </c>
      <c r="K46" s="29" t="s">
        <v>97</v>
      </c>
    </row>
    <row r="47" spans="1:11" x14ac:dyDescent="0.25">
      <c r="A47" s="44" t="s">
        <v>68</v>
      </c>
      <c r="B47" s="44" t="s">
        <v>69</v>
      </c>
      <c r="C47" s="51"/>
      <c r="D47" s="49"/>
      <c r="E47" s="47"/>
      <c r="F47" s="50">
        <v>1</v>
      </c>
      <c r="G47" s="29" t="s">
        <v>105</v>
      </c>
      <c r="H47" s="29" t="s">
        <v>105</v>
      </c>
      <c r="I47" s="29" t="s">
        <v>105</v>
      </c>
      <c r="J47" s="29" t="s">
        <v>105</v>
      </c>
      <c r="K47" s="29" t="s">
        <v>98</v>
      </c>
    </row>
    <row r="48" spans="1:11" ht="10.5" customHeight="1" x14ac:dyDescent="0.25">
      <c r="A48" s="44" t="s">
        <v>70</v>
      </c>
      <c r="B48" s="44" t="s">
        <v>71</v>
      </c>
      <c r="C48" s="45" t="s">
        <v>72</v>
      </c>
      <c r="D48" s="49"/>
      <c r="E48" s="47"/>
      <c r="F48" s="52">
        <v>5</v>
      </c>
      <c r="G48" s="29" t="s">
        <v>101</v>
      </c>
      <c r="H48" s="29" t="s">
        <v>101</v>
      </c>
      <c r="I48" s="29" t="s">
        <v>101</v>
      </c>
      <c r="J48" s="29" t="s">
        <v>101</v>
      </c>
      <c r="K48" s="29" t="s">
        <v>98</v>
      </c>
    </row>
    <row r="49" spans="1:11" ht="10.5" customHeight="1" x14ac:dyDescent="0.25">
      <c r="A49" s="44" t="s">
        <v>73</v>
      </c>
      <c r="B49" s="44" t="s">
        <v>71</v>
      </c>
      <c r="C49" s="45" t="s">
        <v>72</v>
      </c>
      <c r="D49" s="53">
        <v>7</v>
      </c>
      <c r="E49" s="47"/>
      <c r="F49" s="54">
        <v>20</v>
      </c>
      <c r="G49" s="29">
        <v>11.2</v>
      </c>
      <c r="H49" s="29">
        <v>12.3</v>
      </c>
      <c r="I49" s="29">
        <v>11.5</v>
      </c>
      <c r="J49" s="29">
        <v>12</v>
      </c>
      <c r="K49" s="29" t="s">
        <v>98</v>
      </c>
    </row>
    <row r="50" spans="1:11" ht="10.5" customHeight="1" x14ac:dyDescent="0.25">
      <c r="A50" s="17" t="s">
        <v>74</v>
      </c>
      <c r="B50" s="17" t="s">
        <v>75</v>
      </c>
      <c r="C50" s="7"/>
      <c r="D50" s="11">
        <v>96</v>
      </c>
      <c r="E50" s="10"/>
      <c r="F50" s="10"/>
      <c r="G50" s="29"/>
      <c r="H50" s="29"/>
      <c r="I50" s="29">
        <v>96.6</v>
      </c>
      <c r="J50" s="29">
        <v>96.6</v>
      </c>
      <c r="K50" s="29" t="s">
        <v>97</v>
      </c>
    </row>
    <row r="51" spans="1:11" ht="10.5" customHeight="1" x14ac:dyDescent="0.25">
      <c r="A51" s="17" t="s">
        <v>76</v>
      </c>
      <c r="B51" s="17" t="s">
        <v>77</v>
      </c>
      <c r="C51" s="7"/>
      <c r="D51" s="9"/>
      <c r="E51" s="21" t="s">
        <v>24</v>
      </c>
      <c r="F51" s="10"/>
      <c r="G51" s="29"/>
      <c r="H51" s="29"/>
      <c r="I51" s="29">
        <v>88.5</v>
      </c>
      <c r="J51" s="29">
        <v>88.5</v>
      </c>
      <c r="K51" s="29" t="s">
        <v>97</v>
      </c>
    </row>
    <row r="52" spans="1:11" ht="10.5" customHeight="1" x14ac:dyDescent="0.25">
      <c r="A52" s="17" t="s">
        <v>78</v>
      </c>
      <c r="B52" s="17" t="s">
        <v>79</v>
      </c>
      <c r="C52" s="7"/>
      <c r="D52" s="9"/>
      <c r="E52" s="21" t="s">
        <v>24</v>
      </c>
      <c r="F52" s="10"/>
      <c r="G52" s="29"/>
      <c r="H52" s="29"/>
      <c r="I52" s="29">
        <v>92.6</v>
      </c>
      <c r="J52" s="29">
        <v>92.6</v>
      </c>
      <c r="K52" s="29" t="s">
        <v>97</v>
      </c>
    </row>
    <row r="53" spans="1:11" ht="10.5" customHeight="1" x14ac:dyDescent="0.25">
      <c r="A53" s="17" t="s">
        <v>80</v>
      </c>
      <c r="B53" s="7"/>
      <c r="C53" s="7"/>
      <c r="D53" s="11">
        <v>7.5</v>
      </c>
      <c r="E53" s="10"/>
      <c r="F53" s="10"/>
      <c r="G53" s="29"/>
      <c r="H53" s="29"/>
      <c r="I53" s="29"/>
      <c r="J53" s="29"/>
      <c r="K53" s="29" t="s">
        <v>97</v>
      </c>
    </row>
    <row r="54" spans="1:11" ht="10.5" customHeight="1" x14ac:dyDescent="0.25">
      <c r="A54" s="17" t="s">
        <v>81</v>
      </c>
      <c r="B54" s="17" t="s">
        <v>82</v>
      </c>
      <c r="C54" s="8" t="s">
        <v>83</v>
      </c>
      <c r="D54" s="9"/>
      <c r="E54" s="21" t="s">
        <v>24</v>
      </c>
      <c r="F54" s="10"/>
      <c r="G54" s="29"/>
      <c r="H54" s="29"/>
      <c r="K54" s="29" t="s">
        <v>97</v>
      </c>
    </row>
    <row r="55" spans="1:11" ht="10.5" customHeight="1" x14ac:dyDescent="0.25">
      <c r="A55" s="17" t="s">
        <v>84</v>
      </c>
      <c r="B55" s="17" t="s">
        <v>85</v>
      </c>
      <c r="C55" s="8" t="s">
        <v>83</v>
      </c>
      <c r="D55" s="9"/>
      <c r="E55" s="21" t="s">
        <v>24</v>
      </c>
      <c r="F55" s="10"/>
      <c r="G55" s="29"/>
      <c r="H55" s="29"/>
      <c r="I55" s="29">
        <v>19741</v>
      </c>
      <c r="J55" s="29">
        <v>19740</v>
      </c>
      <c r="K55" s="29" t="s">
        <v>97</v>
      </c>
    </row>
    <row r="56" spans="1:11" ht="10.5" customHeight="1" x14ac:dyDescent="0.25">
      <c r="A56" s="17" t="s">
        <v>81</v>
      </c>
      <c r="B56" s="17" t="s">
        <v>85</v>
      </c>
      <c r="C56" s="8" t="s">
        <v>83</v>
      </c>
      <c r="D56" s="9"/>
      <c r="E56" s="21" t="s">
        <v>24</v>
      </c>
      <c r="F56" s="10"/>
      <c r="G56" s="29"/>
      <c r="H56" s="29"/>
      <c r="I56" s="29">
        <v>18523</v>
      </c>
      <c r="J56" s="29">
        <v>18537</v>
      </c>
      <c r="K56" s="29" t="s">
        <v>97</v>
      </c>
    </row>
    <row r="57" spans="1:11" ht="10.5" customHeight="1" x14ac:dyDescent="0.25">
      <c r="A57" s="17" t="s">
        <v>86</v>
      </c>
      <c r="B57" s="17" t="s">
        <v>87</v>
      </c>
      <c r="C57" s="8" t="s">
        <v>88</v>
      </c>
      <c r="D57" s="9"/>
      <c r="E57" s="10"/>
      <c r="F57" s="37">
        <v>0.01</v>
      </c>
      <c r="G57" s="29"/>
      <c r="H57" s="29"/>
      <c r="I57" s="29" t="s">
        <v>115</v>
      </c>
      <c r="J57" s="29" t="s">
        <v>115</v>
      </c>
      <c r="K57" s="29" t="s">
        <v>97</v>
      </c>
    </row>
    <row r="58" spans="1:11" ht="10.5" customHeight="1" x14ac:dyDescent="0.25">
      <c r="A58" s="44" t="s">
        <v>89</v>
      </c>
      <c r="B58" s="44" t="s">
        <v>90</v>
      </c>
      <c r="C58" s="55" t="s">
        <v>91</v>
      </c>
      <c r="D58" s="49"/>
      <c r="E58" s="56" t="s">
        <v>92</v>
      </c>
      <c r="F58" s="47"/>
      <c r="G58" s="29" t="s">
        <v>98</v>
      </c>
      <c r="H58" s="29" t="s">
        <v>98</v>
      </c>
      <c r="I58" s="29"/>
      <c r="J58" s="29"/>
      <c r="K58" s="29" t="s">
        <v>98</v>
      </c>
    </row>
    <row r="59" spans="1:11" ht="10.95" customHeight="1" x14ac:dyDescent="0.25">
      <c r="A59" s="57" t="s">
        <v>93</v>
      </c>
      <c r="B59" s="58" t="s">
        <v>94</v>
      </c>
      <c r="C59" s="59">
        <v>267</v>
      </c>
      <c r="D59" s="60"/>
      <c r="E59" s="61" t="s">
        <v>24</v>
      </c>
      <c r="F59" s="62"/>
      <c r="G59" s="29" t="s">
        <v>102</v>
      </c>
      <c r="H59" s="29" t="s">
        <v>102</v>
      </c>
      <c r="I59" s="29"/>
      <c r="J59" s="29"/>
      <c r="K59" s="29" t="s">
        <v>98</v>
      </c>
    </row>
    <row r="60" spans="1:11" ht="10.95" customHeight="1" x14ac:dyDescent="0.25">
      <c r="A60" s="75" t="s">
        <v>95</v>
      </c>
      <c r="B60" s="76"/>
      <c r="C60" s="76"/>
      <c r="D60" s="76"/>
      <c r="E60" s="76"/>
      <c r="F60" s="76"/>
    </row>
    <row r="61" spans="1:11" ht="31.2" customHeight="1" x14ac:dyDescent="0.25">
      <c r="A61" s="77" t="s">
        <v>96</v>
      </c>
      <c r="B61" s="77"/>
      <c r="C61" s="77"/>
      <c r="D61" s="77"/>
      <c r="E61" s="77"/>
      <c r="F61" s="77"/>
    </row>
  </sheetData>
  <autoFilter ref="A4:K4"/>
  <mergeCells count="6">
    <mergeCell ref="A60:F60"/>
    <mergeCell ref="A61:F61"/>
    <mergeCell ref="A1:F1"/>
    <mergeCell ref="D2:F2"/>
    <mergeCell ref="G2:H2"/>
    <mergeCell ref="I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TGC fuel task force III  VI KA24E STDF specs 07182019 rev 3.xlsx</dc:title>
  <dc:creator>MLochte</dc:creator>
  <cp:lastModifiedBy>Maddock, Ben</cp:lastModifiedBy>
  <dcterms:created xsi:type="dcterms:W3CDTF">2020-05-28T18:12:11Z</dcterms:created>
  <dcterms:modified xsi:type="dcterms:W3CDTF">2020-07-02T13:31:22Z</dcterms:modified>
</cp:coreProperties>
</file>