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\refdata\gas\vh\data\"/>
    </mc:Choice>
  </mc:AlternateContent>
  <xr:revisionPtr revIDLastSave="0" documentId="13_ncr:1_{85ED47D1-6462-49CD-B046-DA8BDC8CB9BC}" xr6:coauthVersionLast="47" xr6:coauthVersionMax="47" xr10:uidLastSave="{00000000-0000-0000-0000-000000000000}"/>
  <bookViews>
    <workbookView xWindow="-120" yWindow="-120" windowWidth="25440" windowHeight="15390" xr2:uid="{A2205B4E-2436-4533-BAF6-F66C0A6111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H10" i="1"/>
  <c r="F10" i="1"/>
  <c r="N8" i="1"/>
  <c r="N7" i="1"/>
  <c r="N6" i="1"/>
  <c r="N5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<sst xmlns="http://schemas.openxmlformats.org/spreadsheetml/2006/main" count="40" uniqueCount="29">
  <si>
    <t>2022 VH Fuel Matrix</t>
  </si>
  <si>
    <t>Haltermann N-000010</t>
  </si>
  <si>
    <t>Matrix</t>
  </si>
  <si>
    <t>Lab</t>
  </si>
  <si>
    <t>Oil</t>
  </si>
  <si>
    <t>Date</t>
  </si>
  <si>
    <t>AES</t>
  </si>
  <si>
    <t>Yi</t>
  </si>
  <si>
    <t>RCS</t>
  </si>
  <si>
    <t>AEV</t>
  </si>
  <si>
    <t>APV</t>
  </si>
  <si>
    <t>OSCR</t>
  </si>
  <si>
    <t>Row 1 Test 1</t>
  </si>
  <si>
    <t>G</t>
  </si>
  <si>
    <t>A</t>
  </si>
  <si>
    <t>D</t>
  </si>
  <si>
    <t>avg</t>
  </si>
  <si>
    <t>Yi with new Rac Target</t>
  </si>
  <si>
    <t>Run</t>
  </si>
  <si>
    <t>SwRI1</t>
  </si>
  <si>
    <t>SwRI2</t>
  </si>
  <si>
    <t>IAR1</t>
  </si>
  <si>
    <t>IAR2</t>
  </si>
  <si>
    <t>Afton</t>
  </si>
  <si>
    <t>1011-1</t>
  </si>
  <si>
    <t>run next</t>
  </si>
  <si>
    <t>to be discussed</t>
  </si>
  <si>
    <t>Assigned</t>
  </si>
  <si>
    <t>Row 2 test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</si>
</sst>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6E3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mediumGray">
        <bgColor rgb="FFFFFF00"/>
      </patternFill>
    </fill>
    <fill>
      <patternFill patternType="gray125">
        <bgColor rgb="FFFFFF00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1" fillId="0" borderId="0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927A-74B2-49FB-9979-7D3F528DD13F}">
  <dimension ref="A1:U10"/>
  <sheetViews>
    <sheetView tabSelected="1" workbookViewId="0">
      <selection activeCell="I24" sqref="I24"/>
    </sheetView>
  </sheetViews>
  <sheetFormatPr defaultRowHeight="15" x14ac:dyDescent="0.25"/>
  <cols>
    <col min="1" max="1" width="21.7109375" customWidth="1"/>
    <col min="4" max="4" width="13.5703125" customWidth="1"/>
  </cols>
  <sheetData>
    <row r="1" spans="1:21" x14ac:dyDescent="0.25">
      <c r="A1" s="1" t="s">
        <v>0</v>
      </c>
    </row>
    <row r="2" spans="1:21" x14ac:dyDescent="0.25">
      <c r="A2" s="1" t="s">
        <v>1</v>
      </c>
    </row>
    <row r="3" spans="1:21" x14ac:dyDescent="0.25">
      <c r="I3" s="2"/>
    </row>
    <row r="4" spans="1:21" ht="39" x14ac:dyDescent="0.25">
      <c r="A4" s="3" t="s">
        <v>2</v>
      </c>
      <c r="B4" s="2" t="s">
        <v>3</v>
      </c>
      <c r="C4" s="3" t="s">
        <v>4</v>
      </c>
      <c r="D4" s="2" t="s">
        <v>5</v>
      </c>
      <c r="E4" s="4" t="s">
        <v>6</v>
      </c>
      <c r="F4" s="5" t="s">
        <v>7</v>
      </c>
      <c r="G4" s="4" t="s">
        <v>8</v>
      </c>
      <c r="H4" s="5" t="s">
        <v>7</v>
      </c>
      <c r="I4" s="4" t="s">
        <v>9</v>
      </c>
      <c r="J4" s="5" t="s">
        <v>7</v>
      </c>
      <c r="K4" s="4" t="s">
        <v>10</v>
      </c>
      <c r="L4" s="5" t="s">
        <v>7</v>
      </c>
      <c r="M4" s="4" t="s">
        <v>11</v>
      </c>
      <c r="N4" s="5" t="s">
        <v>17</v>
      </c>
    </row>
    <row r="5" spans="1:21" x14ac:dyDescent="0.25">
      <c r="A5" s="3" t="s">
        <v>12</v>
      </c>
      <c r="B5" s="2" t="s">
        <v>13</v>
      </c>
      <c r="C5" s="2">
        <v>940</v>
      </c>
      <c r="D5" s="6">
        <v>44772</v>
      </c>
      <c r="E5" s="2">
        <v>7.23</v>
      </c>
      <c r="F5" s="2">
        <v>1.5509999999999999</v>
      </c>
      <c r="G5" s="2">
        <v>9.07</v>
      </c>
      <c r="H5" s="7">
        <v>-4.3719999999999999</v>
      </c>
      <c r="I5" s="8">
        <v>9</v>
      </c>
      <c r="J5" s="2">
        <v>0.82099999999999995</v>
      </c>
      <c r="K5" s="2">
        <v>7.92</v>
      </c>
      <c r="L5" s="2">
        <v>0.89100000000000001</v>
      </c>
      <c r="M5" s="2">
        <v>40</v>
      </c>
      <c r="N5">
        <f>((LN(10-G5)-0.8041))/0.234</f>
        <v>-3.7464559522856229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23</v>
      </c>
    </row>
    <row r="6" spans="1:21" x14ac:dyDescent="0.25">
      <c r="A6" s="3" t="s">
        <v>12</v>
      </c>
      <c r="B6" s="2" t="s">
        <v>14</v>
      </c>
      <c r="C6" s="2">
        <v>940</v>
      </c>
      <c r="D6" s="6">
        <v>44774</v>
      </c>
      <c r="E6" s="2">
        <v>6.08</v>
      </c>
      <c r="F6" s="9">
        <v>-0.8</v>
      </c>
      <c r="G6" s="2">
        <v>8.44</v>
      </c>
      <c r="H6" s="9">
        <v>-2.08</v>
      </c>
      <c r="I6" s="2">
        <v>8.9600000000000009</v>
      </c>
      <c r="J6" s="9">
        <v>0.68</v>
      </c>
      <c r="K6" s="2">
        <v>7.52</v>
      </c>
      <c r="L6" s="9">
        <v>0.27</v>
      </c>
      <c r="M6" s="2">
        <v>96</v>
      </c>
      <c r="N6">
        <f>((LN(10-G6)-0.8041))/0.234</f>
        <v>-1.5359580287972394</v>
      </c>
      <c r="P6" s="2">
        <v>1</v>
      </c>
      <c r="Q6" s="22">
        <v>931</v>
      </c>
      <c r="R6" s="15">
        <v>940</v>
      </c>
      <c r="S6" s="15">
        <v>940</v>
      </c>
      <c r="T6" s="22" t="s">
        <v>24</v>
      </c>
      <c r="U6" s="15">
        <v>940</v>
      </c>
    </row>
    <row r="7" spans="1:21" ht="15.75" thickBot="1" x14ac:dyDescent="0.3">
      <c r="A7" s="10" t="s">
        <v>12</v>
      </c>
      <c r="B7" s="11" t="s">
        <v>15</v>
      </c>
      <c r="C7" s="11">
        <v>940</v>
      </c>
      <c r="D7" s="12">
        <v>44798</v>
      </c>
      <c r="E7" s="11">
        <v>5.91</v>
      </c>
      <c r="F7" s="11">
        <v>-1.143</v>
      </c>
      <c r="G7" s="11">
        <v>7.57</v>
      </c>
      <c r="H7" s="11">
        <v>-0.122</v>
      </c>
      <c r="I7" s="11">
        <v>8.57</v>
      </c>
      <c r="J7" s="11">
        <v>-0.71399999999999997</v>
      </c>
      <c r="K7" s="11">
        <v>6.17</v>
      </c>
      <c r="L7" s="11">
        <v>-1.8440000000000001</v>
      </c>
      <c r="M7" s="11">
        <v>94</v>
      </c>
      <c r="N7">
        <f>((LN(10-G7)-0.8041))/0.234</f>
        <v>0.35808229637802119</v>
      </c>
      <c r="P7" s="2">
        <v>2</v>
      </c>
      <c r="Q7" s="17">
        <v>940</v>
      </c>
      <c r="R7" s="22" t="s">
        <v>24</v>
      </c>
      <c r="S7" s="22">
        <v>931</v>
      </c>
      <c r="T7" s="2">
        <v>931</v>
      </c>
      <c r="U7" s="15" t="s">
        <v>24</v>
      </c>
    </row>
    <row r="8" spans="1:21" x14ac:dyDescent="0.25">
      <c r="B8" s="2"/>
      <c r="C8" s="2"/>
      <c r="D8" s="13" t="s">
        <v>16</v>
      </c>
      <c r="E8" s="8">
        <f t="shared" ref="E8:N8" si="0">AVERAGE(E5:E7)</f>
        <v>6.4066666666666663</v>
      </c>
      <c r="F8" s="2">
        <f t="shared" si="0"/>
        <v>-0.13066666666666671</v>
      </c>
      <c r="G8" s="2">
        <f t="shared" si="0"/>
        <v>8.36</v>
      </c>
      <c r="H8" s="9">
        <f t="shared" si="0"/>
        <v>-2.1913333333333331</v>
      </c>
      <c r="I8" s="8">
        <f t="shared" si="0"/>
        <v>8.8433333333333337</v>
      </c>
      <c r="J8" s="9">
        <f t="shared" si="0"/>
        <v>0.26233333333333331</v>
      </c>
      <c r="K8" s="8">
        <f t="shared" si="0"/>
        <v>7.2033333333333331</v>
      </c>
      <c r="L8" s="9">
        <f t="shared" si="0"/>
        <v>-0.22766666666666668</v>
      </c>
      <c r="M8" s="14">
        <f t="shared" si="0"/>
        <v>76.666666666666671</v>
      </c>
      <c r="N8" s="14">
        <f t="shared" si="0"/>
        <v>-1.6414438949016137</v>
      </c>
      <c r="P8" s="2">
        <v>3</v>
      </c>
      <c r="Q8" s="2" t="s">
        <v>24</v>
      </c>
      <c r="R8" s="2">
        <v>931</v>
      </c>
      <c r="S8" s="2" t="s">
        <v>24</v>
      </c>
      <c r="T8" s="2">
        <v>940</v>
      </c>
      <c r="U8" s="2">
        <v>931</v>
      </c>
    </row>
    <row r="9" spans="1:21" x14ac:dyDescent="0.25">
      <c r="A9" s="2"/>
      <c r="B9" s="2"/>
      <c r="C9" s="2"/>
      <c r="D9" s="2"/>
      <c r="E9" s="2"/>
      <c r="Q9" s="16" t="s">
        <v>25</v>
      </c>
      <c r="R9" s="18" t="s">
        <v>27</v>
      </c>
    </row>
    <row r="10" spans="1:21" x14ac:dyDescent="0.25">
      <c r="A10" s="19" t="s">
        <v>28</v>
      </c>
      <c r="B10" s="2" t="s">
        <v>15</v>
      </c>
      <c r="C10" t="s">
        <v>24</v>
      </c>
      <c r="D10" s="20">
        <v>44819</v>
      </c>
      <c r="E10" s="2">
        <v>8.7899999999999991</v>
      </c>
      <c r="F10">
        <f>(E10-8.43)/0.57</f>
        <v>0.63157894736842013</v>
      </c>
      <c r="G10" s="2">
        <v>9.42</v>
      </c>
      <c r="H10">
        <f>(LN(10-G10)-(-0.5294))/0.1924</f>
        <v>-7.9663074021163974E-2</v>
      </c>
      <c r="I10">
        <v>9.6300000000000008</v>
      </c>
      <c r="J10">
        <f>(I10-9.43)/0.21</f>
        <v>0.95238095238095755</v>
      </c>
      <c r="K10" s="21">
        <v>9.3000000000000007</v>
      </c>
      <c r="L10">
        <f>(K10-8.96)/0.48</f>
        <v>0.70833333333333304</v>
      </c>
      <c r="M10" s="21">
        <v>5</v>
      </c>
      <c r="Q10" s="17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Richard E. Grundza</cp:lastModifiedBy>
  <dcterms:created xsi:type="dcterms:W3CDTF">2022-08-31T18:47:33Z</dcterms:created>
  <dcterms:modified xsi:type="dcterms:W3CDTF">2022-09-20T15:16:37Z</dcterms:modified>
</cp:coreProperties>
</file>