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TEOST MHT-4 GF-3 Matrix 6 Data" sheetId="1" r:id="rId1"/>
    <sheet name="TEOST MHT-4 GF-3 Matrix 6 Sum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<sst xmlns="http://schemas.openxmlformats.org/spreadsheetml/2006/main" count="846" uniqueCount="106">
  <si>
    <t>Run Identification Statistics</t>
  </si>
  <si>
    <t>Run Dates (mmddyy)</t>
  </si>
  <si>
    <t>Run Times (hh:mm)</t>
  </si>
  <si>
    <t>Calibration Settings</t>
  </si>
  <si>
    <t>Operational Checks</t>
  </si>
  <si>
    <t>Sample Prep Weights</t>
  </si>
  <si>
    <t>Grams of Catalyst per Gram of Sample</t>
  </si>
  <si>
    <t>Sample Transfer Weights</t>
  </si>
  <si>
    <t>Depositor Rod Weights</t>
  </si>
  <si>
    <t>Filter Weights</t>
  </si>
  <si>
    <t>Mantle Weights</t>
  </si>
  <si>
    <t>Volatiles Vial Weights (grams)</t>
  </si>
  <si>
    <t>Total Deposit Weight</t>
  </si>
  <si>
    <t>Operator Name</t>
  </si>
  <si>
    <t>Lab Name</t>
  </si>
  <si>
    <t>Instrument S/N</t>
  </si>
  <si>
    <t>Depositor Rod S/N</t>
  </si>
  <si>
    <t>CMIR Number</t>
  </si>
  <si>
    <t>Start</t>
  </si>
  <si>
    <t>End</t>
  </si>
  <si>
    <t>Speed Dial</t>
  </si>
  <si>
    <t>Control TC Depth (mm)</t>
  </si>
  <si>
    <t>Date Det'd</t>
  </si>
  <si>
    <t>Air Flow (ml/min)</t>
  </si>
  <si>
    <t>Flowmeter Reading</t>
  </si>
  <si>
    <t>Strip Chart Turned On</t>
  </si>
  <si>
    <t>Strip Chart at 1 cm/hr</t>
  </si>
  <si>
    <t>Air Fitting Connected</t>
  </si>
  <si>
    <t>Sample, g</t>
  </si>
  <si>
    <t>Catalyst Batch #</t>
  </si>
  <si>
    <t>Catalyst, g</t>
  </si>
  <si>
    <t>Syringe, before filling</t>
  </si>
  <si>
    <t>Syringe, after filling</t>
  </si>
  <si>
    <t>Oil drawn into syringe</t>
  </si>
  <si>
    <t>Empty Syringe</t>
  </si>
  <si>
    <t>Oil Injected</t>
  </si>
  <si>
    <t>initial (g)</t>
  </si>
  <si>
    <t>final (g)</t>
  </si>
  <si>
    <t>deposit (mg)</t>
  </si>
  <si>
    <t>initial</t>
  </si>
  <si>
    <t>final</t>
  </si>
  <si>
    <t>net</t>
  </si>
  <si>
    <t>mg</t>
  </si>
  <si>
    <t>Y</t>
  </si>
  <si>
    <t>0004</t>
  </si>
  <si>
    <t>YES</t>
  </si>
  <si>
    <t>C37892</t>
  </si>
  <si>
    <t>&gt;65</t>
  </si>
  <si>
    <t>G</t>
  </si>
  <si>
    <t>K</t>
  </si>
  <si>
    <t>I</t>
  </si>
  <si>
    <t>8/29-31/00</t>
  </si>
  <si>
    <t>8/29/-31/00</t>
  </si>
  <si>
    <t>8/29-32/00</t>
  </si>
  <si>
    <t>not recorded</t>
  </si>
  <si>
    <t>monitored by computer</t>
  </si>
  <si>
    <t>used quick-disconnects</t>
  </si>
  <si>
    <t>yes</t>
  </si>
  <si>
    <t xml:space="preserve">See </t>
  </si>
  <si>
    <t>Swagelock;</t>
  </si>
  <si>
    <t>#0004</t>
  </si>
  <si>
    <t>note</t>
  </si>
  <si>
    <t xml:space="preserve">quick </t>
  </si>
  <si>
    <t>below</t>
  </si>
  <si>
    <t>disconnects</t>
  </si>
  <si>
    <t>""</t>
  </si>
  <si>
    <t>09/08/00</t>
  </si>
  <si>
    <t>09/09/00</t>
  </si>
  <si>
    <t>09/11/00</t>
  </si>
  <si>
    <t>09/12/00</t>
  </si>
  <si>
    <t>37718</t>
  </si>
  <si>
    <t>NOTE:HAD PROBLEM WITH AIR FLOW</t>
  </si>
  <si>
    <t xml:space="preserve">Lab  </t>
  </si>
  <si>
    <t>Date Completed</t>
  </si>
  <si>
    <t>Rod Deposits (mg)</t>
  </si>
  <si>
    <t>Oil Injected (g)</t>
  </si>
  <si>
    <t>Filter Deposits (mg)</t>
  </si>
  <si>
    <t>Mantle Deposits (mg)</t>
  </si>
  <si>
    <t>Recovered Vloatiles (g)</t>
  </si>
  <si>
    <t>Total Deposit Weight (mg)</t>
  </si>
  <si>
    <t>A</t>
  </si>
  <si>
    <t>Lab Instrument Code</t>
  </si>
  <si>
    <t>Lab Operator Code</t>
  </si>
  <si>
    <t>B</t>
  </si>
  <si>
    <t>C</t>
  </si>
  <si>
    <t>R</t>
  </si>
  <si>
    <t>D</t>
  </si>
  <si>
    <t>AB</t>
  </si>
  <si>
    <t>V</t>
  </si>
  <si>
    <t>Lab
Operator
Code</t>
  </si>
  <si>
    <t>CMIR
Number</t>
  </si>
  <si>
    <t>Date
Completed</t>
  </si>
  <si>
    <t>Total
Deposit
Weight
(mg)</t>
  </si>
  <si>
    <t>Lab
Instrument
Code</t>
  </si>
  <si>
    <t>Mean</t>
  </si>
  <si>
    <t>s</t>
  </si>
  <si>
    <t>Pooled s
(across oils)</t>
  </si>
  <si>
    <t>*95% Acceptance Bands</t>
  </si>
  <si>
    <t>Lower</t>
  </si>
  <si>
    <t>Upper</t>
  </si>
  <si>
    <t>TMC
Oil
Code</t>
  </si>
  <si>
    <t xml:space="preserve">G </t>
  </si>
  <si>
    <t xml:space="preserve">A </t>
  </si>
  <si>
    <t xml:space="preserve">B </t>
  </si>
  <si>
    <t>* Calibration data from TMC's data base</t>
  </si>
  <si>
    <t>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</si>
</sst>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;\(0\)"/>
    <numFmt numFmtId="166" formatCode="0.00000"/>
    <numFmt numFmtId="167" formatCode="mm/dd/yy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20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46" fontId="0" fillId="0" borderId="1" xfId="0" applyNumberFormat="1" applyFont="1" applyFill="1" applyBorder="1" applyAlignment="1" applyProtection="1" quotePrefix="1">
      <alignment horizontal="center" vertical="center"/>
      <protection locked="0"/>
    </xf>
    <xf numFmtId="14" fontId="0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/>
    </xf>
    <xf numFmtId="168" fontId="0" fillId="0" borderId="8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workbookViewId="0" topLeftCell="A1">
      <pane ySplit="1530" topLeftCell="BM59" activePane="bottomLeft" state="split"/>
      <selection pane="topLeft" activeCell="AM63" sqref="AM63"/>
      <selection pane="bottomLeft" activeCell="AM69" sqref="AM69"/>
    </sheetView>
  </sheetViews>
  <sheetFormatPr defaultColWidth="9.140625" defaultRowHeight="12.75"/>
  <cols>
    <col min="1" max="1" width="15.57421875" style="23" customWidth="1"/>
    <col min="2" max="2" width="11.8515625" style="23" customWidth="1"/>
    <col min="3" max="3" width="13.28125" style="23" customWidth="1"/>
    <col min="4" max="4" width="11.7109375" style="23" customWidth="1"/>
    <col min="5" max="5" width="10.7109375" style="23" customWidth="1"/>
    <col min="6" max="6" width="11.421875" style="23" customWidth="1"/>
    <col min="7" max="7" width="11.28125" style="23" customWidth="1"/>
    <col min="8" max="9" width="10.7109375" style="23" customWidth="1"/>
    <col min="10" max="12" width="11.8515625" style="23" customWidth="1"/>
    <col min="13" max="39" width="10.7109375" style="23" customWidth="1"/>
    <col min="40" max="16384" width="9.140625" style="23" customWidth="1"/>
  </cols>
  <sheetData>
    <row r="1" spans="1:39" s="2" customFormat="1" ht="38.25" customHeight="1">
      <c r="A1" s="63" t="s">
        <v>0</v>
      </c>
      <c r="B1" s="64"/>
      <c r="C1" s="64"/>
      <c r="D1" s="64"/>
      <c r="E1" s="65"/>
      <c r="F1" s="63" t="s">
        <v>1</v>
      </c>
      <c r="G1" s="66"/>
      <c r="H1" s="67" t="s">
        <v>2</v>
      </c>
      <c r="I1" s="68"/>
      <c r="J1" s="63" t="s">
        <v>3</v>
      </c>
      <c r="K1" s="69"/>
      <c r="L1" s="70"/>
      <c r="M1" s="63" t="s">
        <v>4</v>
      </c>
      <c r="N1" s="71"/>
      <c r="O1" s="71"/>
      <c r="P1" s="71"/>
      <c r="Q1" s="72"/>
      <c r="R1" s="63" t="s">
        <v>5</v>
      </c>
      <c r="S1" s="69"/>
      <c r="T1" s="71"/>
      <c r="U1" s="73" t="s">
        <v>6</v>
      </c>
      <c r="V1" s="75" t="s">
        <v>7</v>
      </c>
      <c r="W1" s="76"/>
      <c r="X1" s="77"/>
      <c r="Y1" s="77"/>
      <c r="Z1" s="78"/>
      <c r="AA1" s="79" t="s">
        <v>8</v>
      </c>
      <c r="AB1" s="79"/>
      <c r="AC1" s="79"/>
      <c r="AD1" s="79" t="s">
        <v>9</v>
      </c>
      <c r="AE1" s="79"/>
      <c r="AF1" s="79"/>
      <c r="AG1" s="79" t="s">
        <v>10</v>
      </c>
      <c r="AH1" s="79"/>
      <c r="AI1" s="79"/>
      <c r="AJ1" s="63" t="s">
        <v>11</v>
      </c>
      <c r="AK1" s="69"/>
      <c r="AL1" s="70"/>
      <c r="AM1" s="1" t="s">
        <v>12</v>
      </c>
    </row>
    <row r="2" spans="1:39" s="10" customFormat="1" ht="25.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4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5" t="s">
        <v>23</v>
      </c>
      <c r="N2" s="5" t="s">
        <v>24</v>
      </c>
      <c r="O2" s="3" t="s">
        <v>25</v>
      </c>
      <c r="P2" s="3" t="s">
        <v>26</v>
      </c>
      <c r="Q2" s="3" t="s">
        <v>27</v>
      </c>
      <c r="R2" s="6" t="s">
        <v>28</v>
      </c>
      <c r="S2" s="7" t="s">
        <v>29</v>
      </c>
      <c r="T2" s="7" t="s">
        <v>30</v>
      </c>
      <c r="U2" s="74"/>
      <c r="V2" s="6" t="s">
        <v>31</v>
      </c>
      <c r="W2" s="6" t="s">
        <v>32</v>
      </c>
      <c r="X2" s="6" t="s">
        <v>33</v>
      </c>
      <c r="Y2" s="6" t="s">
        <v>34</v>
      </c>
      <c r="Z2" s="6" t="s">
        <v>35</v>
      </c>
      <c r="AA2" s="6" t="s">
        <v>36</v>
      </c>
      <c r="AB2" s="6" t="s">
        <v>37</v>
      </c>
      <c r="AC2" s="6" t="s">
        <v>38</v>
      </c>
      <c r="AD2" s="6" t="s">
        <v>36</v>
      </c>
      <c r="AE2" s="6" t="s">
        <v>37</v>
      </c>
      <c r="AF2" s="6" t="s">
        <v>38</v>
      </c>
      <c r="AG2" s="6" t="s">
        <v>36</v>
      </c>
      <c r="AH2" s="6" t="s">
        <v>37</v>
      </c>
      <c r="AI2" s="6" t="s">
        <v>38</v>
      </c>
      <c r="AJ2" s="9" t="s">
        <v>39</v>
      </c>
      <c r="AK2" s="9" t="s">
        <v>40</v>
      </c>
      <c r="AL2" s="9" t="s">
        <v>41</v>
      </c>
      <c r="AM2" s="6" t="s">
        <v>42</v>
      </c>
    </row>
    <row r="3" spans="1:39" s="10" customFormat="1" ht="51">
      <c r="A3" s="3" t="s">
        <v>82</v>
      </c>
      <c r="B3" s="3" t="s">
        <v>72</v>
      </c>
      <c r="C3" s="3" t="s">
        <v>81</v>
      </c>
      <c r="D3" s="3" t="s">
        <v>16</v>
      </c>
      <c r="E3" s="3" t="s">
        <v>17</v>
      </c>
      <c r="F3" s="3"/>
      <c r="G3" s="3" t="s">
        <v>73</v>
      </c>
      <c r="H3" s="4"/>
      <c r="I3" s="3"/>
      <c r="J3" s="3"/>
      <c r="K3" s="3"/>
      <c r="L3" s="3"/>
      <c r="M3" s="5"/>
      <c r="N3" s="5"/>
      <c r="O3" s="3"/>
      <c r="P3" s="3"/>
      <c r="Q3" s="3"/>
      <c r="R3" s="6"/>
      <c r="S3" s="7" t="s">
        <v>29</v>
      </c>
      <c r="T3" s="7"/>
      <c r="U3" s="8" t="s">
        <v>6</v>
      </c>
      <c r="V3" s="6"/>
      <c r="W3" s="6"/>
      <c r="X3" s="6"/>
      <c r="Y3" s="6"/>
      <c r="Z3" s="6" t="s">
        <v>75</v>
      </c>
      <c r="AA3" s="6"/>
      <c r="AB3" s="6"/>
      <c r="AC3" s="6" t="s">
        <v>74</v>
      </c>
      <c r="AD3" s="6"/>
      <c r="AE3" s="6"/>
      <c r="AF3" s="6" t="s">
        <v>76</v>
      </c>
      <c r="AG3" s="6"/>
      <c r="AH3" s="6"/>
      <c r="AI3" s="6" t="s">
        <v>77</v>
      </c>
      <c r="AJ3" s="9"/>
      <c r="AK3" s="9"/>
      <c r="AL3" s="9" t="s">
        <v>78</v>
      </c>
      <c r="AM3" s="6" t="s">
        <v>79</v>
      </c>
    </row>
    <row r="4" spans="1:42" ht="19.5" customHeight="1">
      <c r="A4" s="11" t="s">
        <v>80</v>
      </c>
      <c r="B4" s="11" t="s">
        <v>85</v>
      </c>
      <c r="C4" s="11" t="s">
        <v>80</v>
      </c>
      <c r="D4" s="12">
        <v>22779</v>
      </c>
      <c r="E4" s="12">
        <v>37885</v>
      </c>
      <c r="F4" s="13">
        <v>36782</v>
      </c>
      <c r="G4" s="13">
        <v>36783</v>
      </c>
      <c r="H4" s="14">
        <v>0.3333333333333333</v>
      </c>
      <c r="I4" s="14">
        <v>0.3333333333333333</v>
      </c>
      <c r="J4" s="11">
        <v>226</v>
      </c>
      <c r="K4" s="11">
        <v>92</v>
      </c>
      <c r="L4" s="13">
        <v>36691</v>
      </c>
      <c r="M4" s="11">
        <v>10</v>
      </c>
      <c r="N4" s="11">
        <v>89.5</v>
      </c>
      <c r="O4" s="11" t="s">
        <v>43</v>
      </c>
      <c r="P4" s="11" t="s">
        <v>43</v>
      </c>
      <c r="Q4" s="11" t="s">
        <v>43</v>
      </c>
      <c r="R4" s="15">
        <v>20.0344</v>
      </c>
      <c r="S4" s="16" t="s">
        <v>44</v>
      </c>
      <c r="T4" s="15">
        <v>0.2211</v>
      </c>
      <c r="U4" s="17">
        <f aca="true" t="shared" si="0" ref="U4:U11">T4/R4</f>
        <v>0.011036018048955794</v>
      </c>
      <c r="V4" s="11">
        <v>10.6226</v>
      </c>
      <c r="W4" s="11">
        <v>19.129</v>
      </c>
      <c r="X4" s="18">
        <f>W4-V4</f>
        <v>8.506400000000001</v>
      </c>
      <c r="Y4" s="11">
        <v>10.6206</v>
      </c>
      <c r="Z4" s="18">
        <f aca="true" t="shared" si="1" ref="Z4:Z16">W4-Y4</f>
        <v>8.508400000000002</v>
      </c>
      <c r="AA4" s="11">
        <v>15.1877</v>
      </c>
      <c r="AB4" s="11">
        <v>15.2183</v>
      </c>
      <c r="AC4" s="19">
        <f aca="true" t="shared" si="2" ref="AC4:AC43">(AB4-AA4)*1000</f>
        <v>30.59999999999974</v>
      </c>
      <c r="AD4" s="11">
        <v>2.4625</v>
      </c>
      <c r="AE4" s="11">
        <v>2.4653</v>
      </c>
      <c r="AF4" s="19">
        <f aca="true" t="shared" si="3" ref="AF4:AF43">(AE4-AD4)*1000</f>
        <v>2.8000000000001357</v>
      </c>
      <c r="AG4" s="20">
        <v>11.9332</v>
      </c>
      <c r="AH4" s="20">
        <v>11.9548</v>
      </c>
      <c r="AI4" s="19">
        <f aca="true" t="shared" si="4" ref="AI4:AI43">(AH4-AG4)*1000</f>
        <v>21.600000000001174</v>
      </c>
      <c r="AJ4" s="20">
        <v>11.5939</v>
      </c>
      <c r="AK4" s="20">
        <v>14.7798</v>
      </c>
      <c r="AL4" s="21">
        <f aca="true" t="shared" si="5" ref="AL4:AL43">AK4-AJ4</f>
        <v>3.1859</v>
      </c>
      <c r="AM4" s="22">
        <f aca="true" t="shared" si="6" ref="AM4:AM43">AC4+AF4</f>
        <v>33.39999999999988</v>
      </c>
      <c r="AO4" s="24"/>
      <c r="AP4" s="24"/>
    </row>
    <row r="5" spans="1:42" ht="19.5" customHeight="1">
      <c r="A5" s="11" t="s">
        <v>80</v>
      </c>
      <c r="B5" s="11" t="s">
        <v>85</v>
      </c>
      <c r="C5" s="11" t="s">
        <v>80</v>
      </c>
      <c r="D5" s="12">
        <v>22770</v>
      </c>
      <c r="E5" s="12">
        <v>37886</v>
      </c>
      <c r="F5" s="13">
        <v>36783</v>
      </c>
      <c r="G5" s="13">
        <v>36784</v>
      </c>
      <c r="H5" s="14">
        <v>0.4375</v>
      </c>
      <c r="I5" s="14">
        <v>0.4375</v>
      </c>
      <c r="J5" s="11">
        <v>226</v>
      </c>
      <c r="K5" s="11">
        <v>92</v>
      </c>
      <c r="L5" s="13">
        <v>36691</v>
      </c>
      <c r="M5" s="11">
        <v>10</v>
      </c>
      <c r="N5" s="11">
        <v>89.5</v>
      </c>
      <c r="O5" s="11" t="s">
        <v>43</v>
      </c>
      <c r="P5" s="11" t="s">
        <v>43</v>
      </c>
      <c r="Q5" s="11" t="s">
        <v>43</v>
      </c>
      <c r="R5" s="15">
        <v>14.8604</v>
      </c>
      <c r="S5" s="16" t="s">
        <v>44</v>
      </c>
      <c r="T5" s="15">
        <v>0.1639</v>
      </c>
      <c r="U5" s="17">
        <f t="shared" si="0"/>
        <v>0.01102931280450055</v>
      </c>
      <c r="V5" s="11">
        <v>10.6906</v>
      </c>
      <c r="W5" s="11">
        <v>19.2067</v>
      </c>
      <c r="X5" s="18">
        <f>W5-V5</f>
        <v>8.516100000000002</v>
      </c>
      <c r="Y5" s="11">
        <v>10.7</v>
      </c>
      <c r="Z5" s="18">
        <f t="shared" si="1"/>
        <v>8.506700000000002</v>
      </c>
      <c r="AA5" s="11">
        <v>15.3762</v>
      </c>
      <c r="AB5" s="11">
        <v>15.421</v>
      </c>
      <c r="AC5" s="19">
        <f t="shared" si="2"/>
        <v>44.79999999999862</v>
      </c>
      <c r="AD5" s="11">
        <v>2.4547</v>
      </c>
      <c r="AE5" s="11">
        <v>2.4553</v>
      </c>
      <c r="AF5" s="19">
        <f t="shared" si="3"/>
        <v>0.5999999999999339</v>
      </c>
      <c r="AG5" s="20">
        <v>12.0553</v>
      </c>
      <c r="AH5" s="20">
        <v>12.0595</v>
      </c>
      <c r="AI5" s="19">
        <f t="shared" si="4"/>
        <v>4.199999999999093</v>
      </c>
      <c r="AJ5" s="20">
        <v>11.5709</v>
      </c>
      <c r="AK5" s="20">
        <v>14.4908</v>
      </c>
      <c r="AL5" s="21">
        <f t="shared" si="5"/>
        <v>2.9199</v>
      </c>
      <c r="AM5" s="22">
        <f t="shared" si="6"/>
        <v>45.399999999998556</v>
      </c>
      <c r="AO5" s="24"/>
      <c r="AP5" s="24"/>
    </row>
    <row r="6" spans="1:42" ht="19.5" customHeight="1">
      <c r="A6" s="11" t="s">
        <v>80</v>
      </c>
      <c r="B6" s="11" t="s">
        <v>85</v>
      </c>
      <c r="C6" s="11" t="s">
        <v>80</v>
      </c>
      <c r="D6" s="12">
        <v>22771</v>
      </c>
      <c r="E6" s="12">
        <v>37887</v>
      </c>
      <c r="F6" s="13">
        <v>36788</v>
      </c>
      <c r="G6" s="13">
        <v>36789</v>
      </c>
      <c r="H6" s="14">
        <v>0.3541666666666667</v>
      </c>
      <c r="I6" s="14">
        <v>0.3541666666666667</v>
      </c>
      <c r="J6" s="11">
        <v>226</v>
      </c>
      <c r="K6" s="11">
        <v>92</v>
      </c>
      <c r="L6" s="13">
        <v>36691</v>
      </c>
      <c r="M6" s="11">
        <v>10</v>
      </c>
      <c r="N6" s="11">
        <v>89.5</v>
      </c>
      <c r="O6" s="11" t="s">
        <v>43</v>
      </c>
      <c r="P6" s="11" t="s">
        <v>43</v>
      </c>
      <c r="Q6" s="11" t="s">
        <v>43</v>
      </c>
      <c r="R6" s="15">
        <v>17.4536</v>
      </c>
      <c r="S6" s="16" t="s">
        <v>44</v>
      </c>
      <c r="T6" s="15">
        <v>0.1925</v>
      </c>
      <c r="U6" s="17">
        <f t="shared" si="0"/>
        <v>0.011029243250676078</v>
      </c>
      <c r="V6" s="11">
        <v>10.677</v>
      </c>
      <c r="W6" s="11">
        <v>19.18</v>
      </c>
      <c r="X6" s="18">
        <f aca="true" t="shared" si="7" ref="X6:X69">W6-V6</f>
        <v>8.503</v>
      </c>
      <c r="Y6" s="11">
        <v>10.6885</v>
      </c>
      <c r="Z6" s="18">
        <f t="shared" si="1"/>
        <v>8.4915</v>
      </c>
      <c r="AA6" s="11">
        <v>15.2065</v>
      </c>
      <c r="AB6" s="11">
        <v>15.2232</v>
      </c>
      <c r="AC6" s="19">
        <f t="shared" si="2"/>
        <v>16.70000000000016</v>
      </c>
      <c r="AD6" s="11">
        <v>2.4275</v>
      </c>
      <c r="AE6" s="11">
        <v>2.4278</v>
      </c>
      <c r="AF6" s="19">
        <f t="shared" si="3"/>
        <v>0.2999999999997449</v>
      </c>
      <c r="AG6" s="20">
        <v>11.3413</v>
      </c>
      <c r="AH6" s="20">
        <v>11.3448</v>
      </c>
      <c r="AI6" s="19">
        <f t="shared" si="4"/>
        <v>3.4999999999989484</v>
      </c>
      <c r="AJ6" s="20">
        <v>11.5972</v>
      </c>
      <c r="AK6" s="20">
        <v>13.6716</v>
      </c>
      <c r="AL6" s="21">
        <f t="shared" si="5"/>
        <v>2.074399999999999</v>
      </c>
      <c r="AM6" s="22">
        <f t="shared" si="6"/>
        <v>16.999999999999904</v>
      </c>
      <c r="AO6" s="24"/>
      <c r="AP6" s="24"/>
    </row>
    <row r="7" spans="1:42" ht="19.5" customHeight="1">
      <c r="A7" s="11" t="s">
        <v>80</v>
      </c>
      <c r="B7" s="11" t="s">
        <v>85</v>
      </c>
      <c r="C7" s="11" t="s">
        <v>80</v>
      </c>
      <c r="D7" s="12">
        <v>22778</v>
      </c>
      <c r="E7" s="12">
        <v>37888</v>
      </c>
      <c r="F7" s="13">
        <v>36789</v>
      </c>
      <c r="G7" s="13">
        <v>36790</v>
      </c>
      <c r="H7" s="14">
        <v>0.4583333333333333</v>
      </c>
      <c r="I7" s="14">
        <v>0.4583333333333333</v>
      </c>
      <c r="J7" s="11">
        <v>226</v>
      </c>
      <c r="K7" s="11">
        <v>92</v>
      </c>
      <c r="L7" s="13">
        <v>36691</v>
      </c>
      <c r="M7" s="11">
        <v>10</v>
      </c>
      <c r="N7" s="11">
        <v>89.5</v>
      </c>
      <c r="O7" s="11" t="s">
        <v>43</v>
      </c>
      <c r="P7" s="11" t="s">
        <v>43</v>
      </c>
      <c r="Q7" s="11" t="s">
        <v>43</v>
      </c>
      <c r="R7" s="15">
        <v>14.3133</v>
      </c>
      <c r="S7" s="16" t="s">
        <v>44</v>
      </c>
      <c r="T7" s="15">
        <v>0.1579</v>
      </c>
      <c r="U7" s="17">
        <f t="shared" si="0"/>
        <v>0.01103169779156449</v>
      </c>
      <c r="V7" s="11">
        <v>10.7725</v>
      </c>
      <c r="W7" s="11">
        <v>19.2773</v>
      </c>
      <c r="X7" s="18">
        <f>W7-V7</f>
        <v>8.5048</v>
      </c>
      <c r="Y7" s="11">
        <v>10.8</v>
      </c>
      <c r="Z7" s="18">
        <f t="shared" si="1"/>
        <v>8.4773</v>
      </c>
      <c r="AA7" s="11">
        <v>15.2103</v>
      </c>
      <c r="AB7" s="11">
        <v>15.2586</v>
      </c>
      <c r="AC7" s="19">
        <f t="shared" si="2"/>
        <v>48.29999999999934</v>
      </c>
      <c r="AD7" s="11">
        <v>2.4237</v>
      </c>
      <c r="AE7" s="11">
        <v>2.4248</v>
      </c>
      <c r="AF7" s="19">
        <f t="shared" si="3"/>
        <v>1.0999999999996568</v>
      </c>
      <c r="AG7" s="20">
        <v>12.0556</v>
      </c>
      <c r="AH7" s="20">
        <v>12.0625</v>
      </c>
      <c r="AI7" s="19">
        <f t="shared" si="4"/>
        <v>6.899999999999906</v>
      </c>
      <c r="AJ7" s="20">
        <v>11.6251</v>
      </c>
      <c r="AK7" s="20">
        <v>14.4612</v>
      </c>
      <c r="AL7" s="21">
        <f t="shared" si="5"/>
        <v>2.8361</v>
      </c>
      <c r="AM7" s="22">
        <f t="shared" si="6"/>
        <v>49.399999999999</v>
      </c>
      <c r="AO7" s="24"/>
      <c r="AP7" s="24"/>
    </row>
    <row r="8" spans="1:42" ht="19.5" customHeight="1">
      <c r="A8" s="11" t="s">
        <v>80</v>
      </c>
      <c r="B8" s="11" t="s">
        <v>85</v>
      </c>
      <c r="C8" s="11" t="s">
        <v>80</v>
      </c>
      <c r="D8" s="12">
        <v>22777</v>
      </c>
      <c r="E8" s="12">
        <v>37889</v>
      </c>
      <c r="F8" s="13">
        <v>36790</v>
      </c>
      <c r="G8" s="13">
        <v>36791</v>
      </c>
      <c r="H8" s="14">
        <v>0.5729166666666666</v>
      </c>
      <c r="I8" s="14">
        <v>0.5729166666666666</v>
      </c>
      <c r="J8" s="11">
        <v>226</v>
      </c>
      <c r="K8" s="11">
        <v>92</v>
      </c>
      <c r="L8" s="13">
        <v>36691</v>
      </c>
      <c r="M8" s="11">
        <v>10</v>
      </c>
      <c r="N8" s="11">
        <v>89.5</v>
      </c>
      <c r="O8" s="11" t="s">
        <v>43</v>
      </c>
      <c r="P8" s="11" t="s">
        <v>43</v>
      </c>
      <c r="Q8" s="11" t="s">
        <v>43</v>
      </c>
      <c r="R8" s="15">
        <v>15.7036</v>
      </c>
      <c r="S8" s="16" t="s">
        <v>44</v>
      </c>
      <c r="T8" s="15">
        <v>0.1733</v>
      </c>
      <c r="U8" s="17">
        <f t="shared" si="0"/>
        <v>0.011035686084719429</v>
      </c>
      <c r="V8" s="11">
        <v>10.6826</v>
      </c>
      <c r="W8" s="11">
        <v>19.1852</v>
      </c>
      <c r="X8" s="18">
        <f>W8-V8</f>
        <v>8.502599999999997</v>
      </c>
      <c r="Y8" s="11">
        <v>10.7</v>
      </c>
      <c r="Z8" s="18">
        <f t="shared" si="1"/>
        <v>8.485199999999999</v>
      </c>
      <c r="AA8" s="11">
        <v>15.2082</v>
      </c>
      <c r="AB8" s="11">
        <v>15.2567</v>
      </c>
      <c r="AC8" s="19">
        <f t="shared" si="2"/>
        <v>48.500000000000654</v>
      </c>
      <c r="AD8" s="11">
        <v>2.4344</v>
      </c>
      <c r="AE8" s="11">
        <v>2.4361</v>
      </c>
      <c r="AF8" s="19">
        <f t="shared" si="3"/>
        <v>1.7000000000000348</v>
      </c>
      <c r="AG8" s="20">
        <v>11.9335</v>
      </c>
      <c r="AH8" s="20">
        <v>11.9414</v>
      </c>
      <c r="AI8" s="19">
        <f t="shared" si="4"/>
        <v>7.899999999999352</v>
      </c>
      <c r="AJ8" s="20">
        <v>11.5065</v>
      </c>
      <c r="AK8" s="20">
        <v>14.4933</v>
      </c>
      <c r="AL8" s="21">
        <f t="shared" si="5"/>
        <v>2.986799999999999</v>
      </c>
      <c r="AM8" s="22">
        <f t="shared" si="6"/>
        <v>50.200000000000685</v>
      </c>
      <c r="AO8" s="24"/>
      <c r="AP8" s="24"/>
    </row>
    <row r="9" spans="1:42" ht="19.5" customHeight="1">
      <c r="A9" s="11" t="s">
        <v>80</v>
      </c>
      <c r="B9" s="11" t="s">
        <v>85</v>
      </c>
      <c r="C9" s="11" t="s">
        <v>80</v>
      </c>
      <c r="D9" s="12">
        <v>22776</v>
      </c>
      <c r="E9" s="12">
        <v>37890</v>
      </c>
      <c r="F9" s="13">
        <v>36794</v>
      </c>
      <c r="G9" s="13">
        <v>36795</v>
      </c>
      <c r="H9" s="14">
        <v>0.3541666666666667</v>
      </c>
      <c r="I9" s="14">
        <v>0.3541666666666667</v>
      </c>
      <c r="J9" s="11">
        <v>226</v>
      </c>
      <c r="K9" s="11">
        <v>92</v>
      </c>
      <c r="L9" s="13">
        <v>36691</v>
      </c>
      <c r="M9" s="11">
        <v>10</v>
      </c>
      <c r="N9" s="11">
        <v>89.5</v>
      </c>
      <c r="O9" s="11" t="s">
        <v>43</v>
      </c>
      <c r="P9" s="11" t="s">
        <v>43</v>
      </c>
      <c r="Q9" s="11" t="s">
        <v>43</v>
      </c>
      <c r="R9" s="15">
        <v>14.8661</v>
      </c>
      <c r="S9" s="16" t="s">
        <v>44</v>
      </c>
      <c r="T9" s="15">
        <v>0.164</v>
      </c>
      <c r="U9" s="17">
        <f t="shared" si="0"/>
        <v>0.011031810629553145</v>
      </c>
      <c r="V9" s="11">
        <v>10.7302</v>
      </c>
      <c r="W9" s="11">
        <v>19.2191</v>
      </c>
      <c r="X9" s="18">
        <f>W9-V9</f>
        <v>8.488900000000001</v>
      </c>
      <c r="Y9" s="11">
        <v>10.75</v>
      </c>
      <c r="Z9" s="18">
        <f t="shared" si="1"/>
        <v>8.469100000000001</v>
      </c>
      <c r="AA9" s="11">
        <v>15.1912</v>
      </c>
      <c r="AB9" s="11">
        <v>15.2335</v>
      </c>
      <c r="AC9" s="19">
        <f t="shared" si="2"/>
        <v>42.299999999999116</v>
      </c>
      <c r="AD9" s="11">
        <v>2.4389</v>
      </c>
      <c r="AE9" s="11">
        <v>2.44</v>
      </c>
      <c r="AF9" s="19">
        <f t="shared" si="3"/>
        <v>1.100000000000101</v>
      </c>
      <c r="AG9" s="20">
        <v>11.3415</v>
      </c>
      <c r="AH9" s="20">
        <v>11.3455</v>
      </c>
      <c r="AI9" s="19">
        <f t="shared" si="4"/>
        <v>3.9999999999995595</v>
      </c>
      <c r="AJ9" s="20">
        <v>11.5569</v>
      </c>
      <c r="AK9" s="20">
        <v>14.12</v>
      </c>
      <c r="AL9" s="21">
        <f t="shared" si="5"/>
        <v>2.5630999999999986</v>
      </c>
      <c r="AM9" s="22">
        <f t="shared" si="6"/>
        <v>43.39999999999922</v>
      </c>
      <c r="AO9" s="24"/>
      <c r="AP9" s="24"/>
    </row>
    <row r="10" spans="1:42" ht="19.5" customHeight="1">
      <c r="A10" s="11" t="s">
        <v>80</v>
      </c>
      <c r="B10" s="11" t="s">
        <v>85</v>
      </c>
      <c r="C10" s="11" t="s">
        <v>80</v>
      </c>
      <c r="D10" s="12">
        <v>22775</v>
      </c>
      <c r="E10" s="12">
        <v>37891</v>
      </c>
      <c r="F10" s="13">
        <v>36795</v>
      </c>
      <c r="G10" s="13">
        <v>36796</v>
      </c>
      <c r="H10" s="14">
        <v>0.4166666666666667</v>
      </c>
      <c r="I10" s="14">
        <v>0.4166666666666667</v>
      </c>
      <c r="J10" s="11">
        <v>226</v>
      </c>
      <c r="K10" s="11">
        <v>92</v>
      </c>
      <c r="L10" s="13">
        <v>36691</v>
      </c>
      <c r="M10" s="11">
        <v>10</v>
      </c>
      <c r="N10" s="11">
        <v>89.5</v>
      </c>
      <c r="O10" s="11" t="s">
        <v>45</v>
      </c>
      <c r="P10" s="11" t="s">
        <v>45</v>
      </c>
      <c r="Q10" s="11" t="s">
        <v>45</v>
      </c>
      <c r="R10" s="15">
        <v>15.0656</v>
      </c>
      <c r="S10" s="15">
        <v>0.0004</v>
      </c>
      <c r="T10" s="15">
        <v>0.1662</v>
      </c>
      <c r="U10" s="17">
        <f t="shared" si="0"/>
        <v>0.011031754460492777</v>
      </c>
      <c r="V10" s="11">
        <v>10.6887</v>
      </c>
      <c r="W10" s="11">
        <v>19.1842</v>
      </c>
      <c r="X10" s="18">
        <f>W10-V10</f>
        <v>8.4955</v>
      </c>
      <c r="Y10" s="11">
        <v>10.7</v>
      </c>
      <c r="Z10" s="18">
        <f t="shared" si="1"/>
        <v>8.484200000000001</v>
      </c>
      <c r="AA10" s="11">
        <v>15.1606</v>
      </c>
      <c r="AB10" s="11">
        <v>15.1915</v>
      </c>
      <c r="AC10" s="19">
        <f t="shared" si="2"/>
        <v>30.89999999999904</v>
      </c>
      <c r="AD10" s="11">
        <v>2.5132</v>
      </c>
      <c r="AE10" s="11">
        <v>2.5138</v>
      </c>
      <c r="AF10" s="19">
        <f t="shared" si="3"/>
        <v>0.5999999999999339</v>
      </c>
      <c r="AG10" s="20">
        <v>12.0555</v>
      </c>
      <c r="AH10" s="20">
        <v>12.0748</v>
      </c>
      <c r="AI10" s="19">
        <f t="shared" si="4"/>
        <v>19.29999999999943</v>
      </c>
      <c r="AJ10" s="20">
        <v>11.535</v>
      </c>
      <c r="AK10" s="20">
        <v>14.63</v>
      </c>
      <c r="AL10" s="21">
        <f t="shared" si="5"/>
        <v>3.0950000000000006</v>
      </c>
      <c r="AM10" s="22">
        <f t="shared" si="6"/>
        <v>31.499999999998973</v>
      </c>
      <c r="AO10" s="24"/>
      <c r="AP10" s="24"/>
    </row>
    <row r="11" spans="1:42" ht="19.5" customHeight="1">
      <c r="A11" s="11" t="s">
        <v>80</v>
      </c>
      <c r="B11" s="11" t="s">
        <v>85</v>
      </c>
      <c r="C11" s="11" t="s">
        <v>80</v>
      </c>
      <c r="D11" s="12">
        <v>22774</v>
      </c>
      <c r="E11" s="12" t="s">
        <v>46</v>
      </c>
      <c r="F11" s="13">
        <v>36796</v>
      </c>
      <c r="G11" s="13">
        <v>36797</v>
      </c>
      <c r="H11" s="14">
        <v>0.5</v>
      </c>
      <c r="I11" s="14">
        <v>0.5</v>
      </c>
      <c r="J11" s="11">
        <v>226</v>
      </c>
      <c r="K11" s="11">
        <v>92</v>
      </c>
      <c r="L11" s="13">
        <v>36691</v>
      </c>
      <c r="M11" s="11">
        <v>10</v>
      </c>
      <c r="N11" s="11">
        <v>89.5</v>
      </c>
      <c r="O11" s="11" t="s">
        <v>45</v>
      </c>
      <c r="P11" s="11" t="s">
        <v>45</v>
      </c>
      <c r="Q11" s="11" t="s">
        <v>45</v>
      </c>
      <c r="R11" s="15">
        <v>14.7668</v>
      </c>
      <c r="S11" s="15">
        <v>0.0004</v>
      </c>
      <c r="T11" s="15">
        <v>0.1629</v>
      </c>
      <c r="U11" s="17">
        <f t="shared" si="0"/>
        <v>0.01103150310155213</v>
      </c>
      <c r="V11" s="11">
        <v>10.6855</v>
      </c>
      <c r="W11" s="11">
        <v>19.1856</v>
      </c>
      <c r="X11" s="18">
        <f>W11-V11</f>
        <v>8.500100000000002</v>
      </c>
      <c r="Y11" s="11">
        <v>10.69</v>
      </c>
      <c r="Z11" s="18">
        <f t="shared" si="1"/>
        <v>8.495600000000001</v>
      </c>
      <c r="AA11" s="11">
        <v>15.2145</v>
      </c>
      <c r="AB11" s="11">
        <v>15.2335</v>
      </c>
      <c r="AC11" s="19">
        <f t="shared" si="2"/>
        <v>19.000000000000128</v>
      </c>
      <c r="AD11" s="11">
        <v>2.4507</v>
      </c>
      <c r="AE11" s="11">
        <v>2.451</v>
      </c>
      <c r="AF11" s="19">
        <f t="shared" si="3"/>
        <v>0.300000000000189</v>
      </c>
      <c r="AG11" s="20">
        <v>11.341</v>
      </c>
      <c r="AH11" s="20">
        <v>11.3443</v>
      </c>
      <c r="AI11" s="19">
        <f t="shared" si="4"/>
        <v>3.300000000001191</v>
      </c>
      <c r="AJ11" s="20">
        <v>11.603</v>
      </c>
      <c r="AK11" s="20">
        <v>13.8507</v>
      </c>
      <c r="AL11" s="21">
        <f t="shared" si="5"/>
        <v>2.2477</v>
      </c>
      <c r="AM11" s="22">
        <f t="shared" si="6"/>
        <v>19.300000000000317</v>
      </c>
      <c r="AO11" s="24"/>
      <c r="AP11" s="24"/>
    </row>
    <row r="12" spans="1:42" s="26" customFormat="1" ht="19.5" customHeight="1">
      <c r="A12" s="11" t="s">
        <v>80</v>
      </c>
      <c r="B12" s="11" t="s">
        <v>50</v>
      </c>
      <c r="C12" s="11" t="s">
        <v>80</v>
      </c>
      <c r="D12" s="12">
        <v>22549</v>
      </c>
      <c r="E12" s="25">
        <v>37774</v>
      </c>
      <c r="F12" s="13">
        <v>36769</v>
      </c>
      <c r="G12" s="13">
        <v>36770</v>
      </c>
      <c r="H12" s="14">
        <v>0.625</v>
      </c>
      <c r="I12" s="14">
        <v>0.625</v>
      </c>
      <c r="J12" s="11">
        <v>240</v>
      </c>
      <c r="K12" s="11">
        <v>91</v>
      </c>
      <c r="L12" s="13">
        <v>36557</v>
      </c>
      <c r="M12" s="11">
        <v>9.9</v>
      </c>
      <c r="N12" s="11" t="s">
        <v>47</v>
      </c>
      <c r="O12" s="11" t="s">
        <v>43</v>
      </c>
      <c r="P12" s="11" t="s">
        <v>43</v>
      </c>
      <c r="Q12" s="11" t="s">
        <v>43</v>
      </c>
      <c r="R12" s="15">
        <v>10.009</v>
      </c>
      <c r="S12" s="16" t="s">
        <v>44</v>
      </c>
      <c r="T12" s="15">
        <v>0.1091</v>
      </c>
      <c r="U12" s="17">
        <v>0.01091</v>
      </c>
      <c r="V12" s="11">
        <v>10.44</v>
      </c>
      <c r="W12" s="11">
        <v>18.94</v>
      </c>
      <c r="X12" s="18">
        <v>8.5</v>
      </c>
      <c r="Y12" s="11">
        <v>10.43</v>
      </c>
      <c r="Z12" s="18">
        <f t="shared" si="1"/>
        <v>8.510000000000002</v>
      </c>
      <c r="AA12" s="11">
        <v>15.2759</v>
      </c>
      <c r="AB12" s="11">
        <v>15.3143</v>
      </c>
      <c r="AC12" s="19">
        <f t="shared" si="2"/>
        <v>38.399999999999324</v>
      </c>
      <c r="AD12" s="11">
        <v>2.4475</v>
      </c>
      <c r="AE12" s="11">
        <v>2.4481</v>
      </c>
      <c r="AF12" s="19">
        <f t="shared" si="3"/>
        <v>0.600000000000378</v>
      </c>
      <c r="AG12" s="20">
        <v>10.6547</v>
      </c>
      <c r="AH12" s="20">
        <v>10.6769</v>
      </c>
      <c r="AI12" s="19">
        <f t="shared" si="4"/>
        <v>22.199999999999775</v>
      </c>
      <c r="AJ12" s="20">
        <v>14.5342</v>
      </c>
      <c r="AK12" s="20">
        <v>17.2843</v>
      </c>
      <c r="AL12" s="21">
        <f t="shared" si="5"/>
        <v>2.7501000000000015</v>
      </c>
      <c r="AM12" s="22">
        <f t="shared" si="6"/>
        <v>38.9999999999997</v>
      </c>
      <c r="AO12" s="24"/>
      <c r="AP12" s="24"/>
    </row>
    <row r="13" spans="1:42" s="26" customFormat="1" ht="19.5" customHeight="1">
      <c r="A13" s="11" t="s">
        <v>80</v>
      </c>
      <c r="B13" s="11" t="s">
        <v>50</v>
      </c>
      <c r="C13" s="11" t="s">
        <v>80</v>
      </c>
      <c r="D13" s="12">
        <v>22548</v>
      </c>
      <c r="E13" s="25">
        <v>37775</v>
      </c>
      <c r="F13" s="13">
        <v>36772</v>
      </c>
      <c r="G13" s="13">
        <v>36773</v>
      </c>
      <c r="H13" s="14">
        <v>0.6597222222222222</v>
      </c>
      <c r="I13" s="14">
        <v>0.6597222222222222</v>
      </c>
      <c r="J13" s="11">
        <v>240</v>
      </c>
      <c r="K13" s="11">
        <v>91</v>
      </c>
      <c r="L13" s="13">
        <v>36557</v>
      </c>
      <c r="M13" s="11">
        <v>10.1</v>
      </c>
      <c r="N13" s="11" t="s">
        <v>47</v>
      </c>
      <c r="O13" s="11" t="s">
        <v>43</v>
      </c>
      <c r="P13" s="11" t="s">
        <v>43</v>
      </c>
      <c r="Q13" s="11" t="s">
        <v>43</v>
      </c>
      <c r="R13" s="15">
        <v>10.0012</v>
      </c>
      <c r="S13" s="16" t="s">
        <v>44</v>
      </c>
      <c r="T13" s="15">
        <v>0.1092</v>
      </c>
      <c r="U13" s="17">
        <v>0.01091</v>
      </c>
      <c r="V13" s="11">
        <v>10.44</v>
      </c>
      <c r="W13" s="11">
        <v>18.94</v>
      </c>
      <c r="X13" s="18">
        <f>W13-V13</f>
        <v>8.500000000000002</v>
      </c>
      <c r="Y13" s="11">
        <v>10.45</v>
      </c>
      <c r="Z13" s="18">
        <f t="shared" si="1"/>
        <v>8.490000000000002</v>
      </c>
      <c r="AA13" s="11">
        <v>15.2855</v>
      </c>
      <c r="AB13" s="11">
        <v>15.3391</v>
      </c>
      <c r="AC13" s="19">
        <f t="shared" si="2"/>
        <v>53.599999999999426</v>
      </c>
      <c r="AD13" s="11">
        <v>2.4544</v>
      </c>
      <c r="AE13" s="11">
        <v>2.4597</v>
      </c>
      <c r="AF13" s="19">
        <f t="shared" si="3"/>
        <v>5.300000000000082</v>
      </c>
      <c r="AG13" s="20">
        <v>10.6545</v>
      </c>
      <c r="AH13" s="20">
        <v>10.6592</v>
      </c>
      <c r="AI13" s="19">
        <f t="shared" si="4"/>
        <v>4.699999999999704</v>
      </c>
      <c r="AJ13" s="20">
        <v>14.5611</v>
      </c>
      <c r="AK13" s="20">
        <v>18.128</v>
      </c>
      <c r="AL13" s="21">
        <f t="shared" si="5"/>
        <v>3.5669000000000004</v>
      </c>
      <c r="AM13" s="22">
        <f t="shared" si="6"/>
        <v>58.89999999999951</v>
      </c>
      <c r="AO13" s="24"/>
      <c r="AP13" s="24"/>
    </row>
    <row r="14" spans="1:42" s="26" customFormat="1" ht="19.5" customHeight="1">
      <c r="A14" s="11" t="s">
        <v>80</v>
      </c>
      <c r="B14" s="11" t="s">
        <v>50</v>
      </c>
      <c r="C14" s="11" t="s">
        <v>80</v>
      </c>
      <c r="D14" s="12">
        <v>22547</v>
      </c>
      <c r="E14" s="25">
        <v>37776</v>
      </c>
      <c r="F14" s="13">
        <v>36773</v>
      </c>
      <c r="G14" s="13">
        <v>36774</v>
      </c>
      <c r="H14" s="14">
        <v>0.7083333333333334</v>
      </c>
      <c r="I14" s="14">
        <v>0.7083333333333334</v>
      </c>
      <c r="J14" s="11">
        <v>240</v>
      </c>
      <c r="K14" s="11">
        <v>91</v>
      </c>
      <c r="L14" s="13">
        <v>36557</v>
      </c>
      <c r="M14" s="11">
        <v>10</v>
      </c>
      <c r="N14" s="11" t="s">
        <v>47</v>
      </c>
      <c r="O14" s="11" t="s">
        <v>43</v>
      </c>
      <c r="P14" s="11" t="s">
        <v>43</v>
      </c>
      <c r="Q14" s="11" t="s">
        <v>43</v>
      </c>
      <c r="R14" s="15">
        <v>10.0013</v>
      </c>
      <c r="S14" s="16" t="s">
        <v>44</v>
      </c>
      <c r="T14" s="15">
        <v>0.1092</v>
      </c>
      <c r="U14" s="17">
        <v>0.01091</v>
      </c>
      <c r="V14" s="11">
        <v>10.43</v>
      </c>
      <c r="W14" s="11">
        <v>18.93</v>
      </c>
      <c r="X14" s="18">
        <f>W14-V14</f>
        <v>8.5</v>
      </c>
      <c r="Y14" s="11">
        <v>10.42</v>
      </c>
      <c r="Z14" s="18">
        <f t="shared" si="1"/>
        <v>8.51</v>
      </c>
      <c r="AA14" s="11">
        <v>15.248</v>
      </c>
      <c r="AB14" s="11">
        <v>15.3027</v>
      </c>
      <c r="AC14" s="19">
        <f t="shared" si="2"/>
        <v>54.700000000000415</v>
      </c>
      <c r="AD14" s="11">
        <v>2.4179</v>
      </c>
      <c r="AE14" s="11">
        <v>2.4186</v>
      </c>
      <c r="AF14" s="19">
        <f t="shared" si="3"/>
        <v>0.700000000000145</v>
      </c>
      <c r="AG14" s="20">
        <v>10.6546</v>
      </c>
      <c r="AH14" s="20">
        <v>10.6631</v>
      </c>
      <c r="AI14" s="19">
        <f t="shared" si="4"/>
        <v>8.49999999999973</v>
      </c>
      <c r="AJ14" s="20">
        <v>14.5919</v>
      </c>
      <c r="AK14" s="20">
        <v>17.5569</v>
      </c>
      <c r="AL14" s="21">
        <f t="shared" si="5"/>
        <v>2.964999999999998</v>
      </c>
      <c r="AM14" s="22">
        <f t="shared" si="6"/>
        <v>55.40000000000056</v>
      </c>
      <c r="AO14" s="24"/>
      <c r="AP14" s="24"/>
    </row>
    <row r="15" spans="1:42" s="26" customFormat="1" ht="19.5" customHeight="1">
      <c r="A15" s="11" t="s">
        <v>80</v>
      </c>
      <c r="B15" s="11" t="s">
        <v>50</v>
      </c>
      <c r="C15" s="11" t="s">
        <v>80</v>
      </c>
      <c r="D15" s="12">
        <v>22546</v>
      </c>
      <c r="E15" s="25">
        <v>37777</v>
      </c>
      <c r="F15" s="13">
        <v>36774</v>
      </c>
      <c r="G15" s="13">
        <v>36775</v>
      </c>
      <c r="H15" s="14">
        <v>0.7618055555555556</v>
      </c>
      <c r="I15" s="14">
        <v>0.7618055555555556</v>
      </c>
      <c r="J15" s="11">
        <v>240</v>
      </c>
      <c r="K15" s="11">
        <v>91</v>
      </c>
      <c r="L15" s="13">
        <v>36557</v>
      </c>
      <c r="M15" s="11">
        <v>9.9</v>
      </c>
      <c r="N15" s="11" t="s">
        <v>47</v>
      </c>
      <c r="O15" s="11" t="s">
        <v>43</v>
      </c>
      <c r="P15" s="11" t="s">
        <v>43</v>
      </c>
      <c r="Q15" s="11" t="s">
        <v>43</v>
      </c>
      <c r="R15" s="15">
        <v>10.0022</v>
      </c>
      <c r="S15" s="16" t="s">
        <v>44</v>
      </c>
      <c r="T15" s="15">
        <v>0.1092</v>
      </c>
      <c r="U15" s="17">
        <v>0.01091</v>
      </c>
      <c r="V15" s="11">
        <v>10.35</v>
      </c>
      <c r="W15" s="11">
        <v>18.85</v>
      </c>
      <c r="X15" s="18">
        <f>W15-V15</f>
        <v>8.500000000000002</v>
      </c>
      <c r="Y15" s="11">
        <v>10.35</v>
      </c>
      <c r="Z15" s="18">
        <f t="shared" si="1"/>
        <v>8.500000000000002</v>
      </c>
      <c r="AA15" s="11">
        <v>15.2331</v>
      </c>
      <c r="AB15" s="11">
        <v>15.2482</v>
      </c>
      <c r="AC15" s="19">
        <f t="shared" si="2"/>
        <v>15.100000000000335</v>
      </c>
      <c r="AD15" s="11">
        <v>2.4367</v>
      </c>
      <c r="AE15" s="11">
        <v>2.4373</v>
      </c>
      <c r="AF15" s="19">
        <f t="shared" si="3"/>
        <v>0.5999999999999339</v>
      </c>
      <c r="AG15" s="20">
        <v>10.6544</v>
      </c>
      <c r="AH15" s="20">
        <v>10.6576</v>
      </c>
      <c r="AI15" s="19">
        <f t="shared" si="4"/>
        <v>3.1999999999996476</v>
      </c>
      <c r="AJ15" s="20">
        <v>14.6666</v>
      </c>
      <c r="AK15" s="20">
        <v>17.3489</v>
      </c>
      <c r="AL15" s="21">
        <f t="shared" si="5"/>
        <v>2.6822999999999997</v>
      </c>
      <c r="AM15" s="22">
        <f t="shared" si="6"/>
        <v>15.70000000000027</v>
      </c>
      <c r="AO15" s="24"/>
      <c r="AP15" s="24"/>
    </row>
    <row r="16" spans="1:42" ht="19.5" customHeight="1">
      <c r="A16" s="11" t="s">
        <v>80</v>
      </c>
      <c r="B16" s="11" t="s">
        <v>50</v>
      </c>
      <c r="C16" s="11" t="s">
        <v>80</v>
      </c>
      <c r="D16" s="12">
        <v>22545</v>
      </c>
      <c r="E16" s="25">
        <v>37778</v>
      </c>
      <c r="F16" s="13">
        <v>36775</v>
      </c>
      <c r="G16" s="13">
        <v>36776</v>
      </c>
      <c r="H16" s="14">
        <v>0.8076388888888889</v>
      </c>
      <c r="I16" s="14">
        <v>0.8076388888888889</v>
      </c>
      <c r="J16" s="11">
        <v>240</v>
      </c>
      <c r="K16" s="11">
        <v>91</v>
      </c>
      <c r="L16" s="13">
        <v>36557</v>
      </c>
      <c r="M16" s="11">
        <v>9.9</v>
      </c>
      <c r="N16" s="11" t="s">
        <v>47</v>
      </c>
      <c r="O16" s="11" t="s">
        <v>43</v>
      </c>
      <c r="P16" s="11" t="s">
        <v>43</v>
      </c>
      <c r="Q16" s="11" t="s">
        <v>43</v>
      </c>
      <c r="R16" s="15">
        <v>10.001</v>
      </c>
      <c r="S16" s="16" t="s">
        <v>44</v>
      </c>
      <c r="T16" s="15">
        <v>0.1091</v>
      </c>
      <c r="U16" s="17">
        <f>T16/R16</f>
        <v>0.010908909109089092</v>
      </c>
      <c r="V16" s="11">
        <v>10.4</v>
      </c>
      <c r="W16" s="11">
        <v>18.9</v>
      </c>
      <c r="X16" s="18">
        <f>W16-V16</f>
        <v>8.499999999999998</v>
      </c>
      <c r="Y16" s="11">
        <v>10.4</v>
      </c>
      <c r="Z16" s="18">
        <f t="shared" si="1"/>
        <v>8.499999999999998</v>
      </c>
      <c r="AA16" s="11">
        <v>15.2022</v>
      </c>
      <c r="AB16" s="11">
        <v>15.2176</v>
      </c>
      <c r="AC16" s="19">
        <f t="shared" si="2"/>
        <v>15.399999999999636</v>
      </c>
      <c r="AD16" s="11">
        <v>2.4401</v>
      </c>
      <c r="AE16" s="11">
        <v>2.4411</v>
      </c>
      <c r="AF16" s="19">
        <f t="shared" si="3"/>
        <v>0.9999999999998899</v>
      </c>
      <c r="AG16" s="20">
        <v>10.6546</v>
      </c>
      <c r="AH16" s="20">
        <v>10.6581</v>
      </c>
      <c r="AI16" s="19">
        <f t="shared" si="4"/>
        <v>3.4999999999989484</v>
      </c>
      <c r="AJ16" s="20">
        <v>14.3602</v>
      </c>
      <c r="AK16" s="20">
        <v>17.3047</v>
      </c>
      <c r="AL16" s="21">
        <f t="shared" si="5"/>
        <v>2.9444999999999997</v>
      </c>
      <c r="AM16" s="22">
        <f t="shared" si="6"/>
        <v>16.399999999999526</v>
      </c>
      <c r="AO16" s="24"/>
      <c r="AP16" s="24"/>
    </row>
    <row r="17" spans="1:42" ht="19.5" customHeight="1">
      <c r="A17" s="11" t="s">
        <v>83</v>
      </c>
      <c r="B17" s="11" t="s">
        <v>50</v>
      </c>
      <c r="C17" s="11" t="s">
        <v>80</v>
      </c>
      <c r="D17" s="12">
        <v>22540</v>
      </c>
      <c r="E17" s="25">
        <v>37779</v>
      </c>
      <c r="F17" s="13">
        <v>36802</v>
      </c>
      <c r="G17" s="13">
        <v>36803</v>
      </c>
      <c r="H17" s="14">
        <v>0.5881944444444445</v>
      </c>
      <c r="I17" s="14">
        <v>0.5881944444444445</v>
      </c>
      <c r="J17" s="11">
        <v>240</v>
      </c>
      <c r="K17" s="11">
        <v>91</v>
      </c>
      <c r="L17" s="13">
        <v>36557</v>
      </c>
      <c r="M17" s="11">
        <v>10</v>
      </c>
      <c r="N17" s="11" t="s">
        <v>47</v>
      </c>
      <c r="O17" s="11" t="s">
        <v>43</v>
      </c>
      <c r="P17" s="11" t="s">
        <v>43</v>
      </c>
      <c r="Q17" s="11" t="s">
        <v>43</v>
      </c>
      <c r="R17" s="15">
        <v>10.0002</v>
      </c>
      <c r="S17" s="16" t="s">
        <v>44</v>
      </c>
      <c r="T17" s="15">
        <v>0.109</v>
      </c>
      <c r="U17" s="17">
        <v>0.01091</v>
      </c>
      <c r="V17" s="11">
        <v>10.56</v>
      </c>
      <c r="W17" s="11">
        <v>19.05</v>
      </c>
      <c r="X17" s="18">
        <f t="shared" si="7"/>
        <v>8.49</v>
      </c>
      <c r="Y17" s="11">
        <v>10.55</v>
      </c>
      <c r="Z17" s="18">
        <f>W17-Y17</f>
        <v>8.5</v>
      </c>
      <c r="AA17" s="11">
        <v>15.2699</v>
      </c>
      <c r="AB17" s="11">
        <v>15.3132</v>
      </c>
      <c r="AC17" s="19">
        <f t="shared" si="2"/>
        <v>43.30000000000034</v>
      </c>
      <c r="AD17" s="11">
        <v>2.462</v>
      </c>
      <c r="AE17" s="11">
        <v>2.4623</v>
      </c>
      <c r="AF17" s="19">
        <f t="shared" si="3"/>
        <v>0.2999999999997449</v>
      </c>
      <c r="AG17" s="20">
        <v>10.6542</v>
      </c>
      <c r="AH17" s="20">
        <v>10.6761</v>
      </c>
      <c r="AI17" s="19">
        <f t="shared" si="4"/>
        <v>21.900000000000475</v>
      </c>
      <c r="AJ17" s="27">
        <v>14.6679</v>
      </c>
      <c r="AK17" s="20">
        <v>17.2075</v>
      </c>
      <c r="AL17" s="21">
        <f t="shared" si="5"/>
        <v>2.5396</v>
      </c>
      <c r="AM17" s="22">
        <f t="shared" si="6"/>
        <v>43.60000000000008</v>
      </c>
      <c r="AO17" s="24"/>
      <c r="AP17" s="24"/>
    </row>
    <row r="18" spans="1:42" ht="19.5" customHeight="1">
      <c r="A18" s="11" t="s">
        <v>83</v>
      </c>
      <c r="B18" s="11" t="s">
        <v>50</v>
      </c>
      <c r="C18" s="11" t="s">
        <v>80</v>
      </c>
      <c r="D18" s="12">
        <v>22541</v>
      </c>
      <c r="E18" s="25">
        <v>37780</v>
      </c>
      <c r="F18" s="13">
        <v>36803</v>
      </c>
      <c r="G18" s="13">
        <v>36804</v>
      </c>
      <c r="H18" s="14">
        <v>0.6666666666666666</v>
      </c>
      <c r="I18" s="14">
        <v>0.6666666666666666</v>
      </c>
      <c r="J18" s="11">
        <v>240</v>
      </c>
      <c r="K18" s="11">
        <v>91</v>
      </c>
      <c r="L18" s="13">
        <v>36557</v>
      </c>
      <c r="M18" s="11">
        <v>10</v>
      </c>
      <c r="N18" s="11" t="s">
        <v>47</v>
      </c>
      <c r="O18" s="11" t="s">
        <v>43</v>
      </c>
      <c r="P18" s="11" t="s">
        <v>43</v>
      </c>
      <c r="Q18" s="11" t="s">
        <v>43</v>
      </c>
      <c r="R18" s="15">
        <v>10.0005</v>
      </c>
      <c r="S18" s="16" t="s">
        <v>44</v>
      </c>
      <c r="T18" s="15">
        <v>0.1093</v>
      </c>
      <c r="U18" s="17">
        <v>0.01091</v>
      </c>
      <c r="V18" s="11">
        <v>10.26</v>
      </c>
      <c r="W18" s="11">
        <v>18.77</v>
      </c>
      <c r="X18" s="18">
        <f>W18-V18</f>
        <v>8.51</v>
      </c>
      <c r="Y18" s="11">
        <v>10.26</v>
      </c>
      <c r="Z18" s="18">
        <f>W18-Y18</f>
        <v>8.51</v>
      </c>
      <c r="AA18" s="11">
        <v>15.3627</v>
      </c>
      <c r="AB18" s="11">
        <v>15.4175</v>
      </c>
      <c r="AC18" s="19">
        <f t="shared" si="2"/>
        <v>54.80000000000018</v>
      </c>
      <c r="AD18" s="11">
        <v>2.4526</v>
      </c>
      <c r="AE18" s="11">
        <v>2.4527</v>
      </c>
      <c r="AF18" s="19">
        <f t="shared" si="3"/>
        <v>0.10000000000021103</v>
      </c>
      <c r="AG18" s="20">
        <v>10.6544</v>
      </c>
      <c r="AH18" s="20">
        <v>10.6622</v>
      </c>
      <c r="AI18" s="19">
        <f t="shared" si="4"/>
        <v>7.799999999999585</v>
      </c>
      <c r="AJ18" s="27">
        <v>14.596</v>
      </c>
      <c r="AK18" s="20">
        <v>17.1961</v>
      </c>
      <c r="AL18" s="21">
        <f t="shared" si="5"/>
        <v>2.600100000000001</v>
      </c>
      <c r="AM18" s="22">
        <f t="shared" si="6"/>
        <v>54.90000000000039</v>
      </c>
      <c r="AO18" s="24"/>
      <c r="AP18" s="24"/>
    </row>
    <row r="19" spans="1:42" ht="19.5" customHeight="1">
      <c r="A19" s="11" t="s">
        <v>83</v>
      </c>
      <c r="B19" s="11" t="s">
        <v>50</v>
      </c>
      <c r="C19" s="11" t="s">
        <v>80</v>
      </c>
      <c r="D19" s="12">
        <v>22542</v>
      </c>
      <c r="E19" s="25">
        <v>37781</v>
      </c>
      <c r="F19" s="13">
        <v>36804</v>
      </c>
      <c r="G19" s="13">
        <v>36805</v>
      </c>
      <c r="H19" s="14">
        <v>0.71875</v>
      </c>
      <c r="I19" s="14">
        <v>0.71875</v>
      </c>
      <c r="J19" s="11">
        <v>240</v>
      </c>
      <c r="K19" s="11">
        <v>91</v>
      </c>
      <c r="L19" s="13">
        <v>36557</v>
      </c>
      <c r="M19" s="11">
        <v>10</v>
      </c>
      <c r="N19" s="11" t="s">
        <v>47</v>
      </c>
      <c r="O19" s="11" t="s">
        <v>43</v>
      </c>
      <c r="P19" s="11" t="s">
        <v>43</v>
      </c>
      <c r="Q19" s="11" t="s">
        <v>43</v>
      </c>
      <c r="R19" s="15">
        <v>10.0024</v>
      </c>
      <c r="S19" s="16" t="s">
        <v>44</v>
      </c>
      <c r="T19" s="15">
        <v>0.1091</v>
      </c>
      <c r="U19" s="17">
        <f>T19/R19</f>
        <v>0.010907382228265218</v>
      </c>
      <c r="V19" s="11">
        <v>10.29</v>
      </c>
      <c r="W19" s="11">
        <v>18.81</v>
      </c>
      <c r="X19" s="18">
        <f t="shared" si="7"/>
        <v>8.52</v>
      </c>
      <c r="Y19" s="11">
        <v>10.31</v>
      </c>
      <c r="Z19" s="18">
        <f>W19-Y19</f>
        <v>8.499999999999998</v>
      </c>
      <c r="AA19" s="11">
        <v>15.2218</v>
      </c>
      <c r="AB19" s="11">
        <v>15.2703</v>
      </c>
      <c r="AC19" s="19">
        <f t="shared" si="2"/>
        <v>48.500000000000654</v>
      </c>
      <c r="AD19" s="15">
        <v>2.438</v>
      </c>
      <c r="AE19" s="11">
        <v>2.4386</v>
      </c>
      <c r="AF19" s="19">
        <f t="shared" si="3"/>
        <v>0.5999999999999339</v>
      </c>
      <c r="AG19" s="20">
        <v>10.6542</v>
      </c>
      <c r="AH19" s="20">
        <v>10.6588</v>
      </c>
      <c r="AI19" s="19">
        <f t="shared" si="4"/>
        <v>4.5999999999999375</v>
      </c>
      <c r="AJ19" s="27">
        <v>14.497</v>
      </c>
      <c r="AK19" s="20">
        <v>17.5962</v>
      </c>
      <c r="AL19" s="21">
        <f t="shared" si="5"/>
        <v>3.0991999999999997</v>
      </c>
      <c r="AM19" s="22">
        <f t="shared" si="6"/>
        <v>49.10000000000059</v>
      </c>
      <c r="AO19" s="28"/>
      <c r="AP19" s="24"/>
    </row>
    <row r="20" spans="1:42" ht="19.5" customHeight="1">
      <c r="A20" s="11" t="s">
        <v>80</v>
      </c>
      <c r="B20" s="11" t="s">
        <v>86</v>
      </c>
      <c r="C20" s="11" t="s">
        <v>80</v>
      </c>
      <c r="D20" s="12">
        <v>21289</v>
      </c>
      <c r="E20" s="25">
        <v>37734</v>
      </c>
      <c r="F20" s="13">
        <v>36767</v>
      </c>
      <c r="G20" s="13">
        <v>36768</v>
      </c>
      <c r="H20" s="14">
        <v>0.3854166666666667</v>
      </c>
      <c r="I20" s="14">
        <v>0.3854166666666667</v>
      </c>
      <c r="J20" s="11">
        <v>252</v>
      </c>
      <c r="K20" s="11">
        <v>92</v>
      </c>
      <c r="L20" s="13"/>
      <c r="M20" s="11">
        <v>10</v>
      </c>
      <c r="N20" s="11">
        <v>25</v>
      </c>
      <c r="O20" s="11" t="s">
        <v>43</v>
      </c>
      <c r="P20" s="11" t="s">
        <v>43</v>
      </c>
      <c r="Q20" s="11" t="s">
        <v>43</v>
      </c>
      <c r="R20" s="15">
        <v>10</v>
      </c>
      <c r="S20" s="16" t="s">
        <v>44</v>
      </c>
      <c r="T20" s="15">
        <v>0.1034</v>
      </c>
      <c r="U20" s="17">
        <f aca="true" t="shared" si="8" ref="U20:U43">T20/R20</f>
        <v>0.01034</v>
      </c>
      <c r="V20" s="11">
        <v>44.45</v>
      </c>
      <c r="W20" s="11">
        <v>52.95</v>
      </c>
      <c r="X20" s="18">
        <f t="shared" si="7"/>
        <v>8.5</v>
      </c>
      <c r="Y20" s="11">
        <v>44.45</v>
      </c>
      <c r="Z20" s="18">
        <f aca="true" t="shared" si="9" ref="Z20:Z43">W20-Y20</f>
        <v>8.5</v>
      </c>
      <c r="AA20" s="11">
        <v>15.2423</v>
      </c>
      <c r="AB20" s="11">
        <v>15.2808</v>
      </c>
      <c r="AC20" s="19">
        <f t="shared" si="2"/>
        <v>38.49999999999909</v>
      </c>
      <c r="AD20" s="15">
        <v>2.449</v>
      </c>
      <c r="AE20" s="11">
        <v>2.4496</v>
      </c>
      <c r="AF20" s="19">
        <f t="shared" si="3"/>
        <v>0.600000000000378</v>
      </c>
      <c r="AG20" s="20">
        <v>11.5104</v>
      </c>
      <c r="AH20" s="20">
        <v>11.5311</v>
      </c>
      <c r="AI20" s="19">
        <f t="shared" si="4"/>
        <v>20.69999999999972</v>
      </c>
      <c r="AJ20" s="27">
        <v>11.5688</v>
      </c>
      <c r="AK20" s="20">
        <v>13.3752</v>
      </c>
      <c r="AL20" s="21">
        <f t="shared" si="5"/>
        <v>1.8064</v>
      </c>
      <c r="AM20" s="22">
        <f t="shared" si="6"/>
        <v>39.09999999999947</v>
      </c>
      <c r="AO20" s="24">
        <v>37758</v>
      </c>
      <c r="AP20" s="24" t="s">
        <v>48</v>
      </c>
    </row>
    <row r="21" spans="1:42" ht="19.5" customHeight="1">
      <c r="A21" s="11" t="s">
        <v>80</v>
      </c>
      <c r="B21" s="11" t="s">
        <v>86</v>
      </c>
      <c r="C21" s="11" t="s">
        <v>80</v>
      </c>
      <c r="D21" s="12">
        <v>21290</v>
      </c>
      <c r="E21" s="25">
        <v>37735</v>
      </c>
      <c r="F21" s="13">
        <v>36803</v>
      </c>
      <c r="G21" s="13">
        <v>36804</v>
      </c>
      <c r="H21" s="14">
        <v>0.3923611111111111</v>
      </c>
      <c r="I21" s="14">
        <v>0.3923611111111111</v>
      </c>
      <c r="J21" s="11">
        <v>252</v>
      </c>
      <c r="K21" s="11">
        <v>92</v>
      </c>
      <c r="L21" s="13"/>
      <c r="M21" s="11">
        <v>10</v>
      </c>
      <c r="N21" s="11">
        <v>25</v>
      </c>
      <c r="O21" s="11" t="s">
        <v>43</v>
      </c>
      <c r="P21" s="11" t="s">
        <v>43</v>
      </c>
      <c r="Q21" s="11" t="s">
        <v>43</v>
      </c>
      <c r="R21" s="15">
        <v>10</v>
      </c>
      <c r="S21" s="16" t="s">
        <v>44</v>
      </c>
      <c r="T21" s="15">
        <v>0.1034</v>
      </c>
      <c r="U21" s="17">
        <f t="shared" si="8"/>
        <v>0.01034</v>
      </c>
      <c r="V21" s="11">
        <v>44.45</v>
      </c>
      <c r="W21" s="11">
        <v>52.95</v>
      </c>
      <c r="X21" s="18">
        <f t="shared" si="7"/>
        <v>8.5</v>
      </c>
      <c r="Y21" s="11">
        <v>44.45</v>
      </c>
      <c r="Z21" s="18">
        <f t="shared" si="9"/>
        <v>8.5</v>
      </c>
      <c r="AA21" s="11">
        <v>15.1561</v>
      </c>
      <c r="AB21" s="11">
        <v>15.2045</v>
      </c>
      <c r="AC21" s="19">
        <f t="shared" si="2"/>
        <v>48.39999999999911</v>
      </c>
      <c r="AD21" s="15">
        <v>2.495</v>
      </c>
      <c r="AE21" s="11">
        <v>2.4985</v>
      </c>
      <c r="AF21" s="19">
        <f t="shared" si="3"/>
        <v>3.4999999999998366</v>
      </c>
      <c r="AG21" s="20">
        <v>11.5099</v>
      </c>
      <c r="AH21" s="20">
        <v>11.5151</v>
      </c>
      <c r="AI21" s="19">
        <f t="shared" si="4"/>
        <v>5.2000000000003155</v>
      </c>
      <c r="AJ21" s="27">
        <v>11.583</v>
      </c>
      <c r="AK21" s="20">
        <v>16.5283</v>
      </c>
      <c r="AL21" s="21">
        <f t="shared" si="5"/>
        <v>4.945300000000001</v>
      </c>
      <c r="AM21" s="22">
        <f t="shared" si="6"/>
        <v>51.89999999999895</v>
      </c>
      <c r="AO21" s="24">
        <v>37759</v>
      </c>
      <c r="AP21" s="24" t="s">
        <v>48</v>
      </c>
    </row>
    <row r="22" spans="1:42" ht="19.5" customHeight="1">
      <c r="A22" s="11" t="s">
        <v>80</v>
      </c>
      <c r="B22" s="11" t="s">
        <v>86</v>
      </c>
      <c r="C22" s="11" t="s">
        <v>80</v>
      </c>
      <c r="D22" s="12">
        <v>21291</v>
      </c>
      <c r="E22" s="25">
        <v>37736</v>
      </c>
      <c r="F22" s="13">
        <v>36804</v>
      </c>
      <c r="G22" s="13">
        <v>36805</v>
      </c>
      <c r="H22" s="14">
        <v>0.5902777777777778</v>
      </c>
      <c r="I22" s="14">
        <v>0.5902777777777778</v>
      </c>
      <c r="J22" s="11">
        <v>252</v>
      </c>
      <c r="K22" s="11">
        <v>92</v>
      </c>
      <c r="L22" s="13"/>
      <c r="M22" s="11">
        <v>10</v>
      </c>
      <c r="N22" s="11">
        <v>25</v>
      </c>
      <c r="O22" s="11" t="s">
        <v>43</v>
      </c>
      <c r="P22" s="11" t="s">
        <v>43</v>
      </c>
      <c r="Q22" s="11" t="s">
        <v>43</v>
      </c>
      <c r="R22" s="15">
        <v>10</v>
      </c>
      <c r="S22" s="16" t="s">
        <v>44</v>
      </c>
      <c r="T22" s="15">
        <v>0.1034</v>
      </c>
      <c r="U22" s="17">
        <f t="shared" si="8"/>
        <v>0.01034</v>
      </c>
      <c r="V22" s="11">
        <v>44.45</v>
      </c>
      <c r="W22" s="11">
        <v>52.95</v>
      </c>
      <c r="X22" s="18">
        <f t="shared" si="7"/>
        <v>8.5</v>
      </c>
      <c r="Y22" s="11">
        <v>44.45</v>
      </c>
      <c r="Z22" s="18">
        <f t="shared" si="9"/>
        <v>8.5</v>
      </c>
      <c r="AA22" s="11">
        <v>15.2148</v>
      </c>
      <c r="AB22" s="11">
        <v>15.2599</v>
      </c>
      <c r="AC22" s="19">
        <f t="shared" si="2"/>
        <v>45.099999999999696</v>
      </c>
      <c r="AD22" s="11">
        <v>2.4667</v>
      </c>
      <c r="AE22" s="11">
        <v>2.4689</v>
      </c>
      <c r="AF22" s="19">
        <f t="shared" si="3"/>
        <v>2.200000000000202</v>
      </c>
      <c r="AG22" s="20">
        <v>11.51</v>
      </c>
      <c r="AH22" s="20">
        <v>11.5192</v>
      </c>
      <c r="AI22" s="19">
        <f t="shared" si="4"/>
        <v>9.199999999999875</v>
      </c>
      <c r="AJ22" s="20">
        <v>11.6236</v>
      </c>
      <c r="AK22" s="20">
        <v>14.6286</v>
      </c>
      <c r="AL22" s="21">
        <f t="shared" si="5"/>
        <v>3.005000000000001</v>
      </c>
      <c r="AM22" s="22">
        <f t="shared" si="6"/>
        <v>47.2999999999999</v>
      </c>
      <c r="AO22" s="24">
        <v>37760</v>
      </c>
      <c r="AP22" s="24" t="s">
        <v>48</v>
      </c>
    </row>
    <row r="23" spans="1:42" ht="19.5" customHeight="1">
      <c r="A23" s="11" t="s">
        <v>80</v>
      </c>
      <c r="B23" s="11" t="s">
        <v>86</v>
      </c>
      <c r="C23" s="11" t="s">
        <v>80</v>
      </c>
      <c r="D23" s="12">
        <v>21292</v>
      </c>
      <c r="E23" s="25">
        <v>37737</v>
      </c>
      <c r="F23" s="13">
        <v>36808</v>
      </c>
      <c r="G23" s="13">
        <v>36808</v>
      </c>
      <c r="H23" s="14">
        <v>0.3993055555555556</v>
      </c>
      <c r="I23" s="14">
        <v>0.3993055555555556</v>
      </c>
      <c r="J23" s="11">
        <v>252</v>
      </c>
      <c r="K23" s="11">
        <v>92</v>
      </c>
      <c r="L23" s="13"/>
      <c r="M23" s="11">
        <v>10</v>
      </c>
      <c r="N23" s="11">
        <v>25</v>
      </c>
      <c r="O23" s="11" t="s">
        <v>43</v>
      </c>
      <c r="P23" s="11" t="s">
        <v>43</v>
      </c>
      <c r="Q23" s="11" t="s">
        <v>43</v>
      </c>
      <c r="R23" s="15">
        <v>10</v>
      </c>
      <c r="S23" s="16" t="s">
        <v>44</v>
      </c>
      <c r="T23" s="15">
        <v>0.1034</v>
      </c>
      <c r="U23" s="17">
        <f t="shared" si="8"/>
        <v>0.01034</v>
      </c>
      <c r="V23" s="11">
        <v>44.45</v>
      </c>
      <c r="W23" s="11">
        <v>52.95</v>
      </c>
      <c r="X23" s="18">
        <f t="shared" si="7"/>
        <v>8.5</v>
      </c>
      <c r="Y23" s="11">
        <v>44.45</v>
      </c>
      <c r="Z23" s="18">
        <f t="shared" si="9"/>
        <v>8.5</v>
      </c>
      <c r="AA23" s="11">
        <v>15.1931</v>
      </c>
      <c r="AB23" s="11">
        <v>15.2091</v>
      </c>
      <c r="AC23" s="19">
        <f t="shared" si="2"/>
        <v>16.000000000000014</v>
      </c>
      <c r="AD23" s="11">
        <v>2.4672</v>
      </c>
      <c r="AE23" s="11">
        <v>2.4677</v>
      </c>
      <c r="AF23" s="19">
        <f t="shared" si="3"/>
        <v>0.4999999999997229</v>
      </c>
      <c r="AG23" s="20">
        <v>11.5086</v>
      </c>
      <c r="AH23" s="20">
        <v>11.5132</v>
      </c>
      <c r="AI23" s="19">
        <f t="shared" si="4"/>
        <v>4.5999999999999375</v>
      </c>
      <c r="AJ23" s="20">
        <v>11.5724</v>
      </c>
      <c r="AK23" s="20">
        <v>14.466</v>
      </c>
      <c r="AL23" s="21">
        <f t="shared" si="5"/>
        <v>2.8935999999999993</v>
      </c>
      <c r="AM23" s="22">
        <f t="shared" si="6"/>
        <v>16.499999999999737</v>
      </c>
      <c r="AO23" s="24">
        <v>37761</v>
      </c>
      <c r="AP23" s="24" t="s">
        <v>48</v>
      </c>
    </row>
    <row r="24" spans="1:42" ht="19.5" customHeight="1">
      <c r="A24" s="11" t="s">
        <v>83</v>
      </c>
      <c r="B24" s="11" t="s">
        <v>86</v>
      </c>
      <c r="C24" s="11" t="s">
        <v>80</v>
      </c>
      <c r="D24" s="12">
        <v>23573</v>
      </c>
      <c r="E24" s="25">
        <v>37741</v>
      </c>
      <c r="F24" s="13">
        <v>36843</v>
      </c>
      <c r="G24" s="13">
        <v>36844</v>
      </c>
      <c r="H24" s="14">
        <v>0.611111111111111</v>
      </c>
      <c r="I24" s="14">
        <v>0.611111111111111</v>
      </c>
      <c r="J24" s="11">
        <v>252</v>
      </c>
      <c r="K24" s="11">
        <v>92</v>
      </c>
      <c r="L24" s="13"/>
      <c r="M24" s="11">
        <v>10</v>
      </c>
      <c r="N24" s="11"/>
      <c r="O24" s="11" t="s">
        <v>43</v>
      </c>
      <c r="P24" s="11" t="s">
        <v>43</v>
      </c>
      <c r="Q24" s="11" t="s">
        <v>43</v>
      </c>
      <c r="R24" s="15">
        <v>10.01</v>
      </c>
      <c r="S24" s="16" t="s">
        <v>44</v>
      </c>
      <c r="T24" s="15">
        <v>0.1034</v>
      </c>
      <c r="U24" s="17">
        <f t="shared" si="8"/>
        <v>0.01032967032967033</v>
      </c>
      <c r="V24" s="11">
        <v>44.45</v>
      </c>
      <c r="W24" s="11">
        <v>52.95</v>
      </c>
      <c r="X24" s="18">
        <f t="shared" si="7"/>
        <v>8.5</v>
      </c>
      <c r="Y24" s="11">
        <v>44.45</v>
      </c>
      <c r="Z24" s="18">
        <f t="shared" si="9"/>
        <v>8.5</v>
      </c>
      <c r="AA24" s="11">
        <v>15.1146</v>
      </c>
      <c r="AB24" s="11">
        <v>15.1692</v>
      </c>
      <c r="AC24" s="19">
        <f t="shared" si="2"/>
        <v>54.60000000000065</v>
      </c>
      <c r="AD24" s="11">
        <v>2.5078</v>
      </c>
      <c r="AE24" s="11">
        <v>2.5078</v>
      </c>
      <c r="AF24" s="19">
        <f t="shared" si="3"/>
        <v>0</v>
      </c>
      <c r="AG24" s="20">
        <v>11.0385</v>
      </c>
      <c r="AH24" s="20">
        <v>11.0444</v>
      </c>
      <c r="AI24" s="19">
        <f t="shared" si="4"/>
        <v>5.899999999998684</v>
      </c>
      <c r="AJ24" s="20">
        <v>11.5699</v>
      </c>
      <c r="AK24" s="20">
        <v>14.4926</v>
      </c>
      <c r="AL24" s="21">
        <f t="shared" si="5"/>
        <v>2.922699999999999</v>
      </c>
      <c r="AM24" s="22">
        <f t="shared" si="6"/>
        <v>54.60000000000065</v>
      </c>
      <c r="AO24" s="24">
        <v>37766</v>
      </c>
      <c r="AP24" s="24" t="s">
        <v>49</v>
      </c>
    </row>
    <row r="25" spans="1:42" ht="19.5" customHeight="1" thickBot="1">
      <c r="A25" s="11" t="s">
        <v>83</v>
      </c>
      <c r="B25" s="11" t="s">
        <v>86</v>
      </c>
      <c r="C25" s="11" t="s">
        <v>80</v>
      </c>
      <c r="D25" s="12">
        <v>23739</v>
      </c>
      <c r="E25" s="25">
        <v>37739</v>
      </c>
      <c r="F25" s="13">
        <v>36845</v>
      </c>
      <c r="G25" s="13">
        <v>36846</v>
      </c>
      <c r="H25" s="14">
        <v>0.4756944444444444</v>
      </c>
      <c r="I25" s="14">
        <v>0.4756944444444444</v>
      </c>
      <c r="J25" s="11">
        <v>252</v>
      </c>
      <c r="K25" s="11">
        <v>92</v>
      </c>
      <c r="L25" s="13"/>
      <c r="M25" s="11">
        <v>10</v>
      </c>
      <c r="N25" s="11"/>
      <c r="O25" s="11" t="s">
        <v>43</v>
      </c>
      <c r="P25" s="11" t="s">
        <v>43</v>
      </c>
      <c r="Q25" s="11" t="s">
        <v>43</v>
      </c>
      <c r="R25" s="15">
        <v>10.01</v>
      </c>
      <c r="S25" s="16" t="s">
        <v>44</v>
      </c>
      <c r="T25" s="15">
        <v>0.1034</v>
      </c>
      <c r="U25" s="17">
        <f t="shared" si="8"/>
        <v>0.01032967032967033</v>
      </c>
      <c r="V25" s="11">
        <v>44.45</v>
      </c>
      <c r="W25" s="11">
        <v>52.95</v>
      </c>
      <c r="X25" s="18">
        <f t="shared" si="7"/>
        <v>8.5</v>
      </c>
      <c r="Y25" s="11">
        <v>44.45</v>
      </c>
      <c r="Z25" s="18">
        <f t="shared" si="9"/>
        <v>8.5</v>
      </c>
      <c r="AA25" s="11">
        <v>15.2357</v>
      </c>
      <c r="AB25" s="11">
        <v>15.2742</v>
      </c>
      <c r="AC25" s="19">
        <f t="shared" si="2"/>
        <v>38.50000000000087</v>
      </c>
      <c r="AD25" s="11">
        <v>2.4672</v>
      </c>
      <c r="AE25" s="11">
        <v>2.4682</v>
      </c>
      <c r="AF25" s="19">
        <f t="shared" si="3"/>
        <v>0.9999999999998899</v>
      </c>
      <c r="AG25" s="20">
        <v>11.0387</v>
      </c>
      <c r="AH25" s="20">
        <v>11.0659</v>
      </c>
      <c r="AI25" s="19">
        <f t="shared" si="4"/>
        <v>27.19999999999878</v>
      </c>
      <c r="AJ25" s="20">
        <v>11.5933</v>
      </c>
      <c r="AK25" s="20">
        <v>14.1248</v>
      </c>
      <c r="AL25" s="21">
        <f t="shared" si="5"/>
        <v>2.531500000000001</v>
      </c>
      <c r="AM25" s="22">
        <f t="shared" si="6"/>
        <v>39.50000000000075</v>
      </c>
      <c r="AO25" s="29">
        <v>37767</v>
      </c>
      <c r="AP25" s="29" t="s">
        <v>49</v>
      </c>
    </row>
    <row r="26" spans="1:42" ht="19.5" customHeight="1" thickTop="1">
      <c r="A26" s="11" t="s">
        <v>83</v>
      </c>
      <c r="B26" s="11" t="s">
        <v>86</v>
      </c>
      <c r="C26" s="11" t="s">
        <v>80</v>
      </c>
      <c r="D26" s="12">
        <v>23738</v>
      </c>
      <c r="E26" s="25">
        <v>37740</v>
      </c>
      <c r="F26" s="13">
        <v>36846</v>
      </c>
      <c r="G26" s="13">
        <v>36847</v>
      </c>
      <c r="H26" s="14">
        <v>0.5416666666666666</v>
      </c>
      <c r="I26" s="14">
        <v>0.5416666666666666</v>
      </c>
      <c r="J26" s="11">
        <v>252</v>
      </c>
      <c r="K26" s="11">
        <v>92</v>
      </c>
      <c r="L26" s="13"/>
      <c r="M26" s="11">
        <v>10</v>
      </c>
      <c r="N26" s="11"/>
      <c r="O26" s="11" t="s">
        <v>43</v>
      </c>
      <c r="P26" s="11" t="s">
        <v>43</v>
      </c>
      <c r="Q26" s="11" t="s">
        <v>43</v>
      </c>
      <c r="R26" s="15">
        <v>10.01</v>
      </c>
      <c r="S26" s="16" t="s">
        <v>44</v>
      </c>
      <c r="T26" s="15">
        <v>0.1034</v>
      </c>
      <c r="U26" s="17">
        <f t="shared" si="8"/>
        <v>0.01032967032967033</v>
      </c>
      <c r="V26" s="11">
        <v>44.45</v>
      </c>
      <c r="W26" s="11">
        <v>52.95</v>
      </c>
      <c r="X26" s="18">
        <f t="shared" si="7"/>
        <v>8.5</v>
      </c>
      <c r="Y26" s="11">
        <v>44.45</v>
      </c>
      <c r="Z26" s="18">
        <f t="shared" si="9"/>
        <v>8.5</v>
      </c>
      <c r="AA26" s="11">
        <v>15.2772</v>
      </c>
      <c r="AB26" s="11">
        <v>15.3248</v>
      </c>
      <c r="AC26" s="19">
        <f t="shared" si="2"/>
        <v>47.5999999999992</v>
      </c>
      <c r="AD26" s="11">
        <v>2.4573</v>
      </c>
      <c r="AE26" s="11">
        <v>2.4578</v>
      </c>
      <c r="AF26" s="19">
        <f t="shared" si="3"/>
        <v>0.500000000000167</v>
      </c>
      <c r="AG26" s="20">
        <v>11.4764</v>
      </c>
      <c r="AH26" s="20">
        <v>11.4885</v>
      </c>
      <c r="AI26" s="19">
        <f t="shared" si="4"/>
        <v>12.100000000000222</v>
      </c>
      <c r="AJ26" s="20">
        <v>11.5741</v>
      </c>
      <c r="AK26" s="20">
        <v>13.681</v>
      </c>
      <c r="AL26" s="21">
        <f t="shared" si="5"/>
        <v>2.1068999999999996</v>
      </c>
      <c r="AM26" s="22">
        <f t="shared" si="6"/>
        <v>48.09999999999937</v>
      </c>
      <c r="AO26" s="24">
        <v>37768</v>
      </c>
      <c r="AP26" s="24" t="s">
        <v>49</v>
      </c>
    </row>
    <row r="27" spans="1:42" ht="19.5" customHeight="1">
      <c r="A27" s="11"/>
      <c r="B27" s="11" t="s">
        <v>86</v>
      </c>
      <c r="C27" s="11" t="s">
        <v>80</v>
      </c>
      <c r="D27" s="12"/>
      <c r="E27" s="25"/>
      <c r="F27" s="13"/>
      <c r="G27" s="13"/>
      <c r="H27" s="14"/>
      <c r="I27" s="14"/>
      <c r="J27" s="11"/>
      <c r="K27" s="11"/>
      <c r="L27" s="13"/>
      <c r="M27" s="11"/>
      <c r="N27" s="11"/>
      <c r="O27" s="11" t="s">
        <v>43</v>
      </c>
      <c r="P27" s="11" t="s">
        <v>43</v>
      </c>
      <c r="Q27" s="11" t="s">
        <v>43</v>
      </c>
      <c r="R27" s="15"/>
      <c r="S27" s="16"/>
      <c r="T27" s="15"/>
      <c r="U27" s="17" t="e">
        <f t="shared" si="8"/>
        <v>#DIV/0!</v>
      </c>
      <c r="V27" s="11"/>
      <c r="W27" s="11"/>
      <c r="X27" s="18">
        <f t="shared" si="7"/>
        <v>0</v>
      </c>
      <c r="Y27" s="11"/>
      <c r="Z27" s="18">
        <f t="shared" si="9"/>
        <v>0</v>
      </c>
      <c r="AA27" s="11"/>
      <c r="AB27" s="11"/>
      <c r="AC27" s="19">
        <f t="shared" si="2"/>
        <v>0</v>
      </c>
      <c r="AD27" s="11"/>
      <c r="AE27" s="11"/>
      <c r="AF27" s="19">
        <f t="shared" si="3"/>
        <v>0</v>
      </c>
      <c r="AG27" s="20"/>
      <c r="AH27" s="20"/>
      <c r="AI27" s="19">
        <f t="shared" si="4"/>
        <v>0</v>
      </c>
      <c r="AJ27" s="20"/>
      <c r="AK27" s="20"/>
      <c r="AL27" s="21">
        <f t="shared" si="5"/>
        <v>0</v>
      </c>
      <c r="AM27" s="22">
        <f t="shared" si="6"/>
        <v>0</v>
      </c>
      <c r="AO27" s="24">
        <v>37769</v>
      </c>
      <c r="AP27" s="24" t="s">
        <v>49</v>
      </c>
    </row>
    <row r="28" spans="1:42" ht="19.5" customHeight="1">
      <c r="A28" s="11" t="s">
        <v>80</v>
      </c>
      <c r="B28" s="11" t="s">
        <v>87</v>
      </c>
      <c r="C28" s="11" t="s">
        <v>80</v>
      </c>
      <c r="D28" s="12">
        <v>22250</v>
      </c>
      <c r="E28" s="12">
        <v>37750</v>
      </c>
      <c r="F28" s="13">
        <v>36770</v>
      </c>
      <c r="G28" s="13">
        <v>36771</v>
      </c>
      <c r="H28" s="14">
        <v>0.3826388888888889</v>
      </c>
      <c r="I28" s="14">
        <v>0.3826388888888889</v>
      </c>
      <c r="J28" s="11">
        <v>226</v>
      </c>
      <c r="K28" s="11">
        <v>92</v>
      </c>
      <c r="L28" s="13">
        <v>36769</v>
      </c>
      <c r="M28" s="11">
        <v>9.94</v>
      </c>
      <c r="N28" s="11">
        <v>97</v>
      </c>
      <c r="O28" s="11" t="s">
        <v>43</v>
      </c>
      <c r="P28" s="11" t="s">
        <v>43</v>
      </c>
      <c r="Q28" s="11" t="s">
        <v>43</v>
      </c>
      <c r="R28" s="15">
        <v>12.2572</v>
      </c>
      <c r="S28" s="16" t="s">
        <v>44</v>
      </c>
      <c r="T28" s="15">
        <v>0.1337</v>
      </c>
      <c r="U28" s="17">
        <f t="shared" si="8"/>
        <v>0.01090787455536338</v>
      </c>
      <c r="V28" s="11">
        <v>10.35</v>
      </c>
      <c r="W28" s="11">
        <v>18.85</v>
      </c>
      <c r="X28" s="18">
        <f>W28-V28</f>
        <v>8.500000000000002</v>
      </c>
      <c r="Y28" s="11">
        <v>10.35</v>
      </c>
      <c r="Z28" s="18">
        <f t="shared" si="9"/>
        <v>8.500000000000002</v>
      </c>
      <c r="AA28" s="11">
        <v>15.2811</v>
      </c>
      <c r="AB28" s="11">
        <v>15.3134</v>
      </c>
      <c r="AC28" s="19">
        <f t="shared" si="2"/>
        <v>32.29999999999933</v>
      </c>
      <c r="AD28" s="11">
        <v>2.4508</v>
      </c>
      <c r="AE28" s="11">
        <v>2.4529</v>
      </c>
      <c r="AF28" s="19">
        <f t="shared" si="3"/>
        <v>2.0999999999999908</v>
      </c>
      <c r="AG28" s="20">
        <v>11.4186</v>
      </c>
      <c r="AH28" s="20">
        <v>11.4431</v>
      </c>
      <c r="AI28" s="19">
        <f t="shared" si="4"/>
        <v>24.499999999999744</v>
      </c>
      <c r="AJ28" s="20">
        <v>11.5309</v>
      </c>
      <c r="AK28" s="20">
        <v>13.7658</v>
      </c>
      <c r="AL28" s="21">
        <f t="shared" si="5"/>
        <v>2.2348999999999997</v>
      </c>
      <c r="AM28" s="22">
        <f t="shared" si="6"/>
        <v>34.399999999999324</v>
      </c>
      <c r="AO28" s="24">
        <v>37774</v>
      </c>
      <c r="AP28" s="24" t="s">
        <v>50</v>
      </c>
    </row>
    <row r="29" spans="1:42" ht="19.5" customHeight="1">
      <c r="A29" s="11" t="s">
        <v>80</v>
      </c>
      <c r="B29" s="11" t="s">
        <v>87</v>
      </c>
      <c r="C29" s="11" t="s">
        <v>80</v>
      </c>
      <c r="D29" s="12">
        <v>22252</v>
      </c>
      <c r="E29" s="12">
        <v>37751</v>
      </c>
      <c r="F29" s="13">
        <v>36774</v>
      </c>
      <c r="G29" s="13">
        <v>36775</v>
      </c>
      <c r="H29" s="14">
        <v>0.39375</v>
      </c>
      <c r="I29" s="14">
        <v>0.39375</v>
      </c>
      <c r="J29" s="11">
        <v>226</v>
      </c>
      <c r="K29" s="11">
        <v>92</v>
      </c>
      <c r="L29" s="11" t="s">
        <v>51</v>
      </c>
      <c r="M29" s="11">
        <v>10.04</v>
      </c>
      <c r="N29" s="11">
        <v>97</v>
      </c>
      <c r="O29" s="11" t="s">
        <v>43</v>
      </c>
      <c r="P29" s="11" t="s">
        <v>43</v>
      </c>
      <c r="Q29" s="11" t="s">
        <v>43</v>
      </c>
      <c r="R29" s="15">
        <v>12.0093</v>
      </c>
      <c r="S29" s="16" t="s">
        <v>44</v>
      </c>
      <c r="T29" s="15">
        <v>0.131</v>
      </c>
      <c r="U29" s="17">
        <f t="shared" si="8"/>
        <v>0.010908212801745315</v>
      </c>
      <c r="V29" s="11">
        <v>10.51</v>
      </c>
      <c r="W29" s="11">
        <v>19.01</v>
      </c>
      <c r="X29" s="18">
        <f>W29-V29</f>
        <v>8.500000000000002</v>
      </c>
      <c r="Y29" s="11">
        <v>10.51</v>
      </c>
      <c r="Z29" s="18">
        <f t="shared" si="9"/>
        <v>8.500000000000002</v>
      </c>
      <c r="AA29" s="11">
        <v>15.2711</v>
      </c>
      <c r="AB29" s="11">
        <v>15.3286</v>
      </c>
      <c r="AC29" s="19">
        <f t="shared" si="2"/>
        <v>57.49999999999922</v>
      </c>
      <c r="AD29" s="11">
        <v>2.4831</v>
      </c>
      <c r="AE29" s="11">
        <v>2.4844</v>
      </c>
      <c r="AF29" s="19">
        <f t="shared" si="3"/>
        <v>1.3000000000000789</v>
      </c>
      <c r="AG29" s="20">
        <v>11.4186</v>
      </c>
      <c r="AH29" s="20">
        <v>11.4252</v>
      </c>
      <c r="AI29" s="19">
        <f t="shared" si="4"/>
        <v>6.600000000000605</v>
      </c>
      <c r="AJ29" s="20">
        <v>11.578</v>
      </c>
      <c r="AK29" s="20">
        <v>14.4165</v>
      </c>
      <c r="AL29" s="21">
        <f t="shared" si="5"/>
        <v>2.8385</v>
      </c>
      <c r="AM29" s="22">
        <f t="shared" si="6"/>
        <v>58.7999999999993</v>
      </c>
      <c r="AO29" s="24">
        <v>37775</v>
      </c>
      <c r="AP29" s="24" t="s">
        <v>50</v>
      </c>
    </row>
    <row r="30" spans="1:42" ht="19.5" customHeight="1">
      <c r="A30" s="11" t="s">
        <v>80</v>
      </c>
      <c r="B30" s="11" t="s">
        <v>87</v>
      </c>
      <c r="C30" s="11" t="s">
        <v>80</v>
      </c>
      <c r="D30" s="12">
        <v>22253</v>
      </c>
      <c r="E30" s="12">
        <v>37752</v>
      </c>
      <c r="F30" s="13">
        <v>36775</v>
      </c>
      <c r="G30" s="13">
        <v>36776</v>
      </c>
      <c r="H30" s="14">
        <v>0.5041666666666667</v>
      </c>
      <c r="I30" s="14">
        <v>0.5041666666666667</v>
      </c>
      <c r="J30" s="11">
        <v>226</v>
      </c>
      <c r="K30" s="11">
        <v>92</v>
      </c>
      <c r="L30" s="11" t="s">
        <v>51</v>
      </c>
      <c r="M30" s="11">
        <v>9.95</v>
      </c>
      <c r="N30" s="11">
        <v>96</v>
      </c>
      <c r="O30" s="11" t="s">
        <v>43</v>
      </c>
      <c r="P30" s="11" t="s">
        <v>43</v>
      </c>
      <c r="Q30" s="11" t="s">
        <v>43</v>
      </c>
      <c r="R30" s="15">
        <v>12.0186</v>
      </c>
      <c r="S30" s="16" t="s">
        <v>44</v>
      </c>
      <c r="T30" s="15">
        <v>0.1311</v>
      </c>
      <c r="U30" s="17">
        <f t="shared" si="8"/>
        <v>0.010908092456692128</v>
      </c>
      <c r="V30" s="11">
        <v>10.53</v>
      </c>
      <c r="W30" s="11">
        <v>19.03</v>
      </c>
      <c r="X30" s="18">
        <f>W30-V30</f>
        <v>8.500000000000002</v>
      </c>
      <c r="Y30" s="11">
        <v>10.53</v>
      </c>
      <c r="Z30" s="18">
        <f t="shared" si="9"/>
        <v>8.500000000000002</v>
      </c>
      <c r="AA30" s="11">
        <v>15.2894</v>
      </c>
      <c r="AB30" s="11">
        <v>15.3004</v>
      </c>
      <c r="AC30" s="19">
        <f t="shared" si="2"/>
        <v>10.999999999999233</v>
      </c>
      <c r="AD30" s="11">
        <v>2.4431</v>
      </c>
      <c r="AE30" s="11">
        <v>2.4453</v>
      </c>
      <c r="AF30" s="19">
        <f t="shared" si="3"/>
        <v>2.200000000000202</v>
      </c>
      <c r="AG30" s="20">
        <v>11.0533</v>
      </c>
      <c r="AH30" s="20">
        <v>11.0547</v>
      </c>
      <c r="AI30" s="19">
        <f t="shared" si="4"/>
        <v>1.40000000000029</v>
      </c>
      <c r="AJ30" s="20">
        <v>11.6243</v>
      </c>
      <c r="AK30" s="20">
        <v>12.9841</v>
      </c>
      <c r="AL30" s="21">
        <f t="shared" si="5"/>
        <v>1.3598</v>
      </c>
      <c r="AM30" s="22">
        <f t="shared" si="6"/>
        <v>13.199999999999434</v>
      </c>
      <c r="AO30" s="24">
        <v>37776</v>
      </c>
      <c r="AP30" s="24" t="s">
        <v>50</v>
      </c>
    </row>
    <row r="31" spans="1:42" ht="19.5" customHeight="1">
      <c r="A31" s="11" t="s">
        <v>80</v>
      </c>
      <c r="B31" s="11" t="s">
        <v>87</v>
      </c>
      <c r="C31" s="11" t="s">
        <v>80</v>
      </c>
      <c r="D31" s="12">
        <v>22254</v>
      </c>
      <c r="E31" s="12">
        <v>37753</v>
      </c>
      <c r="F31" s="13">
        <v>36776</v>
      </c>
      <c r="G31" s="13">
        <v>36777</v>
      </c>
      <c r="H31" s="14">
        <v>0.58125</v>
      </c>
      <c r="I31" s="14">
        <v>0.58125</v>
      </c>
      <c r="J31" s="11">
        <v>226</v>
      </c>
      <c r="K31" s="11">
        <v>92</v>
      </c>
      <c r="L31" s="11" t="s">
        <v>52</v>
      </c>
      <c r="M31" s="11">
        <v>10.12</v>
      </c>
      <c r="N31" s="11">
        <v>97</v>
      </c>
      <c r="O31" s="11" t="s">
        <v>43</v>
      </c>
      <c r="P31" s="11" t="s">
        <v>43</v>
      </c>
      <c r="Q31" s="11" t="s">
        <v>43</v>
      </c>
      <c r="R31" s="15">
        <v>12.0733</v>
      </c>
      <c r="S31" s="16" t="s">
        <v>44</v>
      </c>
      <c r="T31" s="15">
        <v>0.1317</v>
      </c>
      <c r="U31" s="17">
        <f t="shared" si="8"/>
        <v>0.01090836805181682</v>
      </c>
      <c r="V31" s="11">
        <v>10.5</v>
      </c>
      <c r="W31" s="11">
        <v>19</v>
      </c>
      <c r="X31" s="18">
        <f>W31-V31</f>
        <v>8.5</v>
      </c>
      <c r="Y31" s="11">
        <v>10.5</v>
      </c>
      <c r="Z31" s="18">
        <f t="shared" si="9"/>
        <v>8.5</v>
      </c>
      <c r="AA31" s="11">
        <v>15.1715</v>
      </c>
      <c r="AB31" s="11">
        <v>15.2224</v>
      </c>
      <c r="AC31" s="19">
        <f t="shared" si="2"/>
        <v>50.90000000000039</v>
      </c>
      <c r="AD31" s="11">
        <v>2.4488</v>
      </c>
      <c r="AE31" s="11">
        <v>2.4511</v>
      </c>
      <c r="AF31" s="19">
        <f t="shared" si="3"/>
        <v>2.2999999999999687</v>
      </c>
      <c r="AG31" s="20">
        <v>11.4186</v>
      </c>
      <c r="AH31" s="20">
        <v>11.4224</v>
      </c>
      <c r="AI31" s="19">
        <f t="shared" si="4"/>
        <v>3.8000000000000256</v>
      </c>
      <c r="AJ31" s="20">
        <v>11.5688</v>
      </c>
      <c r="AK31" s="20">
        <v>14.6789</v>
      </c>
      <c r="AL31" s="21">
        <f t="shared" si="5"/>
        <v>3.110100000000001</v>
      </c>
      <c r="AM31" s="22">
        <f t="shared" si="6"/>
        <v>53.20000000000036</v>
      </c>
      <c r="AO31" s="24">
        <v>37777</v>
      </c>
      <c r="AP31" s="24" t="s">
        <v>50</v>
      </c>
    </row>
    <row r="32" spans="1:39" ht="19.5" customHeight="1">
      <c r="A32" s="11" t="s">
        <v>80</v>
      </c>
      <c r="B32" s="11" t="s">
        <v>87</v>
      </c>
      <c r="C32" s="11" t="s">
        <v>80</v>
      </c>
      <c r="D32" s="12">
        <v>22255</v>
      </c>
      <c r="E32" s="12">
        <v>37754</v>
      </c>
      <c r="F32" s="13">
        <v>36780</v>
      </c>
      <c r="G32" s="13">
        <v>36781</v>
      </c>
      <c r="H32" s="14">
        <v>0.38958333333333334</v>
      </c>
      <c r="I32" s="14">
        <v>0.38958333333333334</v>
      </c>
      <c r="J32" s="11">
        <v>226</v>
      </c>
      <c r="K32" s="11">
        <v>92</v>
      </c>
      <c r="L32" s="11" t="s">
        <v>53</v>
      </c>
      <c r="M32" s="11">
        <v>10.1</v>
      </c>
      <c r="N32" s="11">
        <v>98</v>
      </c>
      <c r="O32" s="11" t="s">
        <v>43</v>
      </c>
      <c r="P32" s="11" t="s">
        <v>43</v>
      </c>
      <c r="Q32" s="11" t="s">
        <v>43</v>
      </c>
      <c r="R32" s="15">
        <v>12.3753</v>
      </c>
      <c r="S32" s="16" t="s">
        <v>44</v>
      </c>
      <c r="T32" s="15">
        <v>0.135</v>
      </c>
      <c r="U32" s="17">
        <f t="shared" si="8"/>
        <v>0.010908826452692057</v>
      </c>
      <c r="V32" s="11">
        <v>10.52</v>
      </c>
      <c r="W32" s="11">
        <v>19.02</v>
      </c>
      <c r="X32" s="18">
        <f>W32-V32</f>
        <v>8.5</v>
      </c>
      <c r="Y32" s="11">
        <v>10.52</v>
      </c>
      <c r="Z32" s="18">
        <f t="shared" si="9"/>
        <v>8.5</v>
      </c>
      <c r="AA32" s="11">
        <v>15.2747</v>
      </c>
      <c r="AB32" s="11">
        <v>15.3268</v>
      </c>
      <c r="AC32" s="19">
        <f t="shared" si="2"/>
        <v>52.100000000001145</v>
      </c>
      <c r="AD32" s="11">
        <v>2.4858</v>
      </c>
      <c r="AE32" s="11">
        <v>2.4865</v>
      </c>
      <c r="AF32" s="19">
        <f t="shared" si="3"/>
        <v>0.700000000000145</v>
      </c>
      <c r="AG32" s="20">
        <v>11.0522</v>
      </c>
      <c r="AH32" s="20">
        <v>11.0561</v>
      </c>
      <c r="AI32" s="19">
        <f t="shared" si="4"/>
        <v>3.900000000001569</v>
      </c>
      <c r="AJ32" s="20">
        <v>11.5805</v>
      </c>
      <c r="AK32" s="20">
        <v>14.5362</v>
      </c>
      <c r="AL32" s="21">
        <f t="shared" si="5"/>
        <v>2.9556999999999984</v>
      </c>
      <c r="AM32" s="22">
        <f t="shared" si="6"/>
        <v>52.80000000000129</v>
      </c>
    </row>
    <row r="33" spans="1:39" ht="19.5" customHeight="1">
      <c r="A33" s="11" t="s">
        <v>80</v>
      </c>
      <c r="B33" s="11" t="s">
        <v>87</v>
      </c>
      <c r="C33" s="30" t="s">
        <v>80</v>
      </c>
      <c r="D33" s="12">
        <v>22256</v>
      </c>
      <c r="E33" s="12">
        <v>37755</v>
      </c>
      <c r="F33" s="13">
        <v>36801</v>
      </c>
      <c r="G33" s="13">
        <v>36802</v>
      </c>
      <c r="H33" s="14">
        <v>0.36041666666666666</v>
      </c>
      <c r="I33" s="14">
        <v>0.36041666666666666</v>
      </c>
      <c r="J33" s="11">
        <v>226</v>
      </c>
      <c r="K33" s="11">
        <v>92</v>
      </c>
      <c r="L33" s="11" t="s">
        <v>51</v>
      </c>
      <c r="M33" s="11">
        <v>9.94</v>
      </c>
      <c r="N33" s="11">
        <v>97</v>
      </c>
      <c r="O33" s="11" t="s">
        <v>43</v>
      </c>
      <c r="P33" s="11" t="s">
        <v>43</v>
      </c>
      <c r="Q33" s="11" t="s">
        <v>43</v>
      </c>
      <c r="R33" s="15">
        <v>12.0187</v>
      </c>
      <c r="S33" s="16" t="s">
        <v>44</v>
      </c>
      <c r="T33" s="15">
        <v>0.1311</v>
      </c>
      <c r="U33" s="17">
        <f t="shared" si="8"/>
        <v>0.010908001697354954</v>
      </c>
      <c r="V33" s="11">
        <v>10.46</v>
      </c>
      <c r="W33" s="11">
        <v>18.96</v>
      </c>
      <c r="X33" s="18">
        <f t="shared" si="7"/>
        <v>8.5</v>
      </c>
      <c r="Y33" s="11">
        <v>10.46</v>
      </c>
      <c r="Z33" s="18">
        <f t="shared" si="9"/>
        <v>8.5</v>
      </c>
      <c r="AA33" s="11">
        <v>15.2857</v>
      </c>
      <c r="AB33" s="11">
        <v>15.3258</v>
      </c>
      <c r="AC33" s="19">
        <f t="shared" si="2"/>
        <v>40.099999999998914</v>
      </c>
      <c r="AD33" s="11">
        <v>2.4946</v>
      </c>
      <c r="AE33" s="11">
        <v>2.4961</v>
      </c>
      <c r="AF33" s="19">
        <f t="shared" si="3"/>
        <v>1.5000000000000568</v>
      </c>
      <c r="AG33" s="20">
        <v>11.0522</v>
      </c>
      <c r="AH33" s="20">
        <v>11.0752</v>
      </c>
      <c r="AI33" s="19">
        <f t="shared" si="4"/>
        <v>23.000000000001464</v>
      </c>
      <c r="AJ33" s="20">
        <v>11.5918</v>
      </c>
      <c r="AK33" s="20">
        <v>13.4761</v>
      </c>
      <c r="AL33" s="21">
        <f t="shared" si="5"/>
        <v>1.8843000000000014</v>
      </c>
      <c r="AM33" s="22">
        <f t="shared" si="6"/>
        <v>41.59999999999897</v>
      </c>
    </row>
    <row r="34" spans="1:39" ht="19.5" customHeight="1">
      <c r="A34" s="11" t="s">
        <v>80</v>
      </c>
      <c r="B34" s="11" t="s">
        <v>87</v>
      </c>
      <c r="C34" s="30" t="s">
        <v>80</v>
      </c>
      <c r="D34" s="12">
        <v>22257</v>
      </c>
      <c r="E34" s="12">
        <v>37756</v>
      </c>
      <c r="F34" s="13">
        <v>36802</v>
      </c>
      <c r="G34" s="13">
        <v>36803</v>
      </c>
      <c r="H34" s="14">
        <v>0.4305555555555556</v>
      </c>
      <c r="I34" s="14">
        <v>0.4305555555555556</v>
      </c>
      <c r="J34" s="11">
        <v>226</v>
      </c>
      <c r="K34" s="11">
        <v>92</v>
      </c>
      <c r="L34" s="11" t="s">
        <v>51</v>
      </c>
      <c r="M34" s="11">
        <v>10.06</v>
      </c>
      <c r="N34" s="11">
        <v>97</v>
      </c>
      <c r="O34" s="11" t="s">
        <v>43</v>
      </c>
      <c r="P34" s="11" t="s">
        <v>43</v>
      </c>
      <c r="Q34" s="11" t="s">
        <v>43</v>
      </c>
      <c r="R34" s="15">
        <v>12.0274</v>
      </c>
      <c r="S34" s="16" t="s">
        <v>44</v>
      </c>
      <c r="T34" s="15">
        <v>0.1312</v>
      </c>
      <c r="U34" s="17">
        <f t="shared" si="8"/>
        <v>0.010908425761178644</v>
      </c>
      <c r="V34" s="11">
        <v>10.55</v>
      </c>
      <c r="W34" s="11">
        <v>19.05</v>
      </c>
      <c r="X34" s="18">
        <f t="shared" si="7"/>
        <v>8.5</v>
      </c>
      <c r="Y34" s="11">
        <v>10.55</v>
      </c>
      <c r="Z34" s="18">
        <f t="shared" si="9"/>
        <v>8.5</v>
      </c>
      <c r="AA34" s="11">
        <v>15.2379</v>
      </c>
      <c r="AB34" s="11">
        <v>15.2859</v>
      </c>
      <c r="AC34" s="19">
        <f t="shared" si="2"/>
        <v>48.00000000000004</v>
      </c>
      <c r="AD34" s="11">
        <v>2.5082</v>
      </c>
      <c r="AE34" s="11">
        <v>2.5102</v>
      </c>
      <c r="AF34" s="19">
        <f t="shared" si="3"/>
        <v>2.000000000000224</v>
      </c>
      <c r="AG34" s="20">
        <v>11.4186</v>
      </c>
      <c r="AH34" s="20">
        <v>11.4273</v>
      </c>
      <c r="AI34" s="19">
        <f t="shared" si="4"/>
        <v>8.70000000000104</v>
      </c>
      <c r="AJ34" s="20">
        <v>11.6674</v>
      </c>
      <c r="AK34" s="20">
        <v>14.2784</v>
      </c>
      <c r="AL34" s="21">
        <f t="shared" si="5"/>
        <v>2.610999999999999</v>
      </c>
      <c r="AM34" s="22">
        <f t="shared" si="6"/>
        <v>50.00000000000027</v>
      </c>
    </row>
    <row r="35" spans="1:39" s="26" customFormat="1" ht="19.5" customHeight="1">
      <c r="A35" s="11" t="s">
        <v>80</v>
      </c>
      <c r="B35" s="11" t="s">
        <v>87</v>
      </c>
      <c r="C35" s="30" t="s">
        <v>80</v>
      </c>
      <c r="D35" s="11">
        <v>22258</v>
      </c>
      <c r="E35" s="11">
        <v>37757</v>
      </c>
      <c r="F35" s="13">
        <v>36803</v>
      </c>
      <c r="G35" s="13">
        <v>36804</v>
      </c>
      <c r="H35" s="14">
        <v>0.5145833333333333</v>
      </c>
      <c r="I35" s="14">
        <v>0.5145833333333333</v>
      </c>
      <c r="J35" s="11">
        <v>226</v>
      </c>
      <c r="K35" s="11">
        <v>92</v>
      </c>
      <c r="L35" s="11" t="s">
        <v>51</v>
      </c>
      <c r="M35" s="11">
        <v>10.01</v>
      </c>
      <c r="N35" s="11">
        <v>97</v>
      </c>
      <c r="O35" s="11" t="s">
        <v>43</v>
      </c>
      <c r="P35" s="11" t="s">
        <v>43</v>
      </c>
      <c r="Q35" s="11" t="s">
        <v>43</v>
      </c>
      <c r="R35" s="15">
        <v>12.0377</v>
      </c>
      <c r="S35" s="16" t="s">
        <v>44</v>
      </c>
      <c r="T35" s="15">
        <v>0.1313</v>
      </c>
      <c r="U35" s="17">
        <f t="shared" si="8"/>
        <v>0.010907399254010318</v>
      </c>
      <c r="V35" s="11">
        <v>10.53</v>
      </c>
      <c r="W35" s="11">
        <v>19.03</v>
      </c>
      <c r="X35" s="18">
        <f t="shared" si="7"/>
        <v>8.500000000000002</v>
      </c>
      <c r="Y35" s="11">
        <v>10.53</v>
      </c>
      <c r="Z35" s="18">
        <f t="shared" si="9"/>
        <v>8.500000000000002</v>
      </c>
      <c r="AA35" s="11">
        <v>15.2128</v>
      </c>
      <c r="AB35" s="11">
        <v>15.2241</v>
      </c>
      <c r="AC35" s="19">
        <f t="shared" si="2"/>
        <v>11.30000000000031</v>
      </c>
      <c r="AD35" s="11">
        <v>2.485</v>
      </c>
      <c r="AE35" s="11">
        <v>2.4883</v>
      </c>
      <c r="AF35" s="19">
        <f t="shared" si="3"/>
        <v>3.3000000000003027</v>
      </c>
      <c r="AG35" s="20">
        <v>11.0523</v>
      </c>
      <c r="AH35" s="20">
        <v>11.0554</v>
      </c>
      <c r="AI35" s="19">
        <f t="shared" si="4"/>
        <v>3.0999999999998806</v>
      </c>
      <c r="AJ35" s="20">
        <v>11.5753</v>
      </c>
      <c r="AK35" s="20">
        <v>13.0333</v>
      </c>
      <c r="AL35" s="21">
        <f t="shared" si="5"/>
        <v>1.4580000000000002</v>
      </c>
      <c r="AM35" s="22">
        <f t="shared" si="6"/>
        <v>14.600000000000612</v>
      </c>
    </row>
    <row r="36" spans="1:39" ht="19.5" customHeight="1">
      <c r="A36" s="11" t="s">
        <v>80</v>
      </c>
      <c r="B36" s="11" t="s">
        <v>83</v>
      </c>
      <c r="C36" s="11" t="s">
        <v>80</v>
      </c>
      <c r="D36" s="12">
        <v>22569</v>
      </c>
      <c r="E36" s="12">
        <v>33726</v>
      </c>
      <c r="F36" s="13">
        <v>36768</v>
      </c>
      <c r="G36" s="13">
        <v>36769</v>
      </c>
      <c r="H36" s="14">
        <v>0.5416666666666666</v>
      </c>
      <c r="I36" s="14">
        <v>0.5416666666666666</v>
      </c>
      <c r="J36" s="11">
        <v>205</v>
      </c>
      <c r="K36" s="11">
        <v>91</v>
      </c>
      <c r="L36" s="13">
        <v>36504</v>
      </c>
      <c r="M36" s="11">
        <v>10</v>
      </c>
      <c r="N36" s="11" t="s">
        <v>54</v>
      </c>
      <c r="O36" s="11" t="s">
        <v>43</v>
      </c>
      <c r="P36" s="31" t="s">
        <v>55</v>
      </c>
      <c r="Q36" s="31" t="s">
        <v>56</v>
      </c>
      <c r="R36" s="15">
        <v>12.0072</v>
      </c>
      <c r="S36" s="16" t="s">
        <v>44</v>
      </c>
      <c r="T36" s="15">
        <v>0.131</v>
      </c>
      <c r="U36" s="17">
        <f t="shared" si="8"/>
        <v>0.010910120594310083</v>
      </c>
      <c r="V36" s="11">
        <v>10.5941</v>
      </c>
      <c r="W36" s="11">
        <v>19.0943</v>
      </c>
      <c r="X36" s="18">
        <f t="shared" si="7"/>
        <v>8.500200000000001</v>
      </c>
      <c r="Y36" s="11">
        <v>10.5926</v>
      </c>
      <c r="Z36" s="18">
        <f t="shared" si="9"/>
        <v>8.501700000000001</v>
      </c>
      <c r="AA36" s="11">
        <v>15.2531</v>
      </c>
      <c r="AB36" s="11">
        <v>15.2851</v>
      </c>
      <c r="AC36" s="19">
        <f t="shared" si="2"/>
        <v>32.00000000000003</v>
      </c>
      <c r="AD36" s="11">
        <v>2.4408</v>
      </c>
      <c r="AE36" s="11">
        <v>2.4418</v>
      </c>
      <c r="AF36" s="19">
        <f t="shared" si="3"/>
        <v>1.000000000000334</v>
      </c>
      <c r="AG36" s="20">
        <v>10.5042</v>
      </c>
      <c r="AH36" s="20">
        <v>10.5245</v>
      </c>
      <c r="AI36" s="19">
        <f t="shared" si="4"/>
        <v>20.299999999998875</v>
      </c>
      <c r="AJ36" s="20">
        <v>11.9008</v>
      </c>
      <c r="AK36" s="20">
        <v>14.4356</v>
      </c>
      <c r="AL36" s="21">
        <f t="shared" si="5"/>
        <v>2.5348000000000006</v>
      </c>
      <c r="AM36" s="22">
        <f t="shared" si="6"/>
        <v>33.00000000000036</v>
      </c>
    </row>
    <row r="37" spans="1:39" ht="19.5" customHeight="1">
      <c r="A37" s="11" t="s">
        <v>80</v>
      </c>
      <c r="B37" s="11" t="s">
        <v>83</v>
      </c>
      <c r="C37" s="11" t="s">
        <v>80</v>
      </c>
      <c r="D37" s="12">
        <v>22568</v>
      </c>
      <c r="E37" s="12">
        <v>37727</v>
      </c>
      <c r="F37" s="13">
        <v>36769</v>
      </c>
      <c r="G37" s="13">
        <v>36770</v>
      </c>
      <c r="H37" s="14">
        <v>0.6215277777777778</v>
      </c>
      <c r="I37" s="14">
        <v>0.6215277777777778</v>
      </c>
      <c r="J37" s="11">
        <v>205</v>
      </c>
      <c r="K37" s="11">
        <v>91</v>
      </c>
      <c r="L37" s="13">
        <v>36504</v>
      </c>
      <c r="M37" s="11">
        <v>10</v>
      </c>
      <c r="N37" s="11">
        <v>93</v>
      </c>
      <c r="O37" s="11" t="s">
        <v>43</v>
      </c>
      <c r="P37" s="31" t="s">
        <v>55</v>
      </c>
      <c r="Q37" s="31" t="s">
        <v>56</v>
      </c>
      <c r="R37" s="15">
        <v>11.9981</v>
      </c>
      <c r="S37" s="16" t="s">
        <v>44</v>
      </c>
      <c r="T37" s="15">
        <v>0.1309</v>
      </c>
      <c r="U37" s="17">
        <f t="shared" si="8"/>
        <v>0.010910060759620272</v>
      </c>
      <c r="V37" s="11">
        <v>10.4137</v>
      </c>
      <c r="W37" s="11">
        <v>18.9139</v>
      </c>
      <c r="X37" s="18">
        <f t="shared" si="7"/>
        <v>8.500200000000001</v>
      </c>
      <c r="Y37" s="11">
        <v>10.4133</v>
      </c>
      <c r="Z37" s="18">
        <f t="shared" si="9"/>
        <v>8.500600000000002</v>
      </c>
      <c r="AA37" s="11">
        <v>15.2606</v>
      </c>
      <c r="AB37" s="11">
        <v>15.2787</v>
      </c>
      <c r="AC37" s="19">
        <f t="shared" si="2"/>
        <v>18.10000000000045</v>
      </c>
      <c r="AD37" s="11">
        <v>2.4966</v>
      </c>
      <c r="AE37" s="11">
        <v>2.4973</v>
      </c>
      <c r="AF37" s="19">
        <f t="shared" si="3"/>
        <v>0.700000000000145</v>
      </c>
      <c r="AG37" s="20">
        <v>10.5039</v>
      </c>
      <c r="AH37" s="20">
        <v>10.5071</v>
      </c>
      <c r="AI37" s="19">
        <f t="shared" si="4"/>
        <v>3.1999999999996476</v>
      </c>
      <c r="AJ37" s="20">
        <v>12.0172</v>
      </c>
      <c r="AK37" s="20">
        <v>14.896</v>
      </c>
      <c r="AL37" s="21">
        <f t="shared" si="5"/>
        <v>2.8788</v>
      </c>
      <c r="AM37" s="22">
        <f t="shared" si="6"/>
        <v>18.800000000000594</v>
      </c>
    </row>
    <row r="38" spans="1:39" ht="19.5" customHeight="1">
      <c r="A38" s="11" t="s">
        <v>80</v>
      </c>
      <c r="B38" s="11" t="s">
        <v>83</v>
      </c>
      <c r="C38" s="11" t="s">
        <v>80</v>
      </c>
      <c r="D38" s="12">
        <v>22567</v>
      </c>
      <c r="E38" s="12">
        <v>37728</v>
      </c>
      <c r="F38" s="13">
        <v>36774</v>
      </c>
      <c r="G38" s="13">
        <v>36775</v>
      </c>
      <c r="H38" s="14">
        <v>0.6145833333333334</v>
      </c>
      <c r="I38" s="14">
        <v>0.6145833333333334</v>
      </c>
      <c r="J38" s="11">
        <v>205</v>
      </c>
      <c r="K38" s="11">
        <v>91</v>
      </c>
      <c r="L38" s="13">
        <v>36504</v>
      </c>
      <c r="M38" s="11">
        <v>10</v>
      </c>
      <c r="N38" s="11">
        <v>106</v>
      </c>
      <c r="O38" s="11" t="s">
        <v>43</v>
      </c>
      <c r="P38" s="31" t="s">
        <v>55</v>
      </c>
      <c r="Q38" s="31" t="s">
        <v>56</v>
      </c>
      <c r="R38" s="15">
        <v>11.9983</v>
      </c>
      <c r="S38" s="16" t="s">
        <v>44</v>
      </c>
      <c r="T38" s="15">
        <v>0.1309</v>
      </c>
      <c r="U38" s="17">
        <f t="shared" si="8"/>
        <v>0.010909878899510762</v>
      </c>
      <c r="V38" s="11">
        <v>10.5111</v>
      </c>
      <c r="W38" s="11">
        <v>19.0109</v>
      </c>
      <c r="X38" s="18">
        <f t="shared" si="7"/>
        <v>8.499799999999999</v>
      </c>
      <c r="Y38" s="11">
        <v>10.5083</v>
      </c>
      <c r="Z38" s="18">
        <f t="shared" si="9"/>
        <v>8.5026</v>
      </c>
      <c r="AA38" s="11">
        <v>15.2267</v>
      </c>
      <c r="AB38" s="11">
        <v>15.268</v>
      </c>
      <c r="AC38" s="19">
        <f t="shared" si="2"/>
        <v>41.30000000000145</v>
      </c>
      <c r="AD38" s="11">
        <v>2.4789</v>
      </c>
      <c r="AE38" s="11">
        <v>2.4837</v>
      </c>
      <c r="AF38" s="19">
        <f t="shared" si="3"/>
        <v>4.7999999999999154</v>
      </c>
      <c r="AG38" s="20">
        <v>12.3004</v>
      </c>
      <c r="AH38" s="20">
        <v>12.3058</v>
      </c>
      <c r="AI38" s="19">
        <f t="shared" si="4"/>
        <v>5.399999999999849</v>
      </c>
      <c r="AJ38" s="20">
        <v>12.9869</v>
      </c>
      <c r="AK38" s="20">
        <v>15.1586</v>
      </c>
      <c r="AL38" s="21">
        <f t="shared" si="5"/>
        <v>2.1716999999999995</v>
      </c>
      <c r="AM38" s="22">
        <f t="shared" si="6"/>
        <v>46.10000000000136</v>
      </c>
    </row>
    <row r="39" spans="1:39" s="26" customFormat="1" ht="19.5" customHeight="1">
      <c r="A39" s="11" t="s">
        <v>80</v>
      </c>
      <c r="B39" s="11" t="s">
        <v>83</v>
      </c>
      <c r="C39" s="11" t="s">
        <v>80</v>
      </c>
      <c r="D39" s="12">
        <v>22566</v>
      </c>
      <c r="E39" s="12">
        <v>37729</v>
      </c>
      <c r="F39" s="13">
        <v>36776</v>
      </c>
      <c r="G39" s="13">
        <v>36777</v>
      </c>
      <c r="H39" s="14">
        <v>0.3229166666666667</v>
      </c>
      <c r="I39" s="14">
        <v>0.3229166666666667</v>
      </c>
      <c r="J39" s="11">
        <v>205</v>
      </c>
      <c r="K39" s="11">
        <v>91</v>
      </c>
      <c r="L39" s="13">
        <v>36504</v>
      </c>
      <c r="M39" s="11">
        <v>10</v>
      </c>
      <c r="N39" s="11">
        <v>96</v>
      </c>
      <c r="O39" s="11" t="s">
        <v>43</v>
      </c>
      <c r="P39" s="31" t="s">
        <v>55</v>
      </c>
      <c r="Q39" s="31" t="s">
        <v>56</v>
      </c>
      <c r="R39" s="15">
        <v>12.0074</v>
      </c>
      <c r="S39" s="16" t="s">
        <v>44</v>
      </c>
      <c r="T39" s="15">
        <v>0.131</v>
      </c>
      <c r="U39" s="17">
        <f t="shared" si="8"/>
        <v>0.010909938871029532</v>
      </c>
      <c r="V39" s="11">
        <v>10.4265</v>
      </c>
      <c r="W39" s="11">
        <v>18.9266</v>
      </c>
      <c r="X39" s="18">
        <f t="shared" si="7"/>
        <v>8.5001</v>
      </c>
      <c r="Y39" s="11">
        <v>10.4261</v>
      </c>
      <c r="Z39" s="18">
        <f t="shared" si="9"/>
        <v>8.5005</v>
      </c>
      <c r="AA39" s="11">
        <v>15.2404</v>
      </c>
      <c r="AB39" s="11">
        <v>15.2916</v>
      </c>
      <c r="AC39" s="19">
        <f t="shared" si="2"/>
        <v>51.20000000000147</v>
      </c>
      <c r="AD39" s="11">
        <v>2.451</v>
      </c>
      <c r="AE39" s="11">
        <v>2.4529</v>
      </c>
      <c r="AF39" s="19">
        <f t="shared" si="3"/>
        <v>1.9000000000000128</v>
      </c>
      <c r="AG39" s="20">
        <v>12.3005</v>
      </c>
      <c r="AH39" s="20">
        <v>12.3039</v>
      </c>
      <c r="AI39" s="19">
        <f t="shared" si="4"/>
        <v>3.400000000000958</v>
      </c>
      <c r="AJ39" s="20">
        <v>11.9857</v>
      </c>
      <c r="AK39" s="20">
        <v>15.4344</v>
      </c>
      <c r="AL39" s="21">
        <f t="shared" si="5"/>
        <v>3.4487000000000005</v>
      </c>
      <c r="AM39" s="22">
        <f t="shared" si="6"/>
        <v>53.10000000000148</v>
      </c>
    </row>
    <row r="40" spans="1:39" ht="19.5" customHeight="1">
      <c r="A40" s="11" t="s">
        <v>80</v>
      </c>
      <c r="B40" s="11" t="s">
        <v>83</v>
      </c>
      <c r="C40" s="30" t="s">
        <v>80</v>
      </c>
      <c r="D40" s="12">
        <v>22565</v>
      </c>
      <c r="E40" s="12">
        <v>37730</v>
      </c>
      <c r="F40" s="13">
        <v>36780</v>
      </c>
      <c r="G40" s="13">
        <v>36781</v>
      </c>
      <c r="H40" s="14">
        <v>0.3333333333333333</v>
      </c>
      <c r="I40" s="14">
        <v>0.3333333333333333</v>
      </c>
      <c r="J40" s="11">
        <v>205</v>
      </c>
      <c r="K40" s="11">
        <v>91</v>
      </c>
      <c r="L40" s="11">
        <v>121099</v>
      </c>
      <c r="M40" s="11">
        <v>10</v>
      </c>
      <c r="N40" s="11">
        <v>94</v>
      </c>
      <c r="O40" s="11" t="s">
        <v>57</v>
      </c>
      <c r="P40" s="11" t="s">
        <v>58</v>
      </c>
      <c r="Q40" s="11" t="s">
        <v>59</v>
      </c>
      <c r="R40" s="15">
        <v>11.9891</v>
      </c>
      <c r="S40" s="15" t="s">
        <v>60</v>
      </c>
      <c r="T40" s="15">
        <v>0.1308</v>
      </c>
      <c r="U40" s="17">
        <f t="shared" si="8"/>
        <v>0.01090990983476658</v>
      </c>
      <c r="V40" s="11">
        <v>10.404</v>
      </c>
      <c r="W40" s="11">
        <v>18.904</v>
      </c>
      <c r="X40" s="18">
        <f t="shared" si="7"/>
        <v>8.5</v>
      </c>
      <c r="Y40" s="11">
        <v>10.4035</v>
      </c>
      <c r="Z40" s="18">
        <f t="shared" si="9"/>
        <v>8.5005</v>
      </c>
      <c r="AA40" s="11">
        <v>15.2488</v>
      </c>
      <c r="AB40" s="11">
        <v>15.3023</v>
      </c>
      <c r="AC40" s="19">
        <f t="shared" si="2"/>
        <v>53.500000000001435</v>
      </c>
      <c r="AD40" s="11">
        <v>2.4458</v>
      </c>
      <c r="AE40" s="11">
        <v>2.4472</v>
      </c>
      <c r="AF40" s="19">
        <f t="shared" si="3"/>
        <v>1.3999999999998458</v>
      </c>
      <c r="AG40" s="20">
        <v>10.5052</v>
      </c>
      <c r="AH40" s="20">
        <v>10.5071</v>
      </c>
      <c r="AI40" s="19">
        <f t="shared" si="4"/>
        <v>1.8999999999991246</v>
      </c>
      <c r="AJ40" s="20">
        <v>12.0656</v>
      </c>
      <c r="AK40" s="20">
        <v>15.8023</v>
      </c>
      <c r="AL40" s="21">
        <f t="shared" si="5"/>
        <v>3.736700000000001</v>
      </c>
      <c r="AM40" s="22">
        <f t="shared" si="6"/>
        <v>54.900000000001285</v>
      </c>
    </row>
    <row r="41" spans="1:39" ht="19.5" customHeight="1">
      <c r="A41" s="11" t="s">
        <v>80</v>
      </c>
      <c r="B41" s="11" t="s">
        <v>83</v>
      </c>
      <c r="C41" s="30" t="s">
        <v>80</v>
      </c>
      <c r="D41" s="12">
        <v>22564</v>
      </c>
      <c r="E41" s="12">
        <v>37731</v>
      </c>
      <c r="F41" s="13">
        <v>36787</v>
      </c>
      <c r="G41" s="13">
        <v>36788</v>
      </c>
      <c r="H41" s="14">
        <v>0.3506944444444444</v>
      </c>
      <c r="I41" s="14">
        <v>0.3506944444444444</v>
      </c>
      <c r="J41" s="11">
        <v>205</v>
      </c>
      <c r="K41" s="11">
        <v>91</v>
      </c>
      <c r="L41" s="11">
        <v>121099</v>
      </c>
      <c r="M41" s="11">
        <v>10</v>
      </c>
      <c r="N41" s="11">
        <v>90</v>
      </c>
      <c r="O41" s="11" t="s">
        <v>57</v>
      </c>
      <c r="P41" s="11" t="s">
        <v>61</v>
      </c>
      <c r="Q41" s="11" t="s">
        <v>62</v>
      </c>
      <c r="R41" s="15">
        <v>12.007</v>
      </c>
      <c r="S41" s="15" t="s">
        <v>60</v>
      </c>
      <c r="T41" s="15">
        <v>0.131</v>
      </c>
      <c r="U41" s="17">
        <f t="shared" si="8"/>
        <v>0.010910302323644542</v>
      </c>
      <c r="V41" s="11">
        <v>10.4639</v>
      </c>
      <c r="W41" s="11">
        <v>18.9642</v>
      </c>
      <c r="X41" s="18">
        <f t="shared" si="7"/>
        <v>8.500300000000001</v>
      </c>
      <c r="Y41" s="11">
        <v>10.4635</v>
      </c>
      <c r="Z41" s="18">
        <f t="shared" si="9"/>
        <v>8.500700000000002</v>
      </c>
      <c r="AA41" s="11">
        <v>15.262</v>
      </c>
      <c r="AB41" s="11">
        <v>15.2964</v>
      </c>
      <c r="AC41" s="19">
        <f t="shared" si="2"/>
        <v>34.399999999999764</v>
      </c>
      <c r="AD41" s="11">
        <v>2.4478</v>
      </c>
      <c r="AE41" s="11">
        <v>2.4555</v>
      </c>
      <c r="AF41" s="19">
        <f t="shared" si="3"/>
        <v>7.699999999999818</v>
      </c>
      <c r="AG41" s="20">
        <v>14.1341</v>
      </c>
      <c r="AH41" s="20">
        <v>14.1418</v>
      </c>
      <c r="AI41" s="19">
        <f t="shared" si="4"/>
        <v>7.699999999999818</v>
      </c>
      <c r="AJ41" s="20">
        <v>14.1341</v>
      </c>
      <c r="AK41" s="20">
        <v>14.1818</v>
      </c>
      <c r="AL41" s="21">
        <f t="shared" si="5"/>
        <v>0.04770000000000074</v>
      </c>
      <c r="AM41" s="22">
        <f t="shared" si="6"/>
        <v>42.09999999999958</v>
      </c>
    </row>
    <row r="42" spans="1:39" ht="19.5" customHeight="1">
      <c r="A42" s="11" t="s">
        <v>80</v>
      </c>
      <c r="B42" s="11" t="s">
        <v>83</v>
      </c>
      <c r="C42" s="30" t="s">
        <v>80</v>
      </c>
      <c r="D42" s="12">
        <v>22563</v>
      </c>
      <c r="E42" s="12">
        <v>37732</v>
      </c>
      <c r="F42" s="13">
        <v>36788</v>
      </c>
      <c r="G42" s="13">
        <v>36789</v>
      </c>
      <c r="H42" s="14">
        <v>0.40972222222222227</v>
      </c>
      <c r="I42" s="14">
        <v>0.40972222222222227</v>
      </c>
      <c r="J42" s="11">
        <v>205</v>
      </c>
      <c r="K42" s="11">
        <v>91</v>
      </c>
      <c r="L42" s="11">
        <v>121099</v>
      </c>
      <c r="M42" s="11">
        <v>10</v>
      </c>
      <c r="N42" s="11">
        <v>86</v>
      </c>
      <c r="O42" s="11" t="s">
        <v>57</v>
      </c>
      <c r="P42" s="11" t="s">
        <v>63</v>
      </c>
      <c r="Q42" s="11" t="s">
        <v>64</v>
      </c>
      <c r="R42" s="15">
        <v>11.998</v>
      </c>
      <c r="S42" s="15" t="s">
        <v>60</v>
      </c>
      <c r="T42" s="15">
        <v>0.1309</v>
      </c>
      <c r="U42" s="17">
        <f t="shared" si="8"/>
        <v>0.010910151691948658</v>
      </c>
      <c r="V42" s="11">
        <v>10.565</v>
      </c>
      <c r="W42" s="11">
        <v>19.0651</v>
      </c>
      <c r="X42" s="18">
        <f t="shared" si="7"/>
        <v>8.500100000000002</v>
      </c>
      <c r="Y42" s="11">
        <v>10.5644</v>
      </c>
      <c r="Z42" s="18">
        <f t="shared" si="9"/>
        <v>8.500700000000002</v>
      </c>
      <c r="AA42" s="11">
        <v>15.2421</v>
      </c>
      <c r="AB42" s="11">
        <v>15.2591</v>
      </c>
      <c r="AC42" s="19">
        <f t="shared" si="2"/>
        <v>16.99999999999946</v>
      </c>
      <c r="AD42" s="11">
        <v>2.5097</v>
      </c>
      <c r="AE42" s="11">
        <v>2.5106</v>
      </c>
      <c r="AF42" s="19">
        <f t="shared" si="3"/>
        <v>0.9000000000001229</v>
      </c>
      <c r="AG42" s="20">
        <v>14.132</v>
      </c>
      <c r="AH42" s="20">
        <v>14.1355</v>
      </c>
      <c r="AI42" s="19">
        <f t="shared" si="4"/>
        <v>3.5000000000007248</v>
      </c>
      <c r="AJ42" s="20">
        <v>12.0364</v>
      </c>
      <c r="AK42" s="20">
        <v>14.608</v>
      </c>
      <c r="AL42" s="21">
        <f t="shared" si="5"/>
        <v>2.5716</v>
      </c>
      <c r="AM42" s="22">
        <f t="shared" si="6"/>
        <v>17.899999999999583</v>
      </c>
    </row>
    <row r="43" spans="1:39" ht="19.5" customHeight="1">
      <c r="A43" s="11" t="s">
        <v>80</v>
      </c>
      <c r="B43" s="11" t="s">
        <v>83</v>
      </c>
      <c r="C43" s="30" t="s">
        <v>80</v>
      </c>
      <c r="D43" s="12">
        <v>22562</v>
      </c>
      <c r="E43" s="12">
        <v>37733</v>
      </c>
      <c r="F43" s="13">
        <v>36789</v>
      </c>
      <c r="G43" s="13">
        <v>36790</v>
      </c>
      <c r="H43" s="14">
        <v>0.46875</v>
      </c>
      <c r="I43" s="14">
        <v>0.46875</v>
      </c>
      <c r="J43" s="11">
        <v>205</v>
      </c>
      <c r="K43" s="11">
        <v>91</v>
      </c>
      <c r="L43" s="11">
        <v>121099</v>
      </c>
      <c r="M43" s="11">
        <v>10</v>
      </c>
      <c r="N43" s="11">
        <v>86</v>
      </c>
      <c r="O43" s="11" t="s">
        <v>57</v>
      </c>
      <c r="P43" s="11"/>
      <c r="Q43" s="11" t="s">
        <v>65</v>
      </c>
      <c r="R43" s="15">
        <v>11.9983</v>
      </c>
      <c r="S43" s="15" t="s">
        <v>60</v>
      </c>
      <c r="T43" s="15">
        <v>0.1309</v>
      </c>
      <c r="U43" s="17">
        <f t="shared" si="8"/>
        <v>0.010909878899510762</v>
      </c>
      <c r="V43" s="11">
        <v>10.591</v>
      </c>
      <c r="W43" s="11">
        <v>19.0908</v>
      </c>
      <c r="X43" s="18">
        <f t="shared" si="7"/>
        <v>8.499800000000002</v>
      </c>
      <c r="Y43" s="11">
        <v>10.5901</v>
      </c>
      <c r="Z43" s="18">
        <f t="shared" si="9"/>
        <v>8.500700000000002</v>
      </c>
      <c r="AA43" s="11">
        <v>15.2295</v>
      </c>
      <c r="AB43" s="11">
        <v>15.2626</v>
      </c>
      <c r="AC43" s="19">
        <f t="shared" si="2"/>
        <v>33.10000000000102</v>
      </c>
      <c r="AD43" s="11">
        <v>2.5151</v>
      </c>
      <c r="AE43" s="11">
        <v>2.5166</v>
      </c>
      <c r="AF43" s="19">
        <f t="shared" si="3"/>
        <v>1.5000000000000568</v>
      </c>
      <c r="AG43" s="20">
        <v>14.1317</v>
      </c>
      <c r="AH43" s="20">
        <v>14.1514</v>
      </c>
      <c r="AI43" s="19">
        <f t="shared" si="4"/>
        <v>19.700000000000273</v>
      </c>
      <c r="AJ43" s="20">
        <v>11.9503</v>
      </c>
      <c r="AK43" s="20">
        <v>14.7328</v>
      </c>
      <c r="AL43" s="21">
        <f t="shared" si="5"/>
        <v>2.782499999999999</v>
      </c>
      <c r="AM43" s="22">
        <f t="shared" si="6"/>
        <v>34.600000000001074</v>
      </c>
    </row>
    <row r="44" spans="1:39" s="26" customFormat="1" ht="19.5" customHeight="1">
      <c r="A44" s="11" t="s">
        <v>80</v>
      </c>
      <c r="B44" s="11" t="s">
        <v>48</v>
      </c>
      <c r="C44" s="11" t="s">
        <v>80</v>
      </c>
      <c r="D44" s="12">
        <v>21899</v>
      </c>
      <c r="E44" s="12">
        <v>37758</v>
      </c>
      <c r="F44" s="13">
        <v>36773</v>
      </c>
      <c r="G44" s="13">
        <v>36774</v>
      </c>
      <c r="H44" s="14">
        <v>0.3375</v>
      </c>
      <c r="I44" s="14">
        <v>0.3375</v>
      </c>
      <c r="J44" s="11">
        <v>218</v>
      </c>
      <c r="K44" s="11">
        <v>84</v>
      </c>
      <c r="L44" s="13">
        <v>36698</v>
      </c>
      <c r="M44" s="11">
        <v>9.92</v>
      </c>
      <c r="N44" s="11">
        <v>87</v>
      </c>
      <c r="O44" s="11" t="s">
        <v>43</v>
      </c>
      <c r="P44" s="11" t="s">
        <v>43</v>
      </c>
      <c r="Q44" s="11" t="s">
        <v>43</v>
      </c>
      <c r="R44" s="15">
        <v>10.0036</v>
      </c>
      <c r="S44" s="16" t="s">
        <v>44</v>
      </c>
      <c r="T44" s="15">
        <v>0.1093</v>
      </c>
      <c r="U44" s="17">
        <f>T44/R44</f>
        <v>0.010926066616018233</v>
      </c>
      <c r="V44" s="11">
        <v>8.7356</v>
      </c>
      <c r="W44" s="11">
        <v>17.2291</v>
      </c>
      <c r="X44" s="18">
        <f>W44-V44</f>
        <v>8.4935</v>
      </c>
      <c r="Y44" s="11">
        <v>8.749</v>
      </c>
      <c r="Z44" s="18">
        <f>W44-Y44</f>
        <v>8.480099999999998</v>
      </c>
      <c r="AA44" s="11">
        <v>15.1777</v>
      </c>
      <c r="AB44" s="11">
        <v>15.2046</v>
      </c>
      <c r="AC44" s="19">
        <f>(AB44-AA44)*1000</f>
        <v>26.89999999999948</v>
      </c>
      <c r="AD44" s="11">
        <v>2.4474</v>
      </c>
      <c r="AE44" s="11">
        <v>2.4514</v>
      </c>
      <c r="AF44" s="19">
        <f>(AE44-AD44)*1000</f>
        <v>4.0000000000000036</v>
      </c>
      <c r="AG44" s="20">
        <v>12.0535</v>
      </c>
      <c r="AH44" s="20">
        <v>12.0733</v>
      </c>
      <c r="AI44" s="19">
        <f>(AH44-AG44)*1000</f>
        <v>19.80000000000004</v>
      </c>
      <c r="AJ44" s="20">
        <v>11.542</v>
      </c>
      <c r="AK44" s="20">
        <v>15.2561</v>
      </c>
      <c r="AL44" s="21">
        <f>AK44-AJ44</f>
        <v>3.7141</v>
      </c>
      <c r="AM44" s="22">
        <f>AC44+AF44</f>
        <v>30.899999999999483</v>
      </c>
    </row>
    <row r="45" spans="1:39" s="26" customFormat="1" ht="19.5" customHeight="1">
      <c r="A45" s="11" t="s">
        <v>80</v>
      </c>
      <c r="B45" s="11" t="s">
        <v>48</v>
      </c>
      <c r="C45" s="11" t="s">
        <v>80</v>
      </c>
      <c r="D45" s="12">
        <v>22641</v>
      </c>
      <c r="E45" s="12">
        <v>37759</v>
      </c>
      <c r="F45" s="13">
        <v>36774</v>
      </c>
      <c r="G45" s="13">
        <v>36775</v>
      </c>
      <c r="H45" s="14">
        <v>0.40138888888888885</v>
      </c>
      <c r="I45" s="14">
        <v>0.40138888888888885</v>
      </c>
      <c r="J45" s="11">
        <v>218</v>
      </c>
      <c r="K45" s="11">
        <v>84</v>
      </c>
      <c r="L45" s="13">
        <v>36699</v>
      </c>
      <c r="M45" s="11">
        <v>9.9</v>
      </c>
      <c r="N45" s="11">
        <v>87</v>
      </c>
      <c r="O45" s="11" t="s">
        <v>43</v>
      </c>
      <c r="P45" s="11" t="s">
        <v>43</v>
      </c>
      <c r="Q45" s="11" t="s">
        <v>43</v>
      </c>
      <c r="R45" s="15">
        <v>10.0029</v>
      </c>
      <c r="S45" s="16" t="s">
        <v>44</v>
      </c>
      <c r="T45" s="15">
        <v>0.1093</v>
      </c>
      <c r="U45" s="17">
        <f>T45/R45</f>
        <v>0.010926831218946505</v>
      </c>
      <c r="V45" s="11">
        <v>8.75</v>
      </c>
      <c r="W45" s="11">
        <v>17.2646</v>
      </c>
      <c r="X45" s="18">
        <f t="shared" si="7"/>
        <v>8.514600000000002</v>
      </c>
      <c r="Y45" s="11">
        <v>8.7571</v>
      </c>
      <c r="Z45" s="18">
        <f>W45-Y45</f>
        <v>8.507500000000002</v>
      </c>
      <c r="AA45" s="11">
        <v>15.2053</v>
      </c>
      <c r="AB45" s="11">
        <v>15.232</v>
      </c>
      <c r="AC45" s="19">
        <f>(AB45-AA45)*1000</f>
        <v>26.699999999999946</v>
      </c>
      <c r="AD45" s="11">
        <v>2.4357</v>
      </c>
      <c r="AE45" s="11">
        <v>2.4368</v>
      </c>
      <c r="AF45" s="19">
        <f>(AE45-AD45)*1000</f>
        <v>1.0999999999996568</v>
      </c>
      <c r="AG45" s="20">
        <v>12.1476</v>
      </c>
      <c r="AH45" s="20">
        <v>12.152</v>
      </c>
      <c r="AI45" s="19">
        <f>(AH45-AG45)*1000</f>
        <v>4.399999999998627</v>
      </c>
      <c r="AJ45" s="20">
        <v>11.511</v>
      </c>
      <c r="AK45" s="20">
        <v>14.2845</v>
      </c>
      <c r="AL45" s="21">
        <f>AK45-AJ45</f>
        <v>2.7735000000000003</v>
      </c>
      <c r="AM45" s="22">
        <f>AC45+AF45</f>
        <v>27.799999999999603</v>
      </c>
    </row>
    <row r="46" spans="1:39" ht="19.5" customHeight="1">
      <c r="A46" s="11" t="s">
        <v>80</v>
      </c>
      <c r="B46" s="11" t="s">
        <v>48</v>
      </c>
      <c r="C46" s="11" t="s">
        <v>80</v>
      </c>
      <c r="D46" s="12">
        <v>22641</v>
      </c>
      <c r="E46" s="12">
        <v>37760</v>
      </c>
      <c r="F46" s="13">
        <v>36775</v>
      </c>
      <c r="G46" s="13">
        <v>36776</v>
      </c>
      <c r="H46" s="14">
        <v>0.44375</v>
      </c>
      <c r="I46" s="14">
        <v>0.44375</v>
      </c>
      <c r="J46" s="11">
        <v>218</v>
      </c>
      <c r="K46" s="11">
        <v>84</v>
      </c>
      <c r="L46" s="13">
        <v>36698</v>
      </c>
      <c r="M46" s="11">
        <v>10.1</v>
      </c>
      <c r="N46" s="11">
        <v>89</v>
      </c>
      <c r="O46" s="11" t="s">
        <v>43</v>
      </c>
      <c r="P46" s="11" t="s">
        <v>43</v>
      </c>
      <c r="Q46" s="11" t="s">
        <v>43</v>
      </c>
      <c r="R46" s="15">
        <v>10.0058</v>
      </c>
      <c r="S46" s="16" t="s">
        <v>44</v>
      </c>
      <c r="T46" s="15">
        <v>0.1089</v>
      </c>
      <c r="U46" s="17">
        <f>T46/R46</f>
        <v>0.01088368746127246</v>
      </c>
      <c r="V46" s="11">
        <v>8.7294</v>
      </c>
      <c r="W46" s="11">
        <v>17.2365</v>
      </c>
      <c r="X46" s="18">
        <f>W46-V46</f>
        <v>8.5071</v>
      </c>
      <c r="Y46" s="11">
        <v>8.7333</v>
      </c>
      <c r="Z46" s="18">
        <f>W46-Y46</f>
        <v>8.5032</v>
      </c>
      <c r="AA46" s="11">
        <v>15.1965</v>
      </c>
      <c r="AB46" s="11">
        <v>15.2443</v>
      </c>
      <c r="AC46" s="19">
        <f>(AB46-AA46)*1000</f>
        <v>47.80000000000051</v>
      </c>
      <c r="AD46" s="11">
        <v>2.4538</v>
      </c>
      <c r="AE46" s="11">
        <v>2.4561</v>
      </c>
      <c r="AF46" s="19">
        <f>(AE46-AD46)*1000</f>
        <v>2.2999999999999687</v>
      </c>
      <c r="AG46" s="20">
        <v>11.8329</v>
      </c>
      <c r="AH46" s="20">
        <v>11.8374</v>
      </c>
      <c r="AI46" s="19">
        <f>(AH46-AG46)*1000</f>
        <v>4.5000000000001705</v>
      </c>
      <c r="AJ46" s="20">
        <v>11.4969</v>
      </c>
      <c r="AK46" s="20">
        <v>15.7022</v>
      </c>
      <c r="AL46" s="21">
        <f>AK46-AJ46</f>
        <v>4.205299999999999</v>
      </c>
      <c r="AM46" s="22">
        <f>AC46+AF46</f>
        <v>50.10000000000048</v>
      </c>
    </row>
    <row r="47" spans="1:39" ht="19.5" customHeight="1">
      <c r="A47" s="11" t="s">
        <v>80</v>
      </c>
      <c r="B47" s="11" t="s">
        <v>48</v>
      </c>
      <c r="C47" s="11" t="s">
        <v>80</v>
      </c>
      <c r="D47" s="12">
        <v>22465</v>
      </c>
      <c r="E47" s="12">
        <v>37761</v>
      </c>
      <c r="F47" s="13">
        <v>36776</v>
      </c>
      <c r="G47" s="13">
        <v>36777</v>
      </c>
      <c r="H47" s="14">
        <v>0.48194444444444445</v>
      </c>
      <c r="I47" s="14">
        <v>0.48194444444444445</v>
      </c>
      <c r="J47" s="11">
        <v>218</v>
      </c>
      <c r="K47" s="11">
        <v>84</v>
      </c>
      <c r="L47" s="13">
        <v>36699</v>
      </c>
      <c r="M47" s="11">
        <v>10</v>
      </c>
      <c r="N47" s="11">
        <v>87</v>
      </c>
      <c r="O47" s="11" t="s">
        <v>43</v>
      </c>
      <c r="P47" s="11" t="s">
        <v>43</v>
      </c>
      <c r="Q47" s="11" t="s">
        <v>43</v>
      </c>
      <c r="R47" s="15">
        <v>10.0015</v>
      </c>
      <c r="S47" s="16" t="s">
        <v>44</v>
      </c>
      <c r="T47" s="15">
        <v>0.1095</v>
      </c>
      <c r="U47" s="17">
        <v>0.01095</v>
      </c>
      <c r="V47" s="11">
        <v>8.6077</v>
      </c>
      <c r="W47" s="11">
        <v>17.1116</v>
      </c>
      <c r="X47" s="18">
        <v>8.5039</v>
      </c>
      <c r="Y47" s="11">
        <v>8.6004</v>
      </c>
      <c r="Z47" s="18">
        <v>8.5112</v>
      </c>
      <c r="AA47" s="11">
        <v>15.2471</v>
      </c>
      <c r="AB47" s="11">
        <v>15.3013</v>
      </c>
      <c r="AC47" s="19">
        <v>54.2</v>
      </c>
      <c r="AD47" s="11">
        <v>2.4369</v>
      </c>
      <c r="AE47" s="11">
        <v>2.4402</v>
      </c>
      <c r="AF47" s="19">
        <v>3.3</v>
      </c>
      <c r="AG47" s="20">
        <v>12.0537</v>
      </c>
      <c r="AH47" s="20">
        <v>12.0607</v>
      </c>
      <c r="AI47" s="19">
        <v>7</v>
      </c>
      <c r="AJ47" s="20">
        <v>11.598</v>
      </c>
      <c r="AK47" s="20">
        <v>15.2999</v>
      </c>
      <c r="AL47" s="21">
        <v>3.7019</v>
      </c>
      <c r="AM47" s="22">
        <v>57.5</v>
      </c>
    </row>
    <row r="48" spans="1:39" ht="19.5" customHeight="1">
      <c r="A48" s="11" t="s">
        <v>80</v>
      </c>
      <c r="B48" s="11" t="s">
        <v>48</v>
      </c>
      <c r="C48" s="11" t="s">
        <v>80</v>
      </c>
      <c r="D48" s="12">
        <v>23173</v>
      </c>
      <c r="E48" s="12">
        <v>37762</v>
      </c>
      <c r="F48" s="13">
        <v>36803</v>
      </c>
      <c r="G48" s="13">
        <v>36804</v>
      </c>
      <c r="H48" s="12">
        <v>1014</v>
      </c>
      <c r="I48" s="12">
        <v>1014</v>
      </c>
      <c r="J48" s="11">
        <v>218</v>
      </c>
      <c r="K48" s="11">
        <v>84</v>
      </c>
      <c r="L48" s="13">
        <v>36699</v>
      </c>
      <c r="M48" s="11">
        <v>9.8</v>
      </c>
      <c r="N48" s="11">
        <v>88</v>
      </c>
      <c r="O48" s="11" t="s">
        <v>43</v>
      </c>
      <c r="P48" s="11" t="s">
        <v>43</v>
      </c>
      <c r="Q48" s="11" t="s">
        <v>43</v>
      </c>
      <c r="R48" s="15">
        <v>10.0528</v>
      </c>
      <c r="S48" s="15" t="s">
        <v>60</v>
      </c>
      <c r="T48" s="15">
        <v>0.1099</v>
      </c>
      <c r="U48" s="17">
        <f>T48/R48</f>
        <v>0.01093227757440713</v>
      </c>
      <c r="V48" s="11">
        <v>8.9068</v>
      </c>
      <c r="W48" s="11">
        <v>17.4045</v>
      </c>
      <c r="X48" s="18">
        <f>W48-V48</f>
        <v>8.497699999999998</v>
      </c>
      <c r="Y48" s="11">
        <v>8.8871</v>
      </c>
      <c r="Z48" s="18">
        <f>W48-Y48</f>
        <v>8.517399999999999</v>
      </c>
      <c r="AA48" s="11">
        <v>15.3333</v>
      </c>
      <c r="AB48" s="11">
        <v>15.3883</v>
      </c>
      <c r="AC48" s="19">
        <f>(AB48-AA48)*1000</f>
        <v>54.999999999999716</v>
      </c>
      <c r="AD48" s="11">
        <v>2.4256</v>
      </c>
      <c r="AE48" s="11">
        <v>2.4278</v>
      </c>
      <c r="AF48" s="19">
        <f>(AE48-AD48)*1000</f>
        <v>2.1999999999997577</v>
      </c>
      <c r="AG48" s="20">
        <v>11.5663</v>
      </c>
      <c r="AH48" s="20">
        <v>11.5735</v>
      </c>
      <c r="AI48" s="19">
        <f>(AH48-AG48)*1000</f>
        <v>7.199999999999207</v>
      </c>
      <c r="AJ48" s="20">
        <v>11.5091</v>
      </c>
      <c r="AK48" s="20">
        <v>14.7641</v>
      </c>
      <c r="AL48" s="21">
        <f>AK48-AJ48</f>
        <v>3.254999999999999</v>
      </c>
      <c r="AM48" s="22">
        <f>AC48+AF48</f>
        <v>57.19999999999948</v>
      </c>
    </row>
    <row r="49" spans="1:39" ht="19.5" customHeight="1">
      <c r="A49" s="11" t="s">
        <v>80</v>
      </c>
      <c r="B49" s="11" t="s">
        <v>48</v>
      </c>
      <c r="C49" s="11" t="s">
        <v>80</v>
      </c>
      <c r="D49" s="12">
        <v>23177</v>
      </c>
      <c r="E49" s="12">
        <v>37763</v>
      </c>
      <c r="F49" s="13">
        <v>36805</v>
      </c>
      <c r="G49" s="13">
        <v>36806</v>
      </c>
      <c r="H49" s="12">
        <v>1207</v>
      </c>
      <c r="I49" s="12">
        <v>1207</v>
      </c>
      <c r="J49" s="11">
        <v>218</v>
      </c>
      <c r="K49" s="11">
        <v>84</v>
      </c>
      <c r="L49" s="13">
        <v>36699</v>
      </c>
      <c r="M49" s="11">
        <v>10.1</v>
      </c>
      <c r="N49" s="11">
        <v>87</v>
      </c>
      <c r="O49" s="11" t="s">
        <v>43</v>
      </c>
      <c r="P49" s="11" t="s">
        <v>43</v>
      </c>
      <c r="Q49" s="11" t="s">
        <v>43</v>
      </c>
      <c r="R49" s="15">
        <v>10.0013</v>
      </c>
      <c r="S49" s="15" t="s">
        <v>60</v>
      </c>
      <c r="T49" s="15">
        <v>0.1095</v>
      </c>
      <c r="U49" s="17">
        <f>T49/R49</f>
        <v>0.010948576685030945</v>
      </c>
      <c r="V49" s="11">
        <v>8.8724</v>
      </c>
      <c r="W49" s="11">
        <v>17.3871</v>
      </c>
      <c r="X49" s="18">
        <f>W49-V49</f>
        <v>8.5147</v>
      </c>
      <c r="Y49" s="11">
        <v>8.9065</v>
      </c>
      <c r="Z49" s="18">
        <f>W49-Y49</f>
        <v>8.4806</v>
      </c>
      <c r="AA49" s="11">
        <v>15.1777</v>
      </c>
      <c r="AB49" s="11">
        <v>15.2229</v>
      </c>
      <c r="AC49" s="19">
        <f>(AB49-AA49)*1000</f>
        <v>45.19999999999946</v>
      </c>
      <c r="AD49" s="11">
        <v>2.4411</v>
      </c>
      <c r="AE49" s="11">
        <v>2.4459</v>
      </c>
      <c r="AF49" s="19">
        <f>(AE49-AD49)*1000</f>
        <v>4.7999999999999154</v>
      </c>
      <c r="AG49" s="20">
        <v>11.5663</v>
      </c>
      <c r="AH49" s="20">
        <v>11.5703</v>
      </c>
      <c r="AI49" s="19">
        <f>(AH49-AG49)*1000</f>
        <v>3.9999999999995595</v>
      </c>
      <c r="AJ49" s="20">
        <v>11.3827</v>
      </c>
      <c r="AK49" s="20">
        <v>14.9761</v>
      </c>
      <c r="AL49" s="21">
        <f>AK49-AJ49</f>
        <v>3.593400000000001</v>
      </c>
      <c r="AM49" s="22">
        <f>AC49+AF49</f>
        <v>49.999999999999375</v>
      </c>
    </row>
    <row r="50" spans="1:39" ht="19.5" customHeight="1">
      <c r="A50" s="11" t="s">
        <v>80</v>
      </c>
      <c r="B50" s="11" t="s">
        <v>48</v>
      </c>
      <c r="C50" s="11" t="s">
        <v>80</v>
      </c>
      <c r="D50" s="12">
        <v>23183</v>
      </c>
      <c r="E50" s="12">
        <v>37764</v>
      </c>
      <c r="F50" s="13">
        <v>36808</v>
      </c>
      <c r="G50" s="13">
        <v>36809</v>
      </c>
      <c r="H50" s="12">
        <v>1731</v>
      </c>
      <c r="I50" s="12">
        <v>1731</v>
      </c>
      <c r="J50" s="11">
        <v>218</v>
      </c>
      <c r="K50" s="11">
        <v>84</v>
      </c>
      <c r="L50" s="13">
        <v>36699</v>
      </c>
      <c r="M50" s="11">
        <v>10.1</v>
      </c>
      <c r="N50" s="11">
        <v>87</v>
      </c>
      <c r="O50" s="11" t="s">
        <v>43</v>
      </c>
      <c r="P50" s="11" t="s">
        <v>43</v>
      </c>
      <c r="Q50" s="11" t="s">
        <v>43</v>
      </c>
      <c r="R50" s="15">
        <v>10.0007</v>
      </c>
      <c r="S50" s="15" t="s">
        <v>60</v>
      </c>
      <c r="T50" s="15">
        <v>0.1091</v>
      </c>
      <c r="U50" s="17">
        <f>T50/R50</f>
        <v>0.010909236353455259</v>
      </c>
      <c r="V50" s="11">
        <v>8.8026</v>
      </c>
      <c r="W50" s="11">
        <v>17.3043</v>
      </c>
      <c r="X50" s="18">
        <f>W50-V50</f>
        <v>8.501700000000001</v>
      </c>
      <c r="Y50" s="11">
        <v>8.8228</v>
      </c>
      <c r="Z50" s="18">
        <f>W50-Y50</f>
        <v>8.4815</v>
      </c>
      <c r="AA50" s="11">
        <v>15.2776</v>
      </c>
      <c r="AB50" s="11">
        <v>15.2978</v>
      </c>
      <c r="AC50" s="19">
        <f>(AB50-AA50)*1000</f>
        <v>20.200000000000884</v>
      </c>
      <c r="AD50" s="11">
        <v>2.4174</v>
      </c>
      <c r="AE50" s="11">
        <v>2.4203</v>
      </c>
      <c r="AF50" s="19">
        <f>(AE50-AD50)*1000</f>
        <v>2.8999999999999027</v>
      </c>
      <c r="AG50" s="20">
        <v>12.146</v>
      </c>
      <c r="AH50" s="20">
        <v>12.1491</v>
      </c>
      <c r="AI50" s="19">
        <f>(AH50-AG50)*1000</f>
        <v>3.0999999999998806</v>
      </c>
      <c r="AJ50" s="20">
        <v>11.471</v>
      </c>
      <c r="AK50" s="20">
        <v>14.1889</v>
      </c>
      <c r="AL50" s="21">
        <f>AK50-AJ50</f>
        <v>2.7179</v>
      </c>
      <c r="AM50" s="22">
        <f>AC50+AF50</f>
        <v>23.100000000000787</v>
      </c>
    </row>
    <row r="51" spans="1:39" ht="19.5" customHeight="1">
      <c r="A51" s="11" t="s">
        <v>80</v>
      </c>
      <c r="B51" s="11" t="s">
        <v>48</v>
      </c>
      <c r="C51" s="11" t="s">
        <v>80</v>
      </c>
      <c r="D51" s="12">
        <v>23189</v>
      </c>
      <c r="E51" s="12">
        <v>37765</v>
      </c>
      <c r="F51" s="13">
        <v>36812</v>
      </c>
      <c r="G51" s="13">
        <v>36813</v>
      </c>
      <c r="H51" s="12">
        <v>1028</v>
      </c>
      <c r="I51" s="12">
        <v>1028</v>
      </c>
      <c r="J51" s="11">
        <v>218</v>
      </c>
      <c r="K51" s="11">
        <v>84</v>
      </c>
      <c r="L51" s="13">
        <v>36699</v>
      </c>
      <c r="M51" s="11">
        <v>10</v>
      </c>
      <c r="N51" s="11">
        <v>87</v>
      </c>
      <c r="O51" s="11" t="s">
        <v>43</v>
      </c>
      <c r="P51" s="11" t="s">
        <v>43</v>
      </c>
      <c r="Q51" s="11" t="s">
        <v>43</v>
      </c>
      <c r="R51" s="15">
        <v>10.002</v>
      </c>
      <c r="S51" s="15" t="s">
        <v>60</v>
      </c>
      <c r="T51" s="15">
        <v>0.1093</v>
      </c>
      <c r="U51" s="17">
        <f>T51/R51</f>
        <v>0.010927814437112576</v>
      </c>
      <c r="V51" s="11">
        <v>8.8524</v>
      </c>
      <c r="W51" s="11">
        <v>17.354</v>
      </c>
      <c r="X51" s="18">
        <f>W51-V51</f>
        <v>8.5016</v>
      </c>
      <c r="Y51" s="11">
        <v>8.8506</v>
      </c>
      <c r="Z51" s="18">
        <f>W51-Y51</f>
        <v>8.5034</v>
      </c>
      <c r="AA51" s="11">
        <v>15.223</v>
      </c>
      <c r="AB51" s="11">
        <v>15.2457</v>
      </c>
      <c r="AC51" s="19">
        <f>(AB51-AA51)*1000</f>
        <v>22.69999999999861</v>
      </c>
      <c r="AD51" s="11">
        <v>2.4241</v>
      </c>
      <c r="AE51" s="11">
        <v>2.4264</v>
      </c>
      <c r="AF51" s="19">
        <f>(AE51-AD51)*1000</f>
        <v>2.2999999999999687</v>
      </c>
      <c r="AG51" s="20">
        <v>12.4019</v>
      </c>
      <c r="AH51" s="20">
        <v>12.4207</v>
      </c>
      <c r="AI51" s="19">
        <f>(AH51-AG51)*1000</f>
        <v>18.800000000000594</v>
      </c>
      <c r="AJ51" s="20">
        <v>11.611</v>
      </c>
      <c r="AK51" s="20">
        <v>14.5123</v>
      </c>
      <c r="AL51" s="21">
        <f>AK51-AJ51</f>
        <v>2.901299999999999</v>
      </c>
      <c r="AM51" s="22">
        <f>AC51+AF51</f>
        <v>24.99999999999858</v>
      </c>
    </row>
    <row r="52" spans="1:39" ht="19.5" customHeight="1">
      <c r="A52" s="11" t="s">
        <v>80</v>
      </c>
      <c r="B52" s="11" t="s">
        <v>88</v>
      </c>
      <c r="C52" s="11" t="s">
        <v>80</v>
      </c>
      <c r="D52" s="12">
        <v>22167</v>
      </c>
      <c r="E52" s="12">
        <v>37742</v>
      </c>
      <c r="F52" s="13">
        <v>36766</v>
      </c>
      <c r="G52" s="13">
        <v>36767</v>
      </c>
      <c r="H52" s="14">
        <v>0.5</v>
      </c>
      <c r="I52" s="14">
        <v>0.5</v>
      </c>
      <c r="J52" s="11">
        <v>254</v>
      </c>
      <c r="K52" s="11">
        <v>0.25</v>
      </c>
      <c r="L52" s="13">
        <v>36718</v>
      </c>
      <c r="M52" s="11">
        <v>10.1</v>
      </c>
      <c r="N52" s="11">
        <v>93</v>
      </c>
      <c r="O52" s="11" t="s">
        <v>43</v>
      </c>
      <c r="P52" s="11" t="s">
        <v>43</v>
      </c>
      <c r="Q52" s="11" t="s">
        <v>43</v>
      </c>
      <c r="R52" s="15">
        <v>12.297</v>
      </c>
      <c r="S52" s="16" t="s">
        <v>44</v>
      </c>
      <c r="T52" s="15">
        <v>0.134</v>
      </c>
      <c r="U52" s="17">
        <f aca="true" t="shared" si="10" ref="U52:U85">T52/R52</f>
        <v>0.01089696673985525</v>
      </c>
      <c r="V52" s="11">
        <v>10.64</v>
      </c>
      <c r="W52" s="11">
        <v>19.15</v>
      </c>
      <c r="X52" s="18">
        <f t="shared" si="7"/>
        <v>8.509999999999998</v>
      </c>
      <c r="Y52" s="11">
        <v>10.64</v>
      </c>
      <c r="Z52" s="18">
        <f aca="true" t="shared" si="11" ref="Z52:Z76">W52-Y52</f>
        <v>8.509999999999998</v>
      </c>
      <c r="AA52" s="11">
        <v>15.2065</v>
      </c>
      <c r="AB52" s="11">
        <v>15.2402</v>
      </c>
      <c r="AC52" s="19">
        <f aca="true" t="shared" si="12" ref="AC52:AC85">(AB52-AA52)*1000</f>
        <v>33.69999999999962</v>
      </c>
      <c r="AD52" s="11">
        <v>2.4802</v>
      </c>
      <c r="AE52" s="11">
        <v>2.4802</v>
      </c>
      <c r="AF52" s="19">
        <f aca="true" t="shared" si="13" ref="AF52:AF85">(AE52-AD52)*1000</f>
        <v>0</v>
      </c>
      <c r="AG52" s="20">
        <v>11.4822</v>
      </c>
      <c r="AH52" s="20">
        <v>11.5071</v>
      </c>
      <c r="AI52" s="19">
        <f aca="true" t="shared" si="14" ref="AI52:AI85">(AH52-AG52)*1000</f>
        <v>24.899999999998812</v>
      </c>
      <c r="AJ52" s="20">
        <v>14.4515</v>
      </c>
      <c r="AK52" s="20">
        <v>17.4672</v>
      </c>
      <c r="AL52" s="21">
        <f aca="true" t="shared" si="15" ref="AL52:AL85">AK52-AJ52</f>
        <v>3.015699999999999</v>
      </c>
      <c r="AM52" s="22">
        <f aca="true" t="shared" si="16" ref="AM52:AM76">AC52+AF52</f>
        <v>33.69999999999962</v>
      </c>
    </row>
    <row r="53" spans="1:39" ht="19.5" customHeight="1">
      <c r="A53" s="11" t="s">
        <v>80</v>
      </c>
      <c r="B53" s="11" t="s">
        <v>88</v>
      </c>
      <c r="C53" s="11" t="s">
        <v>80</v>
      </c>
      <c r="D53" s="12">
        <v>22163</v>
      </c>
      <c r="E53" s="25">
        <v>37743</v>
      </c>
      <c r="F53" s="13">
        <v>36767</v>
      </c>
      <c r="G53" s="13">
        <v>36768</v>
      </c>
      <c r="H53" s="14">
        <v>0.7493055555555556</v>
      </c>
      <c r="I53" s="14">
        <v>0.7493055555555556</v>
      </c>
      <c r="J53" s="11">
        <v>254</v>
      </c>
      <c r="K53" s="11">
        <v>0.25</v>
      </c>
      <c r="L53" s="13">
        <v>36718</v>
      </c>
      <c r="M53" s="11">
        <v>9.8</v>
      </c>
      <c r="N53" s="11">
        <v>92.5</v>
      </c>
      <c r="O53" s="11" t="s">
        <v>43</v>
      </c>
      <c r="P53" s="11" t="s">
        <v>43</v>
      </c>
      <c r="Q53" s="11" t="s">
        <v>43</v>
      </c>
      <c r="R53" s="15">
        <v>12.0271</v>
      </c>
      <c r="S53" s="16" t="s">
        <v>44</v>
      </c>
      <c r="T53" s="15">
        <v>0.1314</v>
      </c>
      <c r="U53" s="17">
        <f t="shared" si="10"/>
        <v>0.010925326969926248</v>
      </c>
      <c r="V53" s="11">
        <v>10.67</v>
      </c>
      <c r="W53" s="11">
        <v>19.15</v>
      </c>
      <c r="X53" s="18">
        <f t="shared" si="7"/>
        <v>8.479999999999999</v>
      </c>
      <c r="Y53" s="11">
        <v>10.66</v>
      </c>
      <c r="Z53" s="18">
        <f t="shared" si="11"/>
        <v>8.489999999999998</v>
      </c>
      <c r="AA53" s="11">
        <v>15.2046</v>
      </c>
      <c r="AB53" s="11">
        <v>15.2125</v>
      </c>
      <c r="AC53" s="19">
        <f t="shared" si="12"/>
        <v>7.900000000001128</v>
      </c>
      <c r="AD53" s="11">
        <v>2.4458</v>
      </c>
      <c r="AE53" s="11">
        <v>2.4458</v>
      </c>
      <c r="AF53" s="19">
        <f t="shared" si="13"/>
        <v>0</v>
      </c>
      <c r="AG53" s="20">
        <v>11.0167</v>
      </c>
      <c r="AH53" s="20">
        <v>11.0192</v>
      </c>
      <c r="AI53" s="19">
        <f t="shared" si="14"/>
        <v>2.4999999999995026</v>
      </c>
      <c r="AJ53" s="20">
        <v>14.4169</v>
      </c>
      <c r="AK53" s="20">
        <v>16.0306</v>
      </c>
      <c r="AL53" s="21">
        <f t="shared" si="15"/>
        <v>1.6136999999999997</v>
      </c>
      <c r="AM53" s="22">
        <f t="shared" si="16"/>
        <v>7.900000000001128</v>
      </c>
    </row>
    <row r="54" spans="1:39" ht="19.5" customHeight="1">
      <c r="A54" s="11" t="s">
        <v>80</v>
      </c>
      <c r="B54" s="11" t="s">
        <v>88</v>
      </c>
      <c r="C54" s="11" t="s">
        <v>80</v>
      </c>
      <c r="D54" s="12">
        <v>22179</v>
      </c>
      <c r="E54" s="25">
        <v>37744</v>
      </c>
      <c r="F54" s="13">
        <v>36770</v>
      </c>
      <c r="G54" s="13">
        <v>36771</v>
      </c>
      <c r="H54" s="14">
        <v>0.7395833333333334</v>
      </c>
      <c r="I54" s="14">
        <v>0.7395833333333334</v>
      </c>
      <c r="J54" s="11">
        <v>254</v>
      </c>
      <c r="K54" s="11">
        <v>0.25</v>
      </c>
      <c r="L54" s="13">
        <v>36718</v>
      </c>
      <c r="M54" s="11">
        <v>10.2</v>
      </c>
      <c r="N54" s="11">
        <v>97.5</v>
      </c>
      <c r="O54" s="11" t="s">
        <v>43</v>
      </c>
      <c r="P54" s="11" t="s">
        <v>43</v>
      </c>
      <c r="Q54" s="11" t="s">
        <v>43</v>
      </c>
      <c r="R54" s="15">
        <v>12.5753</v>
      </c>
      <c r="S54" s="16" t="s">
        <v>44</v>
      </c>
      <c r="T54" s="15">
        <v>0.1372</v>
      </c>
      <c r="U54" s="17">
        <f t="shared" si="10"/>
        <v>0.010910276494397747</v>
      </c>
      <c r="V54" s="11">
        <v>10.87</v>
      </c>
      <c r="W54" s="11">
        <v>19.38</v>
      </c>
      <c r="X54" s="18">
        <f t="shared" si="7"/>
        <v>8.51</v>
      </c>
      <c r="Y54" s="11">
        <v>10.88</v>
      </c>
      <c r="Z54" s="18">
        <f t="shared" si="11"/>
        <v>8.499999999999998</v>
      </c>
      <c r="AA54" s="11">
        <v>15.1997</v>
      </c>
      <c r="AB54" s="11">
        <v>15.2508</v>
      </c>
      <c r="AC54" s="19">
        <f t="shared" si="12"/>
        <v>51.09999999999992</v>
      </c>
      <c r="AD54" s="11">
        <v>2.4904</v>
      </c>
      <c r="AE54" s="11">
        <v>2.4906</v>
      </c>
      <c r="AF54" s="19">
        <f t="shared" si="13"/>
        <v>0.19999999999997797</v>
      </c>
      <c r="AG54" s="20">
        <v>11.8633</v>
      </c>
      <c r="AH54" s="20">
        <v>11.8677</v>
      </c>
      <c r="AI54" s="19">
        <f t="shared" si="14"/>
        <v>4.399999999998627</v>
      </c>
      <c r="AJ54" s="20">
        <v>14.24</v>
      </c>
      <c r="AK54" s="20">
        <v>17.0773</v>
      </c>
      <c r="AL54" s="21">
        <f t="shared" si="15"/>
        <v>2.837300000000001</v>
      </c>
      <c r="AM54" s="22">
        <f t="shared" si="16"/>
        <v>51.2999999999999</v>
      </c>
    </row>
    <row r="55" spans="1:39" ht="19.5" customHeight="1">
      <c r="A55" s="11" t="s">
        <v>80</v>
      </c>
      <c r="B55" s="11" t="s">
        <v>88</v>
      </c>
      <c r="C55" s="11" t="s">
        <v>80</v>
      </c>
      <c r="D55" s="12">
        <v>22175</v>
      </c>
      <c r="E55" s="25">
        <v>37745</v>
      </c>
      <c r="F55" s="13">
        <v>36774</v>
      </c>
      <c r="G55" s="13">
        <v>36775</v>
      </c>
      <c r="H55" s="14">
        <v>0.5083333333333333</v>
      </c>
      <c r="I55" s="14">
        <v>0.5083333333333333</v>
      </c>
      <c r="J55" s="11">
        <v>254</v>
      </c>
      <c r="K55" s="11">
        <v>0.25</v>
      </c>
      <c r="L55" s="13">
        <v>36718</v>
      </c>
      <c r="M55" s="11">
        <v>9.8</v>
      </c>
      <c r="N55" s="11">
        <v>94.5</v>
      </c>
      <c r="O55" s="11" t="s">
        <v>43</v>
      </c>
      <c r="P55" s="11" t="s">
        <v>43</v>
      </c>
      <c r="Q55" s="11" t="s">
        <v>43</v>
      </c>
      <c r="R55" s="15">
        <v>12.9033</v>
      </c>
      <c r="S55" s="16" t="s">
        <v>44</v>
      </c>
      <c r="T55" s="15">
        <v>0.1408</v>
      </c>
      <c r="U55" s="17">
        <f t="shared" si="10"/>
        <v>0.010911937256360776</v>
      </c>
      <c r="V55" s="11">
        <v>12.06</v>
      </c>
      <c r="W55" s="11">
        <v>20.56</v>
      </c>
      <c r="X55" s="18">
        <f t="shared" si="7"/>
        <v>8.499999999999998</v>
      </c>
      <c r="Y55" s="11">
        <v>12.06</v>
      </c>
      <c r="Z55" s="18">
        <f t="shared" si="11"/>
        <v>8.499999999999998</v>
      </c>
      <c r="AA55" s="11">
        <v>15.2666</v>
      </c>
      <c r="AB55" s="11">
        <v>15.3189</v>
      </c>
      <c r="AC55" s="19">
        <f t="shared" si="12"/>
        <v>52.2999999999989</v>
      </c>
      <c r="AD55" s="11">
        <v>2.4435</v>
      </c>
      <c r="AE55" s="11">
        <v>2.4448</v>
      </c>
      <c r="AF55" s="19">
        <f t="shared" si="13"/>
        <v>1.3000000000000789</v>
      </c>
      <c r="AG55" s="20">
        <v>11.2861</v>
      </c>
      <c r="AH55" s="20">
        <v>11.2939</v>
      </c>
      <c r="AI55" s="19">
        <f t="shared" si="14"/>
        <v>7.800000000001361</v>
      </c>
      <c r="AJ55" s="20">
        <v>14.4</v>
      </c>
      <c r="AK55" s="20">
        <v>16.4801</v>
      </c>
      <c r="AL55" s="21">
        <f t="shared" si="15"/>
        <v>2.0801</v>
      </c>
      <c r="AM55" s="22">
        <f t="shared" si="16"/>
        <v>53.599999999998985</v>
      </c>
    </row>
    <row r="56" spans="1:39" ht="19.5" customHeight="1">
      <c r="A56" s="11" t="s">
        <v>80</v>
      </c>
      <c r="B56" s="11" t="s">
        <v>88</v>
      </c>
      <c r="C56" s="11" t="s">
        <v>80</v>
      </c>
      <c r="D56" s="12">
        <v>22187</v>
      </c>
      <c r="E56" s="12">
        <v>37746</v>
      </c>
      <c r="F56" s="13">
        <v>36776</v>
      </c>
      <c r="G56" s="13">
        <v>36777</v>
      </c>
      <c r="H56" s="14">
        <v>0.6090277777777778</v>
      </c>
      <c r="I56" s="14">
        <v>0.6090277777777778</v>
      </c>
      <c r="J56" s="11">
        <v>254</v>
      </c>
      <c r="K56" s="11">
        <v>0.25</v>
      </c>
      <c r="L56" s="13">
        <v>36718</v>
      </c>
      <c r="M56" s="11">
        <v>9.8</v>
      </c>
      <c r="N56" s="11">
        <v>94</v>
      </c>
      <c r="O56" s="11" t="s">
        <v>43</v>
      </c>
      <c r="P56" s="11" t="s">
        <v>43</v>
      </c>
      <c r="Q56" s="11" t="s">
        <v>43</v>
      </c>
      <c r="R56" s="15">
        <v>12.0406</v>
      </c>
      <c r="S56" s="16" t="s">
        <v>44</v>
      </c>
      <c r="T56" s="15">
        <v>0.1309</v>
      </c>
      <c r="U56" s="17">
        <f t="shared" si="10"/>
        <v>0.010871551251598758</v>
      </c>
      <c r="V56" s="11">
        <v>10.89</v>
      </c>
      <c r="W56" s="11">
        <v>19.4</v>
      </c>
      <c r="X56" s="18">
        <f t="shared" si="7"/>
        <v>8.509999999999998</v>
      </c>
      <c r="Y56" s="11">
        <v>10.9</v>
      </c>
      <c r="Z56" s="18">
        <f t="shared" si="11"/>
        <v>8.499999999999998</v>
      </c>
      <c r="AA56" s="11">
        <v>15.2248</v>
      </c>
      <c r="AB56" s="11">
        <v>15.2668</v>
      </c>
      <c r="AC56" s="19">
        <f t="shared" si="12"/>
        <v>41.999999999999815</v>
      </c>
      <c r="AD56" s="11">
        <v>2.4343</v>
      </c>
      <c r="AE56" s="11">
        <v>2.4349</v>
      </c>
      <c r="AF56" s="19">
        <f t="shared" si="13"/>
        <v>0.5999999999999339</v>
      </c>
      <c r="AG56" s="20">
        <v>11.2855</v>
      </c>
      <c r="AH56" s="20">
        <v>11.291</v>
      </c>
      <c r="AI56" s="19">
        <f t="shared" si="14"/>
        <v>5.499999999999616</v>
      </c>
      <c r="AJ56" s="20">
        <v>14.3131</v>
      </c>
      <c r="AK56" s="20">
        <v>16.2234</v>
      </c>
      <c r="AL56" s="21">
        <f t="shared" si="15"/>
        <v>1.9103000000000012</v>
      </c>
      <c r="AM56" s="22">
        <f t="shared" si="16"/>
        <v>42.59999999999975</v>
      </c>
    </row>
    <row r="57" spans="1:39" ht="19.5" customHeight="1">
      <c r="A57" s="11" t="s">
        <v>80</v>
      </c>
      <c r="B57" s="11" t="s">
        <v>88</v>
      </c>
      <c r="C57" s="11" t="s">
        <v>80</v>
      </c>
      <c r="D57" s="12">
        <v>22183</v>
      </c>
      <c r="E57" s="12">
        <v>37747</v>
      </c>
      <c r="F57" s="13" t="s">
        <v>66</v>
      </c>
      <c r="G57" s="13" t="s">
        <v>67</v>
      </c>
      <c r="H57" s="14">
        <v>0.6611111111111111</v>
      </c>
      <c r="I57" s="14">
        <v>0.6611111111111111</v>
      </c>
      <c r="J57" s="11">
        <v>254</v>
      </c>
      <c r="K57" s="11">
        <v>0.25</v>
      </c>
      <c r="L57" s="13">
        <v>36718</v>
      </c>
      <c r="M57" s="11">
        <v>10</v>
      </c>
      <c r="N57" s="11">
        <v>92</v>
      </c>
      <c r="O57" s="11" t="s">
        <v>43</v>
      </c>
      <c r="P57" s="11" t="s">
        <v>43</v>
      </c>
      <c r="Q57" s="11" t="s">
        <v>43</v>
      </c>
      <c r="R57" s="15">
        <v>12.1625</v>
      </c>
      <c r="S57" s="16" t="s">
        <v>44</v>
      </c>
      <c r="T57" s="15">
        <v>0.1327</v>
      </c>
      <c r="U57" s="17">
        <f t="shared" si="10"/>
        <v>0.010910585817060638</v>
      </c>
      <c r="V57" s="11">
        <v>10.7</v>
      </c>
      <c r="W57" s="11">
        <v>19.2</v>
      </c>
      <c r="X57" s="18">
        <f t="shared" si="7"/>
        <v>8.5</v>
      </c>
      <c r="Y57" s="11">
        <v>10.69</v>
      </c>
      <c r="Z57" s="18">
        <f t="shared" si="11"/>
        <v>8.51</v>
      </c>
      <c r="AA57" s="11">
        <v>15.2717</v>
      </c>
      <c r="AB57" s="11">
        <v>15.3197</v>
      </c>
      <c r="AC57" s="19">
        <f t="shared" si="12"/>
        <v>48.00000000000004</v>
      </c>
      <c r="AD57" s="11">
        <v>2.4362</v>
      </c>
      <c r="AE57" s="11">
        <v>2.4373</v>
      </c>
      <c r="AF57" s="19">
        <f t="shared" si="13"/>
        <v>1.100000000000101</v>
      </c>
      <c r="AG57" s="20">
        <v>11.4808</v>
      </c>
      <c r="AH57" s="20">
        <v>11.4843</v>
      </c>
      <c r="AI57" s="19">
        <f t="shared" si="14"/>
        <v>3.4999999999989484</v>
      </c>
      <c r="AJ57" s="20">
        <v>14.3186</v>
      </c>
      <c r="AK57" s="20">
        <v>16.9229</v>
      </c>
      <c r="AL57" s="21">
        <f t="shared" si="15"/>
        <v>2.6042999999999985</v>
      </c>
      <c r="AM57" s="22">
        <f t="shared" si="16"/>
        <v>49.10000000000014</v>
      </c>
    </row>
    <row r="58" spans="1:39" ht="19.5" customHeight="1">
      <c r="A58" s="11" t="s">
        <v>80</v>
      </c>
      <c r="B58" s="11" t="s">
        <v>88</v>
      </c>
      <c r="C58" s="11" t="s">
        <v>80</v>
      </c>
      <c r="D58" s="12">
        <v>22198</v>
      </c>
      <c r="E58" s="12">
        <v>37748</v>
      </c>
      <c r="F58" s="13" t="s">
        <v>68</v>
      </c>
      <c r="G58" s="13" t="s">
        <v>69</v>
      </c>
      <c r="H58" s="14">
        <v>0.5076388888888889</v>
      </c>
      <c r="I58" s="14">
        <v>0.5076388888888889</v>
      </c>
      <c r="J58" s="11">
        <v>254</v>
      </c>
      <c r="K58" s="11">
        <v>0.25</v>
      </c>
      <c r="L58" s="13">
        <v>36718</v>
      </c>
      <c r="M58" s="11">
        <v>10.1</v>
      </c>
      <c r="N58" s="11">
        <v>92.5</v>
      </c>
      <c r="O58" s="11" t="s">
        <v>43</v>
      </c>
      <c r="P58" s="11" t="s">
        <v>43</v>
      </c>
      <c r="Q58" s="11" t="s">
        <v>43</v>
      </c>
      <c r="R58" s="15">
        <v>12.0264</v>
      </c>
      <c r="S58" s="16" t="s">
        <v>44</v>
      </c>
      <c r="T58" s="15">
        <v>0.1311</v>
      </c>
      <c r="U58" s="17">
        <f t="shared" si="10"/>
        <v>0.010901017760925962</v>
      </c>
      <c r="V58" s="11">
        <v>12.09</v>
      </c>
      <c r="W58" s="11">
        <v>20.6</v>
      </c>
      <c r="X58" s="18">
        <f t="shared" si="7"/>
        <v>8.510000000000002</v>
      </c>
      <c r="Y58" s="11">
        <v>12.1</v>
      </c>
      <c r="Z58" s="18">
        <f t="shared" si="11"/>
        <v>8.500000000000002</v>
      </c>
      <c r="AA58" s="11">
        <v>15.2129</v>
      </c>
      <c r="AB58" s="11">
        <v>15.251</v>
      </c>
      <c r="AC58" s="19">
        <f t="shared" si="12"/>
        <v>38.10000000000002</v>
      </c>
      <c r="AD58" s="11">
        <v>2.4429</v>
      </c>
      <c r="AE58" s="11">
        <v>2.4448</v>
      </c>
      <c r="AF58" s="19">
        <f t="shared" si="13"/>
        <v>1.9000000000000128</v>
      </c>
      <c r="AG58" s="20">
        <v>11.2856</v>
      </c>
      <c r="AH58" s="20">
        <v>11.3145</v>
      </c>
      <c r="AI58" s="19">
        <f t="shared" si="14"/>
        <v>28.900000000000148</v>
      </c>
      <c r="AJ58" s="20">
        <v>14.2515</v>
      </c>
      <c r="AK58" s="20">
        <v>16.6795</v>
      </c>
      <c r="AL58" s="21">
        <f t="shared" si="15"/>
        <v>2.428000000000001</v>
      </c>
      <c r="AM58" s="22">
        <f t="shared" si="16"/>
        <v>40.000000000000036</v>
      </c>
    </row>
    <row r="59" spans="1:39" ht="19.5" customHeight="1">
      <c r="A59" s="11" t="s">
        <v>80</v>
      </c>
      <c r="B59" s="11" t="s">
        <v>88</v>
      </c>
      <c r="C59" s="11" t="s">
        <v>80</v>
      </c>
      <c r="D59" s="12">
        <v>22994</v>
      </c>
      <c r="E59" s="12">
        <v>38273</v>
      </c>
      <c r="F59" s="13">
        <v>36794</v>
      </c>
      <c r="G59" s="13">
        <v>36795</v>
      </c>
      <c r="H59" s="14">
        <v>0.39375</v>
      </c>
      <c r="I59" s="14">
        <v>0.39375</v>
      </c>
      <c r="J59" s="11">
        <v>254</v>
      </c>
      <c r="K59" s="11">
        <v>0.25</v>
      </c>
      <c r="L59" s="13">
        <v>36718</v>
      </c>
      <c r="M59" s="11">
        <v>9.9</v>
      </c>
      <c r="N59" s="11">
        <v>92</v>
      </c>
      <c r="O59" s="11" t="s">
        <v>43</v>
      </c>
      <c r="P59" s="11" t="s">
        <v>43</v>
      </c>
      <c r="Q59" s="11" t="s">
        <v>43</v>
      </c>
      <c r="R59" s="15">
        <v>12.1943</v>
      </c>
      <c r="S59" s="16" t="s">
        <v>44</v>
      </c>
      <c r="T59" s="15">
        <v>0.1331</v>
      </c>
      <c r="U59" s="17">
        <f t="shared" si="10"/>
        <v>0.010914935666663933</v>
      </c>
      <c r="V59" s="11">
        <v>10.66</v>
      </c>
      <c r="W59" s="11">
        <v>19.19</v>
      </c>
      <c r="X59" s="18">
        <f>W59-V59</f>
        <v>8.530000000000001</v>
      </c>
      <c r="Y59" s="11">
        <v>10.66</v>
      </c>
      <c r="Z59" s="18">
        <f t="shared" si="11"/>
        <v>8.530000000000001</v>
      </c>
      <c r="AA59" s="11">
        <v>15.2232</v>
      </c>
      <c r="AB59" s="11">
        <v>15.2381</v>
      </c>
      <c r="AC59" s="19">
        <f t="shared" si="12"/>
        <v>14.899999999999025</v>
      </c>
      <c r="AD59" s="11">
        <v>2.4428</v>
      </c>
      <c r="AE59" s="11">
        <v>2.4433</v>
      </c>
      <c r="AF59" s="19">
        <f t="shared" si="13"/>
        <v>0.4999999999997229</v>
      </c>
      <c r="AG59" s="20">
        <v>11.2936</v>
      </c>
      <c r="AH59" s="20">
        <v>11.296</v>
      </c>
      <c r="AI59" s="19">
        <f t="shared" si="14"/>
        <v>2.3999999999997357</v>
      </c>
      <c r="AJ59" s="20">
        <v>14.5399</v>
      </c>
      <c r="AK59" s="20">
        <v>17.1199</v>
      </c>
      <c r="AL59" s="21">
        <f t="shared" si="15"/>
        <v>2.580000000000002</v>
      </c>
      <c r="AM59" s="22">
        <f t="shared" si="16"/>
        <v>15.399999999998748</v>
      </c>
    </row>
    <row r="60" spans="1:39" ht="19.5" customHeight="1">
      <c r="A60" s="11" t="s">
        <v>80</v>
      </c>
      <c r="B60" s="11" t="s">
        <v>80</v>
      </c>
      <c r="C60" s="11" t="s">
        <v>80</v>
      </c>
      <c r="D60" s="12">
        <v>21737</v>
      </c>
      <c r="E60" s="32" t="s">
        <v>70</v>
      </c>
      <c r="F60" s="33">
        <v>36772</v>
      </c>
      <c r="G60" s="33">
        <v>36773</v>
      </c>
      <c r="H60" s="14">
        <v>0.3888888888888889</v>
      </c>
      <c r="I60" s="14">
        <v>0.3888888888888889</v>
      </c>
      <c r="J60" s="11">
        <v>237</v>
      </c>
      <c r="K60" s="11">
        <v>91.4</v>
      </c>
      <c r="L60" s="13">
        <v>36773</v>
      </c>
      <c r="M60" s="11">
        <v>10</v>
      </c>
      <c r="N60" s="11">
        <v>10</v>
      </c>
      <c r="O60" s="11" t="s">
        <v>43</v>
      </c>
      <c r="P60" s="11" t="s">
        <v>43</v>
      </c>
      <c r="Q60" s="11" t="s">
        <v>43</v>
      </c>
      <c r="R60" s="15">
        <v>10.0435</v>
      </c>
      <c r="S60" s="16" t="s">
        <v>44</v>
      </c>
      <c r="T60" s="15">
        <v>0.1095</v>
      </c>
      <c r="U60" s="17">
        <f t="shared" si="10"/>
        <v>0.010902573803952806</v>
      </c>
      <c r="V60" s="11">
        <v>10.5274</v>
      </c>
      <c r="W60" s="11">
        <v>19.0308</v>
      </c>
      <c r="X60" s="18">
        <f t="shared" si="7"/>
        <v>8.5034</v>
      </c>
      <c r="Y60" s="11">
        <v>10.5209</v>
      </c>
      <c r="Z60" s="18">
        <f t="shared" si="11"/>
        <v>8.5099</v>
      </c>
      <c r="AA60" s="11">
        <v>15.2588</v>
      </c>
      <c r="AB60" s="11">
        <v>15.2895</v>
      </c>
      <c r="AC60" s="19">
        <f t="shared" si="12"/>
        <v>30.699999999999505</v>
      </c>
      <c r="AD60" s="11">
        <v>2.4402</v>
      </c>
      <c r="AE60" s="11">
        <v>2.4414</v>
      </c>
      <c r="AF60" s="19">
        <f t="shared" si="13"/>
        <v>1.1999999999998678</v>
      </c>
      <c r="AG60" s="20">
        <v>11.3577</v>
      </c>
      <c r="AH60" s="20">
        <v>11.3769</v>
      </c>
      <c r="AI60" s="19">
        <f t="shared" si="14"/>
        <v>19.199999999999662</v>
      </c>
      <c r="AJ60" s="20">
        <v>11.7635</v>
      </c>
      <c r="AK60" s="20">
        <v>14.8599</v>
      </c>
      <c r="AL60" s="21">
        <f t="shared" si="15"/>
        <v>3.096399999999999</v>
      </c>
      <c r="AM60" s="22">
        <f t="shared" si="16"/>
        <v>31.899999999999373</v>
      </c>
    </row>
    <row r="61" spans="1:39" ht="19.5" customHeight="1">
      <c r="A61" s="11" t="s">
        <v>83</v>
      </c>
      <c r="B61" s="11" t="s">
        <v>80</v>
      </c>
      <c r="C61" s="11" t="s">
        <v>80</v>
      </c>
      <c r="D61" s="12">
        <v>22519</v>
      </c>
      <c r="E61" s="12">
        <v>37719</v>
      </c>
      <c r="F61" s="33">
        <v>36774</v>
      </c>
      <c r="G61" s="33">
        <v>36775</v>
      </c>
      <c r="H61" s="14">
        <v>0.5229166666666667</v>
      </c>
      <c r="I61" s="14">
        <v>0.5229166666666667</v>
      </c>
      <c r="J61" s="11">
        <v>237</v>
      </c>
      <c r="K61" s="11">
        <v>91.4</v>
      </c>
      <c r="L61" s="13">
        <v>36770</v>
      </c>
      <c r="M61" s="11">
        <v>10</v>
      </c>
      <c r="N61" s="11">
        <v>10</v>
      </c>
      <c r="O61" s="11" t="s">
        <v>43</v>
      </c>
      <c r="P61" s="11" t="s">
        <v>43</v>
      </c>
      <c r="Q61" s="11" t="s">
        <v>43</v>
      </c>
      <c r="R61" s="15">
        <v>10.0002</v>
      </c>
      <c r="S61" s="16" t="s">
        <v>44</v>
      </c>
      <c r="T61" s="15">
        <v>0.1092</v>
      </c>
      <c r="U61" s="17">
        <f t="shared" si="10"/>
        <v>0.010919781604367913</v>
      </c>
      <c r="V61" s="11">
        <v>10.6533</v>
      </c>
      <c r="W61" s="11">
        <v>19.1347</v>
      </c>
      <c r="X61" s="18">
        <f t="shared" si="7"/>
        <v>8.481399999999999</v>
      </c>
      <c r="Y61" s="11">
        <v>10.661</v>
      </c>
      <c r="Z61" s="18">
        <f t="shared" si="11"/>
        <v>8.4737</v>
      </c>
      <c r="AA61" s="11">
        <v>15.1988</v>
      </c>
      <c r="AB61" s="11">
        <v>15.2502</v>
      </c>
      <c r="AC61" s="19">
        <f t="shared" si="12"/>
        <v>51.399999999999224</v>
      </c>
      <c r="AD61" s="11">
        <v>2.4313</v>
      </c>
      <c r="AE61" s="11">
        <v>2.4323</v>
      </c>
      <c r="AF61" s="19">
        <f t="shared" si="13"/>
        <v>1.000000000000334</v>
      </c>
      <c r="AG61" s="20">
        <v>11.3984</v>
      </c>
      <c r="AH61" s="20">
        <v>11.4055</v>
      </c>
      <c r="AI61" s="19">
        <f t="shared" si="14"/>
        <v>7.09999999999944</v>
      </c>
      <c r="AJ61" s="20">
        <v>11.8256</v>
      </c>
      <c r="AK61" s="20">
        <v>15.1701</v>
      </c>
      <c r="AL61" s="21">
        <f t="shared" si="15"/>
        <v>3.3445</v>
      </c>
      <c r="AM61" s="22">
        <f t="shared" si="16"/>
        <v>52.39999999999956</v>
      </c>
    </row>
    <row r="62" spans="1:39" ht="19.5" customHeight="1">
      <c r="A62" s="11" t="s">
        <v>83</v>
      </c>
      <c r="B62" s="11" t="s">
        <v>80</v>
      </c>
      <c r="C62" s="11" t="s">
        <v>80</v>
      </c>
      <c r="D62" s="12">
        <v>22518</v>
      </c>
      <c r="E62" s="12">
        <v>37720</v>
      </c>
      <c r="F62" s="33">
        <v>36775</v>
      </c>
      <c r="G62" s="33">
        <v>36776</v>
      </c>
      <c r="H62" s="14">
        <v>0.5555555555555556</v>
      </c>
      <c r="I62" s="14">
        <v>0.5555555555555556</v>
      </c>
      <c r="J62" s="11">
        <v>237</v>
      </c>
      <c r="K62" s="11">
        <v>91.4</v>
      </c>
      <c r="L62" s="13">
        <v>36770</v>
      </c>
      <c r="M62" s="11">
        <v>10</v>
      </c>
      <c r="N62" s="11">
        <v>10</v>
      </c>
      <c r="O62" s="11" t="s">
        <v>43</v>
      </c>
      <c r="P62" s="11" t="s">
        <v>43</v>
      </c>
      <c r="Q62" s="11" t="s">
        <v>43</v>
      </c>
      <c r="R62" s="15">
        <v>10.0007</v>
      </c>
      <c r="S62" s="16" t="s">
        <v>44</v>
      </c>
      <c r="T62" s="15">
        <v>0.1091</v>
      </c>
      <c r="U62" s="17">
        <f t="shared" si="10"/>
        <v>0.010909236353455259</v>
      </c>
      <c r="V62" s="11">
        <v>10.731</v>
      </c>
      <c r="W62" s="11">
        <v>19.2346</v>
      </c>
      <c r="X62" s="18">
        <f t="shared" si="7"/>
        <v>8.5036</v>
      </c>
      <c r="Y62" s="11">
        <v>10.7332</v>
      </c>
      <c r="Z62" s="18">
        <f t="shared" si="11"/>
        <v>8.5014</v>
      </c>
      <c r="AA62" s="11">
        <v>15.2234</v>
      </c>
      <c r="AB62" s="11">
        <v>15.2619</v>
      </c>
      <c r="AC62" s="19">
        <f t="shared" si="12"/>
        <v>38.50000000000087</v>
      </c>
      <c r="AD62" s="11">
        <v>2.4529</v>
      </c>
      <c r="AE62" s="11">
        <v>2.4547</v>
      </c>
      <c r="AF62" s="19">
        <f t="shared" si="13"/>
        <v>1.7999999999998018</v>
      </c>
      <c r="AG62" s="20">
        <v>11.8201</v>
      </c>
      <c r="AH62" s="20">
        <v>11.8238</v>
      </c>
      <c r="AI62" s="19">
        <f t="shared" si="14"/>
        <v>3.7000000000002586</v>
      </c>
      <c r="AJ62" s="20">
        <v>11.8534</v>
      </c>
      <c r="AK62" s="20">
        <v>14.6222</v>
      </c>
      <c r="AL62" s="21">
        <f t="shared" si="15"/>
        <v>2.768799999999999</v>
      </c>
      <c r="AM62" s="22">
        <f t="shared" si="16"/>
        <v>40.300000000000665</v>
      </c>
    </row>
    <row r="63" spans="1:39" s="26" customFormat="1" ht="19.5" customHeight="1">
      <c r="A63" s="11" t="s">
        <v>83</v>
      </c>
      <c r="B63" s="11" t="s">
        <v>80</v>
      </c>
      <c r="C63" s="11" t="s">
        <v>80</v>
      </c>
      <c r="D63" s="12">
        <v>22517</v>
      </c>
      <c r="E63" s="12">
        <v>37721</v>
      </c>
      <c r="F63" s="33">
        <v>36776</v>
      </c>
      <c r="G63" s="33">
        <v>36777</v>
      </c>
      <c r="H63" s="14">
        <v>0.5784722222222222</v>
      </c>
      <c r="I63" s="14">
        <v>0.5784722222222222</v>
      </c>
      <c r="J63" s="11">
        <v>237</v>
      </c>
      <c r="K63" s="11">
        <v>91.4</v>
      </c>
      <c r="L63" s="13">
        <v>36770</v>
      </c>
      <c r="M63" s="11">
        <v>10</v>
      </c>
      <c r="N63" s="11">
        <v>10</v>
      </c>
      <c r="O63" s="11" t="s">
        <v>43</v>
      </c>
      <c r="P63" s="11" t="s">
        <v>43</v>
      </c>
      <c r="Q63" s="11" t="s">
        <v>43</v>
      </c>
      <c r="R63" s="15">
        <v>10.0002</v>
      </c>
      <c r="S63" s="16" t="s">
        <v>44</v>
      </c>
      <c r="T63" s="15">
        <v>0.1091</v>
      </c>
      <c r="U63" s="17">
        <f t="shared" si="10"/>
        <v>0.010909781804363913</v>
      </c>
      <c r="V63" s="11">
        <v>10.6209</v>
      </c>
      <c r="W63" s="11">
        <v>19.1245</v>
      </c>
      <c r="X63" s="18">
        <f t="shared" si="7"/>
        <v>8.5036</v>
      </c>
      <c r="Y63" s="11">
        <v>10.6247</v>
      </c>
      <c r="Z63" s="18">
        <f t="shared" si="11"/>
        <v>8.4998</v>
      </c>
      <c r="AA63" s="11">
        <v>15.2215</v>
      </c>
      <c r="AB63" s="11">
        <v>15.2334</v>
      </c>
      <c r="AC63" s="19">
        <f t="shared" si="12"/>
        <v>11.899999999998911</v>
      </c>
      <c r="AD63" s="11">
        <v>2.4623</v>
      </c>
      <c r="AE63" s="11">
        <v>2.46494</v>
      </c>
      <c r="AF63" s="19">
        <f t="shared" si="13"/>
        <v>2.6399999999999757</v>
      </c>
      <c r="AG63" s="20">
        <v>11.3569</v>
      </c>
      <c r="AH63" s="20">
        <v>11.3602</v>
      </c>
      <c r="AI63" s="19">
        <f t="shared" si="14"/>
        <v>3.300000000001191</v>
      </c>
      <c r="AJ63" s="20">
        <v>11.8233</v>
      </c>
      <c r="AK63" s="20">
        <v>13.7884</v>
      </c>
      <c r="AL63" s="21">
        <f t="shared" si="15"/>
        <v>1.9650999999999996</v>
      </c>
      <c r="AM63" s="22">
        <f>AC63+AF63</f>
        <v>14.539999999998887</v>
      </c>
    </row>
    <row r="64" spans="1:39" ht="19.5" customHeight="1">
      <c r="A64" s="11" t="s">
        <v>83</v>
      </c>
      <c r="B64" s="11" t="s">
        <v>80</v>
      </c>
      <c r="C64" s="11" t="s">
        <v>80</v>
      </c>
      <c r="D64" s="12">
        <v>22515</v>
      </c>
      <c r="E64" s="12">
        <v>37722</v>
      </c>
      <c r="F64" s="33">
        <v>36777</v>
      </c>
      <c r="G64" s="33">
        <v>36778</v>
      </c>
      <c r="H64" s="14">
        <v>0.63125</v>
      </c>
      <c r="I64" s="14">
        <v>0.63125</v>
      </c>
      <c r="J64" s="11">
        <v>237</v>
      </c>
      <c r="K64" s="11">
        <v>91.4</v>
      </c>
      <c r="L64" s="13">
        <v>36770</v>
      </c>
      <c r="M64" s="11">
        <v>10</v>
      </c>
      <c r="N64" s="11">
        <v>10</v>
      </c>
      <c r="O64" s="11" t="s">
        <v>43</v>
      </c>
      <c r="P64" s="11" t="s">
        <v>43</v>
      </c>
      <c r="Q64" s="11" t="s">
        <v>43</v>
      </c>
      <c r="R64" s="15">
        <v>10.0016</v>
      </c>
      <c r="S64" s="16" t="s">
        <v>44</v>
      </c>
      <c r="T64" s="15">
        <v>0.1091</v>
      </c>
      <c r="U64" s="17">
        <f t="shared" si="10"/>
        <v>0.010908254679251321</v>
      </c>
      <c r="V64" s="11">
        <v>10.63</v>
      </c>
      <c r="W64" s="11">
        <v>19.1315</v>
      </c>
      <c r="X64" s="18">
        <f t="shared" si="7"/>
        <v>8.501499999999998</v>
      </c>
      <c r="Y64" s="11">
        <v>10.6327</v>
      </c>
      <c r="Z64" s="18">
        <f t="shared" si="11"/>
        <v>8.4988</v>
      </c>
      <c r="AA64" s="11">
        <v>15.1848</v>
      </c>
      <c r="AB64" s="11">
        <v>15.2135</v>
      </c>
      <c r="AC64" s="19">
        <f t="shared" si="12"/>
        <v>28.700000000000614</v>
      </c>
      <c r="AD64" s="11">
        <v>2.4518</v>
      </c>
      <c r="AE64" s="11">
        <v>2.4531</v>
      </c>
      <c r="AF64" s="19">
        <f t="shared" si="13"/>
        <v>1.3000000000000789</v>
      </c>
      <c r="AG64" s="20">
        <v>11.3982</v>
      </c>
      <c r="AH64" s="20">
        <v>11.4021</v>
      </c>
      <c r="AI64" s="19">
        <f t="shared" si="14"/>
        <v>3.900000000001569</v>
      </c>
      <c r="AJ64" s="20">
        <v>11.829</v>
      </c>
      <c r="AK64" s="20">
        <v>14.9506</v>
      </c>
      <c r="AL64" s="21">
        <f t="shared" si="15"/>
        <v>3.121599999999999</v>
      </c>
      <c r="AM64" s="22">
        <f t="shared" si="16"/>
        <v>30.000000000000693</v>
      </c>
    </row>
    <row r="65" spans="1:39" ht="19.5" customHeight="1">
      <c r="A65" s="11" t="s">
        <v>84</v>
      </c>
      <c r="B65" s="11" t="s">
        <v>80</v>
      </c>
      <c r="C65" s="11" t="s">
        <v>80</v>
      </c>
      <c r="D65" s="12">
        <v>22514</v>
      </c>
      <c r="E65" s="12">
        <v>37723</v>
      </c>
      <c r="F65" s="33">
        <v>36778</v>
      </c>
      <c r="G65" s="33">
        <v>36779</v>
      </c>
      <c r="H65" s="14">
        <v>0.6625</v>
      </c>
      <c r="I65" s="14">
        <v>0.6625</v>
      </c>
      <c r="J65" s="11">
        <v>237</v>
      </c>
      <c r="K65" s="11">
        <v>91.4</v>
      </c>
      <c r="L65" s="13">
        <v>36770</v>
      </c>
      <c r="M65" s="11">
        <v>10</v>
      </c>
      <c r="N65" s="11">
        <v>10</v>
      </c>
      <c r="O65" s="11" t="s">
        <v>43</v>
      </c>
      <c r="P65" s="11" t="s">
        <v>43</v>
      </c>
      <c r="Q65" s="11" t="s">
        <v>43</v>
      </c>
      <c r="R65" s="15">
        <v>10</v>
      </c>
      <c r="S65" s="16" t="s">
        <v>44</v>
      </c>
      <c r="T65" s="15">
        <v>0.1091</v>
      </c>
      <c r="U65" s="17">
        <f t="shared" si="10"/>
        <v>0.01091</v>
      </c>
      <c r="V65" s="11">
        <v>16.7767</v>
      </c>
      <c r="W65" s="11">
        <v>25.2776</v>
      </c>
      <c r="X65" s="18">
        <f t="shared" si="7"/>
        <v>8.500899999999998</v>
      </c>
      <c r="Y65" s="11">
        <v>16.7943</v>
      </c>
      <c r="Z65" s="18">
        <f t="shared" si="11"/>
        <v>8.4833</v>
      </c>
      <c r="AA65" s="11">
        <v>15.2076</v>
      </c>
      <c r="AB65" s="11">
        <v>15.2498</v>
      </c>
      <c r="AC65" s="19">
        <f t="shared" si="12"/>
        <v>42.200000000001125</v>
      </c>
      <c r="AD65" s="11">
        <v>2.4654</v>
      </c>
      <c r="AE65" s="11">
        <v>2.4673</v>
      </c>
      <c r="AF65" s="19">
        <f t="shared" si="13"/>
        <v>1.9000000000000128</v>
      </c>
      <c r="AG65" s="20">
        <v>10.9956</v>
      </c>
      <c r="AH65" s="20">
        <v>11.0014</v>
      </c>
      <c r="AI65" s="19">
        <f t="shared" si="14"/>
        <v>5.8000000000006935</v>
      </c>
      <c r="AJ65" s="20">
        <v>11.8236</v>
      </c>
      <c r="AK65" s="20">
        <v>14.5516</v>
      </c>
      <c r="AL65" s="21">
        <f t="shared" si="15"/>
        <v>2.7279999999999998</v>
      </c>
      <c r="AM65" s="22">
        <f t="shared" si="16"/>
        <v>44.10000000000114</v>
      </c>
    </row>
    <row r="66" spans="1:39" ht="19.5" customHeight="1">
      <c r="A66" s="11" t="s">
        <v>83</v>
      </c>
      <c r="B66" s="11" t="s">
        <v>80</v>
      </c>
      <c r="C66" s="11" t="s">
        <v>80</v>
      </c>
      <c r="D66" s="12">
        <v>22513</v>
      </c>
      <c r="E66" s="12">
        <v>37724</v>
      </c>
      <c r="F66" s="33">
        <v>36779</v>
      </c>
      <c r="G66" s="33">
        <v>36780</v>
      </c>
      <c r="H66" s="14">
        <v>0.6840277777777778</v>
      </c>
      <c r="I66" s="14">
        <v>0.6840277777777778</v>
      </c>
      <c r="J66" s="11">
        <v>237</v>
      </c>
      <c r="K66" s="11">
        <v>91.4</v>
      </c>
      <c r="L66" s="13">
        <v>36770</v>
      </c>
      <c r="M66" s="11">
        <v>10</v>
      </c>
      <c r="N66" s="11">
        <v>10</v>
      </c>
      <c r="O66" s="11" t="s">
        <v>43</v>
      </c>
      <c r="P66" s="11" t="s">
        <v>43</v>
      </c>
      <c r="Q66" s="11" t="s">
        <v>43</v>
      </c>
      <c r="R66" s="15">
        <v>10.0031</v>
      </c>
      <c r="S66" s="16" t="s">
        <v>44</v>
      </c>
      <c r="T66" s="15">
        <v>0.1091</v>
      </c>
      <c r="U66" s="17">
        <f t="shared" si="10"/>
        <v>0.010906618948126081</v>
      </c>
      <c r="V66" s="11">
        <v>10.65</v>
      </c>
      <c r="W66" s="11">
        <v>19.1509</v>
      </c>
      <c r="X66" s="18">
        <f t="shared" si="7"/>
        <v>8.5009</v>
      </c>
      <c r="Y66" s="11">
        <v>10.6473</v>
      </c>
      <c r="Z66" s="18">
        <f t="shared" si="11"/>
        <v>8.5036</v>
      </c>
      <c r="AA66" s="11">
        <v>15.2268</v>
      </c>
      <c r="AB66" s="11">
        <v>15.2812</v>
      </c>
      <c r="AC66" s="19">
        <f t="shared" si="12"/>
        <v>54.39999999999934</v>
      </c>
      <c r="AD66" s="11">
        <v>2.4324</v>
      </c>
      <c r="AE66" s="11">
        <v>2.4328</v>
      </c>
      <c r="AF66" s="19">
        <f t="shared" si="13"/>
        <v>0.39999999999995595</v>
      </c>
      <c r="AG66" s="20">
        <v>11.0454</v>
      </c>
      <c r="AH66" s="20">
        <v>11.05</v>
      </c>
      <c r="AI66" s="19">
        <f t="shared" si="14"/>
        <v>4.5999999999999375</v>
      </c>
      <c r="AJ66" s="20">
        <v>11.8076</v>
      </c>
      <c r="AK66" s="20">
        <v>15.1684</v>
      </c>
      <c r="AL66" s="21">
        <f t="shared" si="15"/>
        <v>3.3607999999999993</v>
      </c>
      <c r="AM66" s="22">
        <f t="shared" si="16"/>
        <v>54.799999999999294</v>
      </c>
    </row>
    <row r="67" spans="1:39" ht="19.5" customHeight="1">
      <c r="A67" s="11" t="s">
        <v>83</v>
      </c>
      <c r="B67" s="11" t="s">
        <v>80</v>
      </c>
      <c r="C67" s="11" t="s">
        <v>80</v>
      </c>
      <c r="D67" s="12">
        <v>22512</v>
      </c>
      <c r="E67" s="12">
        <v>37745</v>
      </c>
      <c r="F67" s="33">
        <v>36780</v>
      </c>
      <c r="G67" s="33">
        <v>36781</v>
      </c>
      <c r="H67" s="14">
        <v>0.7159722222222222</v>
      </c>
      <c r="I67" s="14">
        <v>0.7159722222222222</v>
      </c>
      <c r="J67" s="11">
        <v>237</v>
      </c>
      <c r="K67" s="11">
        <v>91.4</v>
      </c>
      <c r="L67" s="13">
        <v>36770</v>
      </c>
      <c r="M67" s="11">
        <v>10</v>
      </c>
      <c r="N67" s="11">
        <v>10</v>
      </c>
      <c r="O67" s="11" t="s">
        <v>43</v>
      </c>
      <c r="P67" s="11" t="s">
        <v>43</v>
      </c>
      <c r="Q67" s="11" t="s">
        <v>43</v>
      </c>
      <c r="R67" s="15">
        <v>10</v>
      </c>
      <c r="S67" s="16" t="s">
        <v>44</v>
      </c>
      <c r="T67" s="15">
        <v>0.1091</v>
      </c>
      <c r="U67" s="17">
        <f t="shared" si="10"/>
        <v>0.01091</v>
      </c>
      <c r="V67" s="11">
        <v>10.5381</v>
      </c>
      <c r="W67" s="11">
        <v>19.0422</v>
      </c>
      <c r="X67" s="18">
        <f t="shared" si="7"/>
        <v>8.504100000000001</v>
      </c>
      <c r="Y67" s="11">
        <v>10.5392</v>
      </c>
      <c r="Z67" s="18">
        <f t="shared" si="11"/>
        <v>8.503000000000002</v>
      </c>
      <c r="AA67" s="11">
        <v>15.2468</v>
      </c>
      <c r="AB67" s="11">
        <v>15.2791</v>
      </c>
      <c r="AC67" s="19">
        <f t="shared" si="12"/>
        <v>32.29999999999933</v>
      </c>
      <c r="AD67" s="11">
        <v>2.4521</v>
      </c>
      <c r="AE67" s="11">
        <v>2.453</v>
      </c>
      <c r="AF67" s="19">
        <f t="shared" si="13"/>
        <v>0.8999999999996788</v>
      </c>
      <c r="AG67" s="20">
        <v>11.8246</v>
      </c>
      <c r="AH67" s="20">
        <v>11.8468</v>
      </c>
      <c r="AI67" s="19">
        <f t="shared" si="14"/>
        <v>22.199999999999775</v>
      </c>
      <c r="AJ67" s="20">
        <v>11.7786</v>
      </c>
      <c r="AK67" s="20">
        <v>15.0974</v>
      </c>
      <c r="AL67" s="21">
        <f t="shared" si="15"/>
        <v>3.3187999999999995</v>
      </c>
      <c r="AM67" s="22">
        <f t="shared" si="16"/>
        <v>33.19999999999901</v>
      </c>
    </row>
    <row r="68" spans="1:39" ht="19.5" customHeight="1">
      <c r="A68" s="11" t="s">
        <v>80</v>
      </c>
      <c r="B68" s="11" t="s">
        <v>49</v>
      </c>
      <c r="C68" s="11" t="s">
        <v>80</v>
      </c>
      <c r="D68" s="12">
        <v>22768</v>
      </c>
      <c r="E68" s="12">
        <v>37766</v>
      </c>
      <c r="F68" s="13">
        <v>36769</v>
      </c>
      <c r="G68" s="13">
        <v>36770</v>
      </c>
      <c r="H68" s="14">
        <v>0.48680555555555555</v>
      </c>
      <c r="I68" s="14">
        <v>0.48680555555555555</v>
      </c>
      <c r="J68" s="11">
        <v>169</v>
      </c>
      <c r="K68" s="11">
        <v>94</v>
      </c>
      <c r="L68" s="13">
        <v>36767</v>
      </c>
      <c r="M68" s="11">
        <v>10</v>
      </c>
      <c r="N68" s="11">
        <v>90</v>
      </c>
      <c r="O68" s="11" t="s">
        <v>43</v>
      </c>
      <c r="P68" s="11" t="s">
        <v>43</v>
      </c>
      <c r="Q68" s="11" t="s">
        <v>43</v>
      </c>
      <c r="R68" s="15">
        <v>12.7681</v>
      </c>
      <c r="S68" s="16" t="s">
        <v>44</v>
      </c>
      <c r="T68" s="15">
        <v>0.1393</v>
      </c>
      <c r="U68" s="17">
        <f t="shared" si="10"/>
        <v>0.01091000227128547</v>
      </c>
      <c r="V68" s="11">
        <v>10.49</v>
      </c>
      <c r="W68" s="11">
        <v>19</v>
      </c>
      <c r="X68" s="18">
        <f t="shared" si="7"/>
        <v>8.51</v>
      </c>
      <c r="Y68" s="11">
        <v>10.49</v>
      </c>
      <c r="Z68" s="18">
        <f t="shared" si="11"/>
        <v>8.51</v>
      </c>
      <c r="AA68" s="11">
        <v>15.1697</v>
      </c>
      <c r="AB68" s="11">
        <v>15.2091</v>
      </c>
      <c r="AC68" s="19">
        <f t="shared" si="12"/>
        <v>39.39999999999877</v>
      </c>
      <c r="AD68" s="11">
        <v>2.5162</v>
      </c>
      <c r="AE68" s="11">
        <v>2.5185</v>
      </c>
      <c r="AF68" s="19">
        <f t="shared" si="13"/>
        <v>2.2999999999999687</v>
      </c>
      <c r="AG68" s="20">
        <v>10.9117</v>
      </c>
      <c r="AH68" s="20">
        <v>10.934</v>
      </c>
      <c r="AI68" s="19">
        <f t="shared" si="14"/>
        <v>22.299999999999542</v>
      </c>
      <c r="AJ68" s="20">
        <v>14.3887</v>
      </c>
      <c r="AK68" s="20">
        <v>17.0781</v>
      </c>
      <c r="AL68" s="21">
        <f t="shared" si="15"/>
        <v>2.689399999999999</v>
      </c>
      <c r="AM68" s="22">
        <f t="shared" si="16"/>
        <v>41.69999999999874</v>
      </c>
    </row>
    <row r="69" spans="1:39" ht="19.5" customHeight="1">
      <c r="A69" s="11" t="s">
        <v>80</v>
      </c>
      <c r="B69" s="11" t="s">
        <v>49</v>
      </c>
      <c r="C69" s="11" t="s">
        <v>80</v>
      </c>
      <c r="D69" s="12">
        <v>22767</v>
      </c>
      <c r="E69" s="12">
        <v>37767</v>
      </c>
      <c r="F69" s="13">
        <v>36774</v>
      </c>
      <c r="G69" s="13">
        <v>36775</v>
      </c>
      <c r="H69" s="14">
        <v>0.4826388888888889</v>
      </c>
      <c r="I69" s="14">
        <v>0.4826388888888889</v>
      </c>
      <c r="J69" s="11">
        <v>169</v>
      </c>
      <c r="K69" s="11">
        <v>94</v>
      </c>
      <c r="L69" s="13">
        <v>36768</v>
      </c>
      <c r="M69" s="11">
        <v>10</v>
      </c>
      <c r="N69" s="11">
        <v>90</v>
      </c>
      <c r="O69" s="11" t="s">
        <v>43</v>
      </c>
      <c r="P69" s="11" t="s">
        <v>43</v>
      </c>
      <c r="Q69" s="11" t="s">
        <v>43</v>
      </c>
      <c r="R69" s="15">
        <v>14.9009</v>
      </c>
      <c r="S69" s="16" t="s">
        <v>44</v>
      </c>
      <c r="T69" s="15">
        <v>0.1625</v>
      </c>
      <c r="U69" s="17">
        <f t="shared" si="10"/>
        <v>0.010905381554134314</v>
      </c>
      <c r="V69" s="11">
        <v>10.57</v>
      </c>
      <c r="W69" s="11">
        <v>19.07</v>
      </c>
      <c r="X69" s="18">
        <f t="shared" si="7"/>
        <v>8.5</v>
      </c>
      <c r="Y69" s="11">
        <v>10.57</v>
      </c>
      <c r="Z69" s="18">
        <f t="shared" si="11"/>
        <v>8.5</v>
      </c>
      <c r="AA69" s="11">
        <v>15.2854</v>
      </c>
      <c r="AB69" s="11">
        <v>15.2959</v>
      </c>
      <c r="AC69" s="19">
        <f t="shared" si="12"/>
        <v>10.500000000000398</v>
      </c>
      <c r="AD69" s="11">
        <v>2.4409</v>
      </c>
      <c r="AE69" s="11">
        <v>2.4416</v>
      </c>
      <c r="AF69" s="19">
        <f t="shared" si="13"/>
        <v>0.700000000000145</v>
      </c>
      <c r="AG69" s="20">
        <v>10.9128</v>
      </c>
      <c r="AH69" s="20">
        <v>10.916</v>
      </c>
      <c r="AI69" s="19">
        <f t="shared" si="14"/>
        <v>3.1999999999996476</v>
      </c>
      <c r="AJ69" s="20">
        <v>14.3255</v>
      </c>
      <c r="AK69" s="20">
        <v>15.8114</v>
      </c>
      <c r="AL69" s="21">
        <f t="shared" si="15"/>
        <v>1.4859000000000009</v>
      </c>
      <c r="AM69" s="22">
        <f t="shared" si="16"/>
        <v>11.200000000000543</v>
      </c>
    </row>
    <row r="70" spans="1:40" s="35" customFormat="1" ht="19.5" customHeight="1">
      <c r="A70" s="11" t="s">
        <v>80</v>
      </c>
      <c r="B70" s="11" t="s">
        <v>49</v>
      </c>
      <c r="C70" s="11" t="s">
        <v>80</v>
      </c>
      <c r="D70" s="12">
        <v>22766</v>
      </c>
      <c r="E70" s="34">
        <v>37768</v>
      </c>
      <c r="F70" s="13">
        <v>36775</v>
      </c>
      <c r="G70" s="13">
        <v>36776</v>
      </c>
      <c r="H70" s="14">
        <v>0.5</v>
      </c>
      <c r="I70" s="14">
        <v>0.5</v>
      </c>
      <c r="J70" s="11">
        <v>169</v>
      </c>
      <c r="K70" s="11">
        <v>94</v>
      </c>
      <c r="L70" s="13">
        <v>36769</v>
      </c>
      <c r="M70" s="11">
        <v>10</v>
      </c>
      <c r="N70" s="11">
        <v>90</v>
      </c>
      <c r="O70" s="11" t="s">
        <v>43</v>
      </c>
      <c r="P70" s="11" t="s">
        <v>43</v>
      </c>
      <c r="Q70" s="11" t="s">
        <v>43</v>
      </c>
      <c r="R70" s="15">
        <v>12.05316</v>
      </c>
      <c r="S70" s="16" t="s">
        <v>44</v>
      </c>
      <c r="T70" s="15">
        <v>0.1315</v>
      </c>
      <c r="U70" s="17">
        <f t="shared" si="10"/>
        <v>0.010910002024365395</v>
      </c>
      <c r="V70" s="11">
        <v>10.55</v>
      </c>
      <c r="W70" s="11">
        <v>19.05</v>
      </c>
      <c r="X70" s="18">
        <f aca="true" t="shared" si="17" ref="X70:X76">W70-V70</f>
        <v>8.5</v>
      </c>
      <c r="Y70" s="11">
        <v>10.55</v>
      </c>
      <c r="Z70" s="18">
        <f t="shared" si="11"/>
        <v>8.5</v>
      </c>
      <c r="AA70" s="11">
        <v>15.184</v>
      </c>
      <c r="AB70" s="11">
        <v>15.2265</v>
      </c>
      <c r="AC70" s="19">
        <f t="shared" si="12"/>
        <v>42.500000000000426</v>
      </c>
      <c r="AD70" s="11">
        <v>2.4795</v>
      </c>
      <c r="AE70" s="11">
        <v>2.4811</v>
      </c>
      <c r="AF70" s="19">
        <f t="shared" si="13"/>
        <v>1.6000000000002679</v>
      </c>
      <c r="AG70" s="20">
        <v>11.6164</v>
      </c>
      <c r="AH70" s="20">
        <v>11.6211</v>
      </c>
      <c r="AI70" s="19">
        <f t="shared" si="14"/>
        <v>4.699999999999704</v>
      </c>
      <c r="AJ70" s="20">
        <v>14.3099</v>
      </c>
      <c r="AK70" s="20">
        <v>16.763</v>
      </c>
      <c r="AL70" s="21">
        <f t="shared" si="15"/>
        <v>2.453100000000001</v>
      </c>
      <c r="AM70" s="22">
        <f t="shared" si="16"/>
        <v>44.10000000000069</v>
      </c>
      <c r="AN70" s="35" t="s">
        <v>71</v>
      </c>
    </row>
    <row r="71" spans="1:39" s="35" customFormat="1" ht="19.5" customHeight="1">
      <c r="A71" s="11" t="s">
        <v>80</v>
      </c>
      <c r="B71" s="11" t="s">
        <v>49</v>
      </c>
      <c r="C71" s="11" t="s">
        <v>80</v>
      </c>
      <c r="D71" s="12">
        <v>22765</v>
      </c>
      <c r="E71" s="12">
        <v>37769</v>
      </c>
      <c r="F71" s="13">
        <v>36776</v>
      </c>
      <c r="G71" s="13">
        <v>36777</v>
      </c>
      <c r="H71" s="14">
        <v>0.13541666666666666</v>
      </c>
      <c r="I71" s="14">
        <v>0.13541666666666666</v>
      </c>
      <c r="J71" s="11">
        <v>169</v>
      </c>
      <c r="K71" s="11">
        <v>94</v>
      </c>
      <c r="L71" s="13">
        <v>36770</v>
      </c>
      <c r="M71" s="11">
        <v>10</v>
      </c>
      <c r="N71" s="11">
        <v>90</v>
      </c>
      <c r="O71" s="11" t="s">
        <v>43</v>
      </c>
      <c r="P71" s="11" t="s">
        <v>43</v>
      </c>
      <c r="Q71" s="11" t="s">
        <v>43</v>
      </c>
      <c r="R71" s="15">
        <v>12.0248</v>
      </c>
      <c r="S71" s="16" t="s">
        <v>44</v>
      </c>
      <c r="T71" s="15">
        <v>0.1312</v>
      </c>
      <c r="U71" s="17">
        <f t="shared" si="10"/>
        <v>0.01091078437895017</v>
      </c>
      <c r="V71" s="11">
        <v>10.53</v>
      </c>
      <c r="W71" s="11">
        <v>19.03</v>
      </c>
      <c r="X71" s="18">
        <f t="shared" si="17"/>
        <v>8.500000000000002</v>
      </c>
      <c r="Y71" s="11">
        <v>10.53</v>
      </c>
      <c r="Z71" s="18">
        <f t="shared" si="11"/>
        <v>8.500000000000002</v>
      </c>
      <c r="AA71" s="11">
        <v>15.1321</v>
      </c>
      <c r="AB71" s="11">
        <v>15.1786</v>
      </c>
      <c r="AC71" s="19">
        <f t="shared" si="12"/>
        <v>46.499999999999986</v>
      </c>
      <c r="AD71" s="11">
        <v>2.4908</v>
      </c>
      <c r="AE71" s="11">
        <v>2.491</v>
      </c>
      <c r="AF71" s="19">
        <f t="shared" si="13"/>
        <v>0.19999999999997797</v>
      </c>
      <c r="AG71" s="20">
        <v>11.4679</v>
      </c>
      <c r="AH71" s="20">
        <v>11.471</v>
      </c>
      <c r="AI71" s="19">
        <f t="shared" si="14"/>
        <v>3.0999999999998806</v>
      </c>
      <c r="AJ71" s="20">
        <v>14.3088</v>
      </c>
      <c r="AK71" s="20">
        <v>16.9534</v>
      </c>
      <c r="AL71" s="21">
        <f t="shared" si="15"/>
        <v>2.6445999999999987</v>
      </c>
      <c r="AM71" s="22">
        <f t="shared" si="16"/>
        <v>46.69999999999996</v>
      </c>
    </row>
    <row r="72" spans="1:39" s="35" customFormat="1" ht="19.5" customHeight="1">
      <c r="A72" s="11" t="s">
        <v>80</v>
      </c>
      <c r="B72" s="11" t="s">
        <v>49</v>
      </c>
      <c r="C72" s="11" t="s">
        <v>80</v>
      </c>
      <c r="D72" s="12">
        <v>22769</v>
      </c>
      <c r="E72" s="36">
        <v>37770</v>
      </c>
      <c r="F72" s="13">
        <v>36787</v>
      </c>
      <c r="G72" s="13">
        <v>36788</v>
      </c>
      <c r="H72" s="14">
        <v>0.41041666666666665</v>
      </c>
      <c r="I72" s="14">
        <v>0.41041666666666665</v>
      </c>
      <c r="J72" s="11">
        <v>169</v>
      </c>
      <c r="K72" s="11">
        <v>94</v>
      </c>
      <c r="L72" s="13">
        <v>36770</v>
      </c>
      <c r="M72" s="11">
        <v>10</v>
      </c>
      <c r="N72" s="11">
        <v>90</v>
      </c>
      <c r="O72" s="11" t="s">
        <v>43</v>
      </c>
      <c r="P72" s="11" t="s">
        <v>43</v>
      </c>
      <c r="Q72" s="11" t="s">
        <v>43</v>
      </c>
      <c r="R72" s="15">
        <v>12.154</v>
      </c>
      <c r="S72" s="16" t="s">
        <v>44</v>
      </c>
      <c r="T72" s="15">
        <v>0.1326</v>
      </c>
      <c r="U72" s="17">
        <f t="shared" si="10"/>
        <v>0.010909988481158466</v>
      </c>
      <c r="V72" s="11">
        <v>10.66</v>
      </c>
      <c r="W72" s="11">
        <v>19.16</v>
      </c>
      <c r="X72" s="18">
        <f t="shared" si="17"/>
        <v>8.5</v>
      </c>
      <c r="Y72" s="11">
        <v>10.65</v>
      </c>
      <c r="Z72" s="18">
        <f t="shared" si="11"/>
        <v>8.51</v>
      </c>
      <c r="AA72" s="11">
        <v>15.2416</v>
      </c>
      <c r="AB72" s="11">
        <v>15.2609</v>
      </c>
      <c r="AC72" s="19">
        <f t="shared" si="12"/>
        <v>19.29999999999943</v>
      </c>
      <c r="AD72" s="11">
        <v>2.5084</v>
      </c>
      <c r="AE72" s="11">
        <v>2.5082</v>
      </c>
      <c r="AF72" s="19">
        <f t="shared" si="13"/>
        <v>-0.19999999999997797</v>
      </c>
      <c r="AG72" s="11">
        <v>10.9122</v>
      </c>
      <c r="AH72" s="11">
        <v>10.9154</v>
      </c>
      <c r="AI72" s="19">
        <f t="shared" si="14"/>
        <v>3.1999999999996476</v>
      </c>
      <c r="AJ72" s="11">
        <v>14.2777</v>
      </c>
      <c r="AK72" s="11">
        <v>15.8705</v>
      </c>
      <c r="AL72" s="18">
        <f t="shared" si="15"/>
        <v>1.5928000000000004</v>
      </c>
      <c r="AM72" s="19">
        <f t="shared" si="16"/>
        <v>19.09999999999945</v>
      </c>
    </row>
    <row r="73" spans="1:39" s="35" customFormat="1" ht="19.5" customHeight="1">
      <c r="A73" s="11" t="s">
        <v>80</v>
      </c>
      <c r="B73" s="11" t="s">
        <v>49</v>
      </c>
      <c r="C73" s="11" t="s">
        <v>80</v>
      </c>
      <c r="D73" s="12">
        <v>22763</v>
      </c>
      <c r="E73" s="12">
        <v>37771</v>
      </c>
      <c r="F73" s="13">
        <v>36788</v>
      </c>
      <c r="G73" s="13">
        <v>36789</v>
      </c>
      <c r="H73" s="14">
        <v>0.4444444444444444</v>
      </c>
      <c r="I73" s="14">
        <v>0.4444444444444444</v>
      </c>
      <c r="J73" s="11">
        <v>169</v>
      </c>
      <c r="K73" s="11">
        <v>94</v>
      </c>
      <c r="L73" s="13">
        <v>36770</v>
      </c>
      <c r="M73" s="11">
        <v>10</v>
      </c>
      <c r="N73" s="11">
        <v>90</v>
      </c>
      <c r="O73" s="11" t="s">
        <v>43</v>
      </c>
      <c r="P73" s="11" t="s">
        <v>43</v>
      </c>
      <c r="Q73" s="11" t="s">
        <v>43</v>
      </c>
      <c r="R73" s="15">
        <v>12.0804</v>
      </c>
      <c r="S73" s="16" t="s">
        <v>44</v>
      </c>
      <c r="T73" s="15">
        <v>0.1318</v>
      </c>
      <c r="U73" s="17">
        <f t="shared" si="10"/>
        <v>0.010910234760438398</v>
      </c>
      <c r="V73" s="11">
        <v>10.57</v>
      </c>
      <c r="W73" s="11">
        <v>19.07</v>
      </c>
      <c r="X73" s="18">
        <f t="shared" si="17"/>
        <v>8.5</v>
      </c>
      <c r="Y73" s="11">
        <v>10.57</v>
      </c>
      <c r="Z73" s="18">
        <f t="shared" si="11"/>
        <v>8.5</v>
      </c>
      <c r="AA73" s="11">
        <v>15.2121</v>
      </c>
      <c r="AB73" s="11">
        <v>15.2523</v>
      </c>
      <c r="AC73" s="19">
        <f t="shared" si="12"/>
        <v>40.20000000000046</v>
      </c>
      <c r="AD73" s="11">
        <v>2.5047</v>
      </c>
      <c r="AE73" s="11">
        <v>2.5057</v>
      </c>
      <c r="AF73" s="19">
        <f t="shared" si="13"/>
        <v>0.9999999999998899</v>
      </c>
      <c r="AG73" s="11">
        <v>11.6122</v>
      </c>
      <c r="AH73" s="11">
        <v>11.6356</v>
      </c>
      <c r="AI73" s="19">
        <f t="shared" si="14"/>
        <v>23.40000000000053</v>
      </c>
      <c r="AJ73" s="11">
        <v>14.2879</v>
      </c>
      <c r="AK73" s="11">
        <v>16.7375</v>
      </c>
      <c r="AL73" s="18">
        <f t="shared" si="15"/>
        <v>2.4496</v>
      </c>
      <c r="AM73" s="19">
        <f t="shared" si="16"/>
        <v>41.200000000000344</v>
      </c>
    </row>
    <row r="74" spans="1:39" ht="19.5" customHeight="1">
      <c r="A74" s="11" t="s">
        <v>80</v>
      </c>
      <c r="B74" s="11" t="s">
        <v>49</v>
      </c>
      <c r="C74" s="11" t="s">
        <v>80</v>
      </c>
      <c r="D74" s="12">
        <v>22762</v>
      </c>
      <c r="E74" s="12">
        <v>37772</v>
      </c>
      <c r="F74" s="13">
        <v>36789</v>
      </c>
      <c r="G74" s="13">
        <v>36790</v>
      </c>
      <c r="H74" s="14">
        <v>0.5375</v>
      </c>
      <c r="I74" s="14">
        <v>0.5375</v>
      </c>
      <c r="J74" s="11">
        <v>169</v>
      </c>
      <c r="K74" s="11">
        <v>94</v>
      </c>
      <c r="L74" s="13">
        <v>36770</v>
      </c>
      <c r="M74" s="11">
        <v>10</v>
      </c>
      <c r="N74" s="11">
        <v>90</v>
      </c>
      <c r="O74" s="11" t="s">
        <v>43</v>
      </c>
      <c r="P74" s="11" t="s">
        <v>43</v>
      </c>
      <c r="Q74" s="11" t="s">
        <v>43</v>
      </c>
      <c r="R74" s="15">
        <v>12.0187</v>
      </c>
      <c r="S74" s="16" t="s">
        <v>44</v>
      </c>
      <c r="T74" s="15">
        <v>0.1311</v>
      </c>
      <c r="U74" s="17">
        <f t="shared" si="10"/>
        <v>0.010908001697354954</v>
      </c>
      <c r="V74" s="11">
        <v>10.66</v>
      </c>
      <c r="W74" s="11">
        <v>19.16</v>
      </c>
      <c r="X74" s="18">
        <f t="shared" si="17"/>
        <v>8.5</v>
      </c>
      <c r="Y74" s="11">
        <v>10.66</v>
      </c>
      <c r="Z74" s="18">
        <f t="shared" si="11"/>
        <v>8.5</v>
      </c>
      <c r="AA74" s="11">
        <v>15.2527</v>
      </c>
      <c r="AB74" s="11">
        <v>15.2663</v>
      </c>
      <c r="AC74" s="19">
        <f t="shared" si="12"/>
        <v>13.599999999998502</v>
      </c>
      <c r="AD74" s="11">
        <v>2.5105</v>
      </c>
      <c r="AE74" s="11">
        <v>2.5108</v>
      </c>
      <c r="AF74" s="19">
        <f t="shared" si="13"/>
        <v>0.300000000000189</v>
      </c>
      <c r="AG74" s="11">
        <v>11.4675</v>
      </c>
      <c r="AH74" s="11">
        <v>11.47</v>
      </c>
      <c r="AI74" s="19">
        <f t="shared" si="14"/>
        <v>2.500000000001279</v>
      </c>
      <c r="AJ74" s="11">
        <v>11.4675</v>
      </c>
      <c r="AK74" s="11">
        <v>11.47</v>
      </c>
      <c r="AL74" s="18">
        <f t="shared" si="15"/>
        <v>0.002500000000001279</v>
      </c>
      <c r="AM74" s="19">
        <f t="shared" si="16"/>
        <v>13.899999999998691</v>
      </c>
    </row>
    <row r="75" spans="1:39" ht="19.5" customHeight="1">
      <c r="A75" s="11" t="s">
        <v>80</v>
      </c>
      <c r="B75" s="11" t="s">
        <v>49</v>
      </c>
      <c r="C75" s="11" t="s">
        <v>80</v>
      </c>
      <c r="D75" s="12">
        <v>22761</v>
      </c>
      <c r="E75" s="12">
        <v>37773</v>
      </c>
      <c r="F75" s="13">
        <v>36790</v>
      </c>
      <c r="G75" s="13">
        <v>36791</v>
      </c>
      <c r="H75" s="14">
        <v>0.10416666666666667</v>
      </c>
      <c r="I75" s="14">
        <v>0.10416666666666667</v>
      </c>
      <c r="J75" s="11">
        <v>169</v>
      </c>
      <c r="K75" s="11">
        <v>94</v>
      </c>
      <c r="L75" s="13">
        <v>36770</v>
      </c>
      <c r="M75" s="11">
        <v>10</v>
      </c>
      <c r="N75" s="11">
        <v>90</v>
      </c>
      <c r="O75" s="11" t="s">
        <v>43</v>
      </c>
      <c r="P75" s="11" t="s">
        <v>43</v>
      </c>
      <c r="Q75" s="11" t="s">
        <v>43</v>
      </c>
      <c r="R75" s="15">
        <v>12.3283</v>
      </c>
      <c r="S75" s="16" t="s">
        <v>44</v>
      </c>
      <c r="T75" s="15">
        <v>0.1345</v>
      </c>
      <c r="U75" s="17">
        <f t="shared" si="10"/>
        <v>0.010909857806834681</v>
      </c>
      <c r="V75" s="11">
        <v>10.52</v>
      </c>
      <c r="W75" s="11">
        <v>19.02</v>
      </c>
      <c r="X75" s="18">
        <f t="shared" si="17"/>
        <v>8.5</v>
      </c>
      <c r="Y75" s="11">
        <v>10.51</v>
      </c>
      <c r="Z75" s="18">
        <f t="shared" si="11"/>
        <v>8.51</v>
      </c>
      <c r="AA75" s="11">
        <v>15.1865</v>
      </c>
      <c r="AB75" s="11">
        <v>15.2355</v>
      </c>
      <c r="AC75" s="19">
        <f t="shared" si="12"/>
        <v>48.99999999999949</v>
      </c>
      <c r="AD75" s="11">
        <v>2.4611</v>
      </c>
      <c r="AE75" s="11">
        <v>2.4633</v>
      </c>
      <c r="AF75" s="19">
        <f t="shared" si="13"/>
        <v>2.1999999999997577</v>
      </c>
      <c r="AG75" s="11">
        <v>10.9116</v>
      </c>
      <c r="AH75" s="11">
        <v>10.9158</v>
      </c>
      <c r="AI75" s="19">
        <f t="shared" si="14"/>
        <v>4.20000000000087</v>
      </c>
      <c r="AJ75" s="11">
        <v>14.1769</v>
      </c>
      <c r="AK75" s="11">
        <v>16.8007</v>
      </c>
      <c r="AL75" s="18">
        <f t="shared" si="15"/>
        <v>2.6237999999999992</v>
      </c>
      <c r="AM75" s="19">
        <f t="shared" si="16"/>
        <v>51.19999999999925</v>
      </c>
    </row>
    <row r="76" spans="1:39" ht="19.5" customHeight="1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1"/>
      <c r="L76" s="11"/>
      <c r="M76" s="11"/>
      <c r="N76" s="11"/>
      <c r="O76" s="11"/>
      <c r="P76" s="11"/>
      <c r="Q76" s="11"/>
      <c r="R76" s="15"/>
      <c r="S76" s="15"/>
      <c r="T76" s="15"/>
      <c r="U76" s="17" t="e">
        <f t="shared" si="10"/>
        <v>#DIV/0!</v>
      </c>
      <c r="V76" s="11"/>
      <c r="W76" s="11"/>
      <c r="X76" s="18">
        <f t="shared" si="17"/>
        <v>0</v>
      </c>
      <c r="Y76" s="11"/>
      <c r="Z76" s="18">
        <f t="shared" si="11"/>
        <v>0</v>
      </c>
      <c r="AA76" s="11"/>
      <c r="AB76" s="11"/>
      <c r="AC76" s="19">
        <f t="shared" si="12"/>
        <v>0</v>
      </c>
      <c r="AD76" s="11"/>
      <c r="AE76" s="11"/>
      <c r="AF76" s="19">
        <f t="shared" si="13"/>
        <v>0</v>
      </c>
      <c r="AG76" s="20"/>
      <c r="AH76" s="20"/>
      <c r="AI76" s="19">
        <f t="shared" si="14"/>
        <v>0</v>
      </c>
      <c r="AJ76" s="20"/>
      <c r="AK76" s="20"/>
      <c r="AL76" s="21">
        <f t="shared" si="15"/>
        <v>0</v>
      </c>
      <c r="AM76" s="22">
        <f t="shared" si="16"/>
        <v>0</v>
      </c>
    </row>
    <row r="77" spans="1:39" ht="19.5" customHeight="1">
      <c r="A77" s="11"/>
      <c r="B77" s="11"/>
      <c r="C77" s="11"/>
      <c r="D77" s="12"/>
      <c r="E77" s="12"/>
      <c r="F77" s="12"/>
      <c r="G77" s="12"/>
      <c r="H77" s="12"/>
      <c r="I77" s="12"/>
      <c r="J77" s="11"/>
      <c r="K77" s="11"/>
      <c r="L77" s="11"/>
      <c r="M77" s="11"/>
      <c r="N77" s="11"/>
      <c r="O77" s="11"/>
      <c r="P77" s="11"/>
      <c r="Q77" s="11"/>
      <c r="R77" s="15"/>
      <c r="S77" s="15"/>
      <c r="T77" s="15"/>
      <c r="U77" s="17" t="e">
        <f t="shared" si="10"/>
        <v>#DIV/0!</v>
      </c>
      <c r="V77" s="11"/>
      <c r="W77" s="11"/>
      <c r="X77" s="18">
        <f>W77-V77</f>
        <v>0</v>
      </c>
      <c r="Y77" s="11"/>
      <c r="Z77" s="18">
        <f>W77-Y77</f>
        <v>0</v>
      </c>
      <c r="AA77" s="11"/>
      <c r="AB77" s="11"/>
      <c r="AC77" s="19">
        <f t="shared" si="12"/>
        <v>0</v>
      </c>
      <c r="AD77" s="11"/>
      <c r="AE77" s="11"/>
      <c r="AF77" s="19">
        <f t="shared" si="13"/>
        <v>0</v>
      </c>
      <c r="AG77" s="20"/>
      <c r="AH77" s="20"/>
      <c r="AI77" s="19">
        <f t="shared" si="14"/>
        <v>0</v>
      </c>
      <c r="AJ77" s="20"/>
      <c r="AK77" s="20"/>
      <c r="AL77" s="21">
        <f t="shared" si="15"/>
        <v>0</v>
      </c>
      <c r="AM77" s="22">
        <f>AC77+AF77</f>
        <v>0</v>
      </c>
    </row>
    <row r="78" spans="1:39" ht="19.5" customHeight="1">
      <c r="A78" s="11"/>
      <c r="B78" s="11"/>
      <c r="C78" s="11"/>
      <c r="D78" s="12"/>
      <c r="E78" s="12"/>
      <c r="F78" s="12"/>
      <c r="G78" s="12"/>
      <c r="H78" s="12"/>
      <c r="I78" s="12"/>
      <c r="J78" s="11"/>
      <c r="K78" s="11"/>
      <c r="L78" s="11"/>
      <c r="M78" s="11"/>
      <c r="N78" s="11"/>
      <c r="O78" s="11"/>
      <c r="P78" s="11"/>
      <c r="Q78" s="11"/>
      <c r="R78" s="15"/>
      <c r="S78" s="15"/>
      <c r="T78" s="15"/>
      <c r="U78" s="17" t="e">
        <f t="shared" si="10"/>
        <v>#DIV/0!</v>
      </c>
      <c r="V78" s="11"/>
      <c r="W78" s="11"/>
      <c r="X78" s="18">
        <f>W78-V78</f>
        <v>0</v>
      </c>
      <c r="Y78" s="11"/>
      <c r="Z78" s="18">
        <f>W78-Y78</f>
        <v>0</v>
      </c>
      <c r="AA78" s="11"/>
      <c r="AB78" s="11"/>
      <c r="AC78" s="19">
        <f t="shared" si="12"/>
        <v>0</v>
      </c>
      <c r="AD78" s="11"/>
      <c r="AE78" s="11"/>
      <c r="AF78" s="19">
        <f t="shared" si="13"/>
        <v>0</v>
      </c>
      <c r="AG78" s="20"/>
      <c r="AH78" s="20"/>
      <c r="AI78" s="19">
        <f t="shared" si="14"/>
        <v>0</v>
      </c>
      <c r="AJ78" s="20"/>
      <c r="AK78" s="20"/>
      <c r="AL78" s="21">
        <f t="shared" si="15"/>
        <v>0</v>
      </c>
      <c r="AM78" s="22">
        <f>AC78+AF78</f>
        <v>0</v>
      </c>
    </row>
    <row r="79" spans="1:39" ht="19.5" customHeight="1">
      <c r="A79" s="11"/>
      <c r="B79" s="11"/>
      <c r="C79" s="11"/>
      <c r="D79" s="12"/>
      <c r="E79" s="12"/>
      <c r="F79" s="12"/>
      <c r="G79" s="12"/>
      <c r="H79" s="12"/>
      <c r="I79" s="12"/>
      <c r="J79" s="11"/>
      <c r="K79" s="11"/>
      <c r="L79" s="11"/>
      <c r="M79" s="11"/>
      <c r="N79" s="11"/>
      <c r="O79" s="11"/>
      <c r="P79" s="11"/>
      <c r="Q79" s="11"/>
      <c r="R79" s="15"/>
      <c r="S79" s="15"/>
      <c r="T79" s="15"/>
      <c r="U79" s="17" t="e">
        <f t="shared" si="10"/>
        <v>#DIV/0!</v>
      </c>
      <c r="V79" s="11"/>
      <c r="W79" s="11"/>
      <c r="X79" s="18">
        <f>W79-V79</f>
        <v>0</v>
      </c>
      <c r="Y79" s="11"/>
      <c r="Z79" s="18">
        <f>W79-Y79</f>
        <v>0</v>
      </c>
      <c r="AA79" s="11"/>
      <c r="AB79" s="11"/>
      <c r="AC79" s="19">
        <f t="shared" si="12"/>
        <v>0</v>
      </c>
      <c r="AD79" s="11"/>
      <c r="AE79" s="11"/>
      <c r="AF79" s="19">
        <f t="shared" si="13"/>
        <v>0</v>
      </c>
      <c r="AG79" s="20"/>
      <c r="AH79" s="20"/>
      <c r="AI79" s="19">
        <f t="shared" si="14"/>
        <v>0</v>
      </c>
      <c r="AJ79" s="20"/>
      <c r="AK79" s="20"/>
      <c r="AL79" s="21">
        <f t="shared" si="15"/>
        <v>0</v>
      </c>
      <c r="AM79" s="22">
        <f>AC79+AF79</f>
        <v>0</v>
      </c>
    </row>
    <row r="80" spans="1:39" ht="19.5" customHeight="1">
      <c r="A80" s="11"/>
      <c r="B80" s="11"/>
      <c r="C80" s="11"/>
      <c r="D80" s="12"/>
      <c r="E80" s="12"/>
      <c r="F80" s="12"/>
      <c r="G80" s="12"/>
      <c r="H80" s="12"/>
      <c r="I80" s="12"/>
      <c r="J80" s="11"/>
      <c r="K80" s="11"/>
      <c r="L80" s="11"/>
      <c r="M80" s="11"/>
      <c r="N80" s="11"/>
      <c r="O80" s="11"/>
      <c r="P80" s="11"/>
      <c r="Q80" s="11"/>
      <c r="R80" s="15"/>
      <c r="S80" s="15"/>
      <c r="T80" s="15"/>
      <c r="U80" s="17" t="e">
        <f t="shared" si="10"/>
        <v>#DIV/0!</v>
      </c>
      <c r="V80" s="11"/>
      <c r="W80" s="11"/>
      <c r="X80" s="18">
        <f aca="true" t="shared" si="18" ref="X80:X85">W80-V80</f>
        <v>0</v>
      </c>
      <c r="Y80" s="11"/>
      <c r="Z80" s="18">
        <f aca="true" t="shared" si="19" ref="Z80:Z85">W80-Y80</f>
        <v>0</v>
      </c>
      <c r="AA80" s="11"/>
      <c r="AB80" s="11"/>
      <c r="AC80" s="19">
        <f t="shared" si="12"/>
        <v>0</v>
      </c>
      <c r="AD80" s="11"/>
      <c r="AE80" s="11"/>
      <c r="AF80" s="19">
        <f t="shared" si="13"/>
        <v>0</v>
      </c>
      <c r="AG80" s="20"/>
      <c r="AH80" s="20"/>
      <c r="AI80" s="19">
        <f t="shared" si="14"/>
        <v>0</v>
      </c>
      <c r="AJ80" s="20"/>
      <c r="AK80" s="20"/>
      <c r="AL80" s="21">
        <f t="shared" si="15"/>
        <v>0</v>
      </c>
      <c r="AM80" s="22">
        <f aca="true" t="shared" si="20" ref="AM80:AM85">AC80+AF80</f>
        <v>0</v>
      </c>
    </row>
    <row r="81" spans="1:39" ht="19.5" customHeight="1">
      <c r="A81" s="11"/>
      <c r="B81" s="11"/>
      <c r="C81" s="11"/>
      <c r="D81" s="12"/>
      <c r="E81" s="12"/>
      <c r="F81" s="12"/>
      <c r="G81" s="12"/>
      <c r="H81" s="12"/>
      <c r="I81" s="12"/>
      <c r="J81" s="11"/>
      <c r="K81" s="11"/>
      <c r="L81" s="11"/>
      <c r="M81" s="11"/>
      <c r="N81" s="11"/>
      <c r="O81" s="11"/>
      <c r="P81" s="11"/>
      <c r="Q81" s="11"/>
      <c r="R81" s="15"/>
      <c r="S81" s="15"/>
      <c r="T81" s="15"/>
      <c r="U81" s="17" t="e">
        <f t="shared" si="10"/>
        <v>#DIV/0!</v>
      </c>
      <c r="V81" s="11"/>
      <c r="W81" s="11"/>
      <c r="X81" s="18">
        <f t="shared" si="18"/>
        <v>0</v>
      </c>
      <c r="Y81" s="11"/>
      <c r="Z81" s="18">
        <f t="shared" si="19"/>
        <v>0</v>
      </c>
      <c r="AA81" s="11"/>
      <c r="AB81" s="11"/>
      <c r="AC81" s="19">
        <f t="shared" si="12"/>
        <v>0</v>
      </c>
      <c r="AD81" s="11"/>
      <c r="AE81" s="11"/>
      <c r="AF81" s="19">
        <f t="shared" si="13"/>
        <v>0</v>
      </c>
      <c r="AG81" s="20"/>
      <c r="AH81" s="20"/>
      <c r="AI81" s="19">
        <f t="shared" si="14"/>
        <v>0</v>
      </c>
      <c r="AJ81" s="20"/>
      <c r="AK81" s="20"/>
      <c r="AL81" s="21">
        <f t="shared" si="15"/>
        <v>0</v>
      </c>
      <c r="AM81" s="22">
        <f t="shared" si="20"/>
        <v>0</v>
      </c>
    </row>
    <row r="82" spans="1:39" ht="19.5" customHeight="1">
      <c r="A82" s="11"/>
      <c r="B82" s="11"/>
      <c r="C82" s="11"/>
      <c r="D82" s="12"/>
      <c r="E82" s="12"/>
      <c r="F82" s="12"/>
      <c r="G82" s="12"/>
      <c r="H82" s="12"/>
      <c r="I82" s="12"/>
      <c r="J82" s="11"/>
      <c r="K82" s="11"/>
      <c r="L82" s="11"/>
      <c r="M82" s="11"/>
      <c r="N82" s="11"/>
      <c r="O82" s="11"/>
      <c r="P82" s="11"/>
      <c r="Q82" s="11"/>
      <c r="R82" s="15"/>
      <c r="S82" s="15"/>
      <c r="T82" s="15"/>
      <c r="U82" s="17" t="e">
        <f t="shared" si="10"/>
        <v>#DIV/0!</v>
      </c>
      <c r="V82" s="11"/>
      <c r="W82" s="11"/>
      <c r="X82" s="18">
        <f t="shared" si="18"/>
        <v>0</v>
      </c>
      <c r="Y82" s="11"/>
      <c r="Z82" s="18">
        <f t="shared" si="19"/>
        <v>0</v>
      </c>
      <c r="AA82" s="11"/>
      <c r="AB82" s="11"/>
      <c r="AC82" s="19">
        <f t="shared" si="12"/>
        <v>0</v>
      </c>
      <c r="AD82" s="11"/>
      <c r="AE82" s="11"/>
      <c r="AF82" s="19">
        <f t="shared" si="13"/>
        <v>0</v>
      </c>
      <c r="AG82" s="20"/>
      <c r="AH82" s="20"/>
      <c r="AI82" s="19">
        <f t="shared" si="14"/>
        <v>0</v>
      </c>
      <c r="AJ82" s="20"/>
      <c r="AK82" s="20"/>
      <c r="AL82" s="21">
        <f t="shared" si="15"/>
        <v>0</v>
      </c>
      <c r="AM82" s="22">
        <f t="shared" si="20"/>
        <v>0</v>
      </c>
    </row>
    <row r="83" spans="1:39" ht="19.5" customHeight="1">
      <c r="A83" s="11"/>
      <c r="B83" s="11"/>
      <c r="C83" s="11"/>
      <c r="D83" s="12"/>
      <c r="E83" s="12"/>
      <c r="F83" s="12"/>
      <c r="G83" s="12"/>
      <c r="H83" s="12"/>
      <c r="I83" s="12"/>
      <c r="J83" s="11"/>
      <c r="K83" s="11"/>
      <c r="L83" s="11"/>
      <c r="M83" s="11"/>
      <c r="N83" s="11"/>
      <c r="O83" s="11"/>
      <c r="P83" s="11"/>
      <c r="Q83" s="11"/>
      <c r="R83" s="15"/>
      <c r="S83" s="15"/>
      <c r="T83" s="15"/>
      <c r="U83" s="17" t="e">
        <f t="shared" si="10"/>
        <v>#DIV/0!</v>
      </c>
      <c r="V83" s="11"/>
      <c r="W83" s="11"/>
      <c r="X83" s="18">
        <f t="shared" si="18"/>
        <v>0</v>
      </c>
      <c r="Y83" s="11"/>
      <c r="Z83" s="18">
        <f t="shared" si="19"/>
        <v>0</v>
      </c>
      <c r="AA83" s="11"/>
      <c r="AB83" s="11"/>
      <c r="AC83" s="19">
        <f t="shared" si="12"/>
        <v>0</v>
      </c>
      <c r="AD83" s="11"/>
      <c r="AE83" s="11"/>
      <c r="AF83" s="19">
        <f t="shared" si="13"/>
        <v>0</v>
      </c>
      <c r="AG83" s="20"/>
      <c r="AH83" s="20"/>
      <c r="AI83" s="19">
        <f t="shared" si="14"/>
        <v>0</v>
      </c>
      <c r="AJ83" s="20"/>
      <c r="AK83" s="20"/>
      <c r="AL83" s="21">
        <f t="shared" si="15"/>
        <v>0</v>
      </c>
      <c r="AM83" s="22">
        <f t="shared" si="20"/>
        <v>0</v>
      </c>
    </row>
    <row r="84" spans="1:39" ht="19.5" customHeight="1">
      <c r="A84" s="11"/>
      <c r="B84" s="11"/>
      <c r="C84" s="11"/>
      <c r="D84" s="12"/>
      <c r="E84" s="12"/>
      <c r="F84" s="12"/>
      <c r="G84" s="12"/>
      <c r="H84" s="12"/>
      <c r="I84" s="12"/>
      <c r="J84" s="11"/>
      <c r="K84" s="11"/>
      <c r="L84" s="11"/>
      <c r="M84" s="11"/>
      <c r="N84" s="11"/>
      <c r="O84" s="11"/>
      <c r="P84" s="11"/>
      <c r="Q84" s="11"/>
      <c r="R84" s="15"/>
      <c r="S84" s="15"/>
      <c r="T84" s="15"/>
      <c r="U84" s="17" t="e">
        <f t="shared" si="10"/>
        <v>#DIV/0!</v>
      </c>
      <c r="V84" s="11"/>
      <c r="W84" s="11"/>
      <c r="X84" s="18">
        <f t="shared" si="18"/>
        <v>0</v>
      </c>
      <c r="Y84" s="11"/>
      <c r="Z84" s="18">
        <f t="shared" si="19"/>
        <v>0</v>
      </c>
      <c r="AA84" s="11"/>
      <c r="AB84" s="11"/>
      <c r="AC84" s="19">
        <f t="shared" si="12"/>
        <v>0</v>
      </c>
      <c r="AD84" s="11"/>
      <c r="AE84" s="11"/>
      <c r="AF84" s="19">
        <f t="shared" si="13"/>
        <v>0</v>
      </c>
      <c r="AG84" s="20"/>
      <c r="AH84" s="20"/>
      <c r="AI84" s="19">
        <f t="shared" si="14"/>
        <v>0</v>
      </c>
      <c r="AJ84" s="20"/>
      <c r="AK84" s="20"/>
      <c r="AL84" s="21">
        <f t="shared" si="15"/>
        <v>0</v>
      </c>
      <c r="AM84" s="22">
        <f t="shared" si="20"/>
        <v>0</v>
      </c>
    </row>
    <row r="85" spans="1:39" ht="19.5" customHeight="1">
      <c r="A85" s="11"/>
      <c r="B85" s="11"/>
      <c r="C85" s="11"/>
      <c r="D85" s="12"/>
      <c r="E85" s="12"/>
      <c r="F85" s="12"/>
      <c r="G85" s="12"/>
      <c r="H85" s="12"/>
      <c r="I85" s="12"/>
      <c r="J85" s="11"/>
      <c r="K85" s="11"/>
      <c r="L85" s="11"/>
      <c r="M85" s="11"/>
      <c r="N85" s="11"/>
      <c r="O85" s="11"/>
      <c r="P85" s="11"/>
      <c r="Q85" s="11"/>
      <c r="R85" s="15"/>
      <c r="S85" s="15"/>
      <c r="T85" s="15"/>
      <c r="U85" s="17" t="e">
        <f t="shared" si="10"/>
        <v>#DIV/0!</v>
      </c>
      <c r="V85" s="11"/>
      <c r="W85" s="11"/>
      <c r="X85" s="18">
        <f t="shared" si="18"/>
        <v>0</v>
      </c>
      <c r="Y85" s="11"/>
      <c r="Z85" s="18">
        <f t="shared" si="19"/>
        <v>0</v>
      </c>
      <c r="AA85" s="11"/>
      <c r="AB85" s="11"/>
      <c r="AC85" s="19">
        <f t="shared" si="12"/>
        <v>0</v>
      </c>
      <c r="AD85" s="11"/>
      <c r="AE85" s="11"/>
      <c r="AF85" s="19">
        <f t="shared" si="13"/>
        <v>0</v>
      </c>
      <c r="AG85" s="20"/>
      <c r="AH85" s="20"/>
      <c r="AI85" s="19">
        <f t="shared" si="14"/>
        <v>0</v>
      </c>
      <c r="AJ85" s="20"/>
      <c r="AK85" s="20"/>
      <c r="AL85" s="21">
        <f t="shared" si="15"/>
        <v>0</v>
      </c>
      <c r="AM85" s="22">
        <f t="shared" si="20"/>
        <v>0</v>
      </c>
    </row>
  </sheetData>
  <mergeCells count="12">
    <mergeCell ref="AA1:AC1"/>
    <mergeCell ref="AD1:AF1"/>
    <mergeCell ref="AG1:AI1"/>
    <mergeCell ref="AJ1:AL1"/>
    <mergeCell ref="M1:Q1"/>
    <mergeCell ref="R1:T1"/>
    <mergeCell ref="U1:U2"/>
    <mergeCell ref="V1:Z1"/>
    <mergeCell ref="A1:E1"/>
    <mergeCell ref="F1:G1"/>
    <mergeCell ref="H1:I1"/>
    <mergeCell ref="J1:L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8.140625" style="37" bestFit="1" customWidth="1"/>
    <col min="2" max="2" width="5.140625" style="37" bestFit="1" customWidth="1"/>
    <col min="3" max="3" width="9.7109375" style="37" bestFit="1" customWidth="1"/>
    <col min="4" max="4" width="1.7109375" style="37" bestFit="1" customWidth="1"/>
    <col min="5" max="5" width="7.421875" style="37" bestFit="1" customWidth="1"/>
    <col min="6" max="6" width="7.421875" style="37" customWidth="1"/>
    <col min="7" max="7" width="10.7109375" style="38" customWidth="1"/>
    <col min="8" max="8" width="7.28125" style="40" bestFit="1" customWidth="1"/>
    <col min="9" max="10" width="10.421875" style="39" customWidth="1"/>
    <col min="11" max="11" width="11.8515625" style="37" customWidth="1"/>
    <col min="12" max="13" width="10.421875" style="39" customWidth="1"/>
  </cols>
  <sheetData>
    <row r="1" spans="1:13" ht="51" customHeight="1">
      <c r="A1" s="84" t="s">
        <v>89</v>
      </c>
      <c r="B1" s="85" t="s">
        <v>72</v>
      </c>
      <c r="C1" s="84" t="s">
        <v>93</v>
      </c>
      <c r="D1" s="45"/>
      <c r="E1" s="84" t="s">
        <v>90</v>
      </c>
      <c r="F1" s="84" t="s">
        <v>100</v>
      </c>
      <c r="G1" s="82" t="s">
        <v>91</v>
      </c>
      <c r="H1" s="83" t="s">
        <v>92</v>
      </c>
      <c r="I1" s="80" t="s">
        <v>94</v>
      </c>
      <c r="J1" s="80" t="s">
        <v>95</v>
      </c>
      <c r="K1" s="81" t="s">
        <v>96</v>
      </c>
      <c r="L1" s="80" t="s">
        <v>97</v>
      </c>
      <c r="M1" s="80"/>
    </row>
    <row r="2" spans="1:13" ht="13.5" thickBot="1">
      <c r="A2" s="84"/>
      <c r="B2" s="85"/>
      <c r="C2" s="84"/>
      <c r="D2" s="45"/>
      <c r="E2" s="84"/>
      <c r="F2" s="84"/>
      <c r="G2" s="82"/>
      <c r="H2" s="83"/>
      <c r="I2" s="80"/>
      <c r="J2" s="80"/>
      <c r="K2" s="81"/>
      <c r="L2" s="41" t="s">
        <v>98</v>
      </c>
      <c r="M2" s="41" t="s">
        <v>99</v>
      </c>
    </row>
    <row r="3" spans="1:13" s="53" customFormat="1" ht="13.5" thickTop="1">
      <c r="A3" s="47" t="s">
        <v>83</v>
      </c>
      <c r="B3" s="47" t="s">
        <v>80</v>
      </c>
      <c r="C3" s="47" t="s">
        <v>80</v>
      </c>
      <c r="D3" s="47"/>
      <c r="E3" s="47">
        <v>37721</v>
      </c>
      <c r="F3" s="47">
        <v>74</v>
      </c>
      <c r="G3" s="48">
        <v>36777</v>
      </c>
      <c r="H3" s="49">
        <v>14.5</v>
      </c>
      <c r="I3" s="50"/>
      <c r="J3" s="51"/>
      <c r="K3" s="52"/>
      <c r="L3" s="51"/>
      <c r="M3" s="51"/>
    </row>
    <row r="4" spans="1:9" ht="12.75">
      <c r="A4" s="37" t="s">
        <v>83</v>
      </c>
      <c r="B4" s="37" t="s">
        <v>80</v>
      </c>
      <c r="C4" s="37" t="s">
        <v>80</v>
      </c>
      <c r="E4" s="37">
        <v>37722</v>
      </c>
      <c r="F4" s="37">
        <v>74</v>
      </c>
      <c r="G4" s="38">
        <v>36778</v>
      </c>
      <c r="H4" s="40">
        <v>30</v>
      </c>
      <c r="I4" s="42"/>
    </row>
    <row r="5" spans="1:13" ht="12.75">
      <c r="A5" s="37" t="s">
        <v>80</v>
      </c>
      <c r="B5" s="37" t="s">
        <v>87</v>
      </c>
      <c r="C5" s="37" t="s">
        <v>80</v>
      </c>
      <c r="E5" s="37">
        <v>37752</v>
      </c>
      <c r="F5" s="37">
        <v>74</v>
      </c>
      <c r="G5" s="38">
        <v>36776</v>
      </c>
      <c r="H5" s="40">
        <v>13.2</v>
      </c>
      <c r="I5" s="42"/>
      <c r="J5" s="42"/>
      <c r="K5" s="42"/>
      <c r="L5" s="43"/>
      <c r="M5" s="43"/>
    </row>
    <row r="6" spans="1:13" ht="12.75">
      <c r="A6" s="37" t="s">
        <v>80</v>
      </c>
      <c r="B6" s="37" t="s">
        <v>87</v>
      </c>
      <c r="C6" s="37" t="s">
        <v>80</v>
      </c>
      <c r="E6" s="37">
        <v>37757</v>
      </c>
      <c r="F6" s="37">
        <v>74</v>
      </c>
      <c r="G6" s="38">
        <v>36804</v>
      </c>
      <c r="H6" s="40">
        <v>14.6</v>
      </c>
      <c r="I6" s="42"/>
      <c r="J6" s="42"/>
      <c r="K6" s="42"/>
      <c r="L6" s="43"/>
      <c r="M6" s="43"/>
    </row>
    <row r="7" spans="1:13" ht="12.75">
      <c r="A7" s="37" t="s">
        <v>80</v>
      </c>
      <c r="B7" s="37" t="s">
        <v>83</v>
      </c>
      <c r="C7" s="37" t="s">
        <v>80</v>
      </c>
      <c r="E7" s="37">
        <v>37727</v>
      </c>
      <c r="F7" s="37">
        <v>74</v>
      </c>
      <c r="G7" s="38">
        <v>36770</v>
      </c>
      <c r="H7" s="40">
        <v>18.8</v>
      </c>
      <c r="I7" s="42"/>
      <c r="J7" s="42"/>
      <c r="K7" s="42"/>
      <c r="L7" s="43"/>
      <c r="M7" s="43"/>
    </row>
    <row r="8" spans="1:13" ht="12.75">
      <c r="A8" s="37" t="s">
        <v>80</v>
      </c>
      <c r="B8" s="37" t="s">
        <v>83</v>
      </c>
      <c r="C8" s="37" t="s">
        <v>80</v>
      </c>
      <c r="E8" s="37">
        <v>37732</v>
      </c>
      <c r="F8" s="37">
        <v>74</v>
      </c>
      <c r="G8" s="38">
        <v>36789</v>
      </c>
      <c r="H8" s="40">
        <v>17.9</v>
      </c>
      <c r="I8" s="42"/>
      <c r="J8" s="42"/>
      <c r="K8" s="42"/>
      <c r="L8" s="43"/>
      <c r="M8" s="43"/>
    </row>
    <row r="9" spans="2:13" ht="12.75">
      <c r="B9" s="37" t="s">
        <v>103</v>
      </c>
      <c r="C9" s="37">
        <v>4</v>
      </c>
      <c r="D9" s="37" t="s">
        <v>105</v>
      </c>
      <c r="E9" s="37">
        <v>38470</v>
      </c>
      <c r="F9" s="37">
        <v>74</v>
      </c>
      <c r="G9" s="37">
        <v>20001116</v>
      </c>
      <c r="H9">
        <v>10.8</v>
      </c>
      <c r="I9" s="42"/>
      <c r="J9" s="42"/>
      <c r="K9" s="42"/>
      <c r="L9" s="43"/>
      <c r="M9" s="43"/>
    </row>
    <row r="10" spans="2:13" ht="12.75">
      <c r="B10" s="37" t="s">
        <v>103</v>
      </c>
      <c r="C10" s="37">
        <v>4</v>
      </c>
      <c r="D10" s="37" t="s">
        <v>105</v>
      </c>
      <c r="E10" s="37">
        <v>38471</v>
      </c>
      <c r="F10" s="37">
        <v>74</v>
      </c>
      <c r="G10" s="37">
        <v>20001117</v>
      </c>
      <c r="H10">
        <v>15.3</v>
      </c>
      <c r="I10" s="42"/>
      <c r="J10" s="42"/>
      <c r="K10" s="42"/>
      <c r="L10" s="43"/>
      <c r="M10" s="43"/>
    </row>
    <row r="11" spans="1:13" ht="12.75">
      <c r="A11" s="37" t="s">
        <v>80</v>
      </c>
      <c r="B11" s="37" t="s">
        <v>86</v>
      </c>
      <c r="C11" s="37" t="s">
        <v>80</v>
      </c>
      <c r="E11" s="37">
        <v>37737</v>
      </c>
      <c r="F11" s="37">
        <v>74</v>
      </c>
      <c r="G11" s="38">
        <v>36808</v>
      </c>
      <c r="H11" s="40">
        <v>16.5</v>
      </c>
      <c r="I11" s="42"/>
      <c r="J11" s="42"/>
      <c r="K11" s="42"/>
      <c r="L11" s="43"/>
      <c r="M11" s="43"/>
    </row>
    <row r="12" spans="1:13" ht="12.75">
      <c r="A12" s="37" t="s">
        <v>80</v>
      </c>
      <c r="B12" s="37" t="s">
        <v>48</v>
      </c>
      <c r="C12" s="37" t="s">
        <v>80</v>
      </c>
      <c r="E12" s="37">
        <v>37759</v>
      </c>
      <c r="F12" s="37">
        <v>74</v>
      </c>
      <c r="G12" s="38">
        <v>36775</v>
      </c>
      <c r="H12" s="40">
        <v>27.8</v>
      </c>
      <c r="I12" s="42">
        <f>AVERAGE(H3:H22)</f>
        <v>16.839999999999996</v>
      </c>
      <c r="J12" s="42">
        <f>STDEV(H3:H22)</f>
        <v>5.284674963863363</v>
      </c>
      <c r="K12" s="42">
        <v>5.4</v>
      </c>
      <c r="L12" s="43">
        <f>I12-(1.96*J12)</f>
        <v>6.482037070827804</v>
      </c>
      <c r="M12" s="43">
        <f>I12+(1.96*J12)</f>
        <v>27.19796292917219</v>
      </c>
    </row>
    <row r="13" spans="1:13" ht="12.75">
      <c r="A13" s="37" t="s">
        <v>80</v>
      </c>
      <c r="B13" s="37" t="s">
        <v>48</v>
      </c>
      <c r="C13" s="37" t="s">
        <v>80</v>
      </c>
      <c r="E13" s="37">
        <v>37764</v>
      </c>
      <c r="F13" s="37">
        <v>74</v>
      </c>
      <c r="G13" s="38">
        <v>36809</v>
      </c>
      <c r="H13" s="40">
        <v>23.1</v>
      </c>
      <c r="I13" s="42"/>
      <c r="J13" s="42"/>
      <c r="K13" s="42"/>
      <c r="L13" s="43"/>
      <c r="M13" s="43"/>
    </row>
    <row r="14" spans="2:13" ht="12.75">
      <c r="B14" s="37" t="s">
        <v>101</v>
      </c>
      <c r="C14" s="37">
        <v>1</v>
      </c>
      <c r="D14" s="37" t="s">
        <v>105</v>
      </c>
      <c r="E14" s="37">
        <v>37791</v>
      </c>
      <c r="F14" s="37">
        <v>74</v>
      </c>
      <c r="G14" s="37">
        <v>20001101</v>
      </c>
      <c r="H14">
        <v>17.5</v>
      </c>
      <c r="I14" s="42"/>
      <c r="J14" s="42"/>
      <c r="K14" s="42"/>
      <c r="L14" s="43"/>
      <c r="M14" s="43"/>
    </row>
    <row r="15" spans="1:13" ht="12.75">
      <c r="A15" s="37" t="s">
        <v>80</v>
      </c>
      <c r="B15" s="37" t="s">
        <v>50</v>
      </c>
      <c r="C15" s="37" t="s">
        <v>80</v>
      </c>
      <c r="E15" s="37">
        <v>37777</v>
      </c>
      <c r="F15" s="37">
        <v>74</v>
      </c>
      <c r="G15" s="38">
        <v>36775</v>
      </c>
      <c r="H15" s="40">
        <v>15.7</v>
      </c>
      <c r="I15" s="42"/>
      <c r="J15" s="42"/>
      <c r="K15" s="42"/>
      <c r="L15" s="43"/>
      <c r="M15" s="43"/>
    </row>
    <row r="16" spans="1:13" ht="12.75">
      <c r="A16" s="37" t="s">
        <v>80</v>
      </c>
      <c r="B16" s="37" t="s">
        <v>50</v>
      </c>
      <c r="C16" s="37" t="s">
        <v>80</v>
      </c>
      <c r="E16" s="37">
        <v>37778</v>
      </c>
      <c r="F16" s="37">
        <v>74</v>
      </c>
      <c r="G16" s="38">
        <v>36776</v>
      </c>
      <c r="H16" s="40">
        <v>16.4</v>
      </c>
      <c r="I16" s="42"/>
      <c r="J16" s="42"/>
      <c r="K16" s="42"/>
      <c r="L16" s="43"/>
      <c r="M16" s="43"/>
    </row>
    <row r="17" spans="1:13" ht="12.75">
      <c r="A17" s="37" t="s">
        <v>80</v>
      </c>
      <c r="B17" s="37" t="s">
        <v>49</v>
      </c>
      <c r="C17" s="37" t="s">
        <v>80</v>
      </c>
      <c r="E17" s="37">
        <v>37767</v>
      </c>
      <c r="F17" s="37">
        <v>74</v>
      </c>
      <c r="G17" s="38">
        <v>36775</v>
      </c>
      <c r="H17" s="40">
        <v>11.2</v>
      </c>
      <c r="I17" s="42"/>
      <c r="J17" s="42"/>
      <c r="K17" s="42"/>
      <c r="L17" s="43"/>
      <c r="M17" s="43"/>
    </row>
    <row r="18" spans="1:13" ht="12.75">
      <c r="A18" s="37" t="s">
        <v>80</v>
      </c>
      <c r="B18" s="37" t="s">
        <v>49</v>
      </c>
      <c r="C18" s="37" t="s">
        <v>80</v>
      </c>
      <c r="E18" s="37">
        <v>37772</v>
      </c>
      <c r="F18" s="37">
        <v>74</v>
      </c>
      <c r="G18" s="38">
        <v>36790</v>
      </c>
      <c r="H18" s="40">
        <v>13.9</v>
      </c>
      <c r="I18" s="42"/>
      <c r="J18" s="42"/>
      <c r="K18" s="42"/>
      <c r="L18" s="43"/>
      <c r="M18" s="43"/>
    </row>
    <row r="19" spans="1:13" ht="12.75">
      <c r="A19" s="37" t="s">
        <v>80</v>
      </c>
      <c r="B19" s="37" t="s">
        <v>85</v>
      </c>
      <c r="C19" s="37" t="s">
        <v>80</v>
      </c>
      <c r="E19" s="37">
        <v>37887</v>
      </c>
      <c r="F19" s="37">
        <v>74</v>
      </c>
      <c r="G19" s="38">
        <v>36789</v>
      </c>
      <c r="H19" s="40">
        <v>17</v>
      </c>
      <c r="I19" s="42"/>
      <c r="J19" s="42"/>
      <c r="K19" s="42"/>
      <c r="L19" s="43"/>
      <c r="M19" s="43"/>
    </row>
    <row r="20" spans="1:13" ht="12.75">
      <c r="A20" s="37" t="s">
        <v>80</v>
      </c>
      <c r="B20" s="37" t="s">
        <v>85</v>
      </c>
      <c r="C20" s="37" t="s">
        <v>80</v>
      </c>
      <c r="E20" s="37">
        <v>37892</v>
      </c>
      <c r="F20" s="37">
        <v>74</v>
      </c>
      <c r="G20" s="38">
        <v>36797</v>
      </c>
      <c r="H20" s="40">
        <v>19.3</v>
      </c>
      <c r="I20" s="42"/>
      <c r="J20" s="42"/>
      <c r="K20" s="42"/>
      <c r="L20" s="43"/>
      <c r="M20" s="43"/>
    </row>
    <row r="21" spans="1:13" ht="12.75">
      <c r="A21" s="37" t="s">
        <v>80</v>
      </c>
      <c r="B21" s="37" t="s">
        <v>88</v>
      </c>
      <c r="C21" s="37" t="s">
        <v>80</v>
      </c>
      <c r="E21" s="37">
        <v>37743</v>
      </c>
      <c r="F21" s="37">
        <v>74</v>
      </c>
      <c r="G21" s="38">
        <v>36768</v>
      </c>
      <c r="H21" s="40">
        <v>7.9</v>
      </c>
      <c r="I21" s="42"/>
      <c r="J21" s="42"/>
      <c r="K21" s="42"/>
      <c r="L21" s="43"/>
      <c r="M21" s="43"/>
    </row>
    <row r="22" spans="1:13" ht="13.5" thickBot="1">
      <c r="A22" s="37" t="s">
        <v>80</v>
      </c>
      <c r="B22" s="37" t="s">
        <v>88</v>
      </c>
      <c r="C22" s="37" t="s">
        <v>80</v>
      </c>
      <c r="E22" s="37">
        <v>38273</v>
      </c>
      <c r="F22" s="37">
        <v>74</v>
      </c>
      <c r="G22" s="38">
        <v>36795</v>
      </c>
      <c r="H22" s="40">
        <v>15.4</v>
      </c>
      <c r="I22" s="42"/>
      <c r="J22" s="42"/>
      <c r="K22" s="42"/>
      <c r="L22" s="43"/>
      <c r="M22" s="43"/>
    </row>
    <row r="23" spans="1:13" s="53" customFormat="1" ht="13.5" thickTop="1">
      <c r="A23" s="47" t="s">
        <v>83</v>
      </c>
      <c r="B23" s="47" t="s">
        <v>80</v>
      </c>
      <c r="C23" s="47" t="s">
        <v>80</v>
      </c>
      <c r="D23" s="47"/>
      <c r="E23" s="47">
        <v>37720</v>
      </c>
      <c r="F23" s="47">
        <v>432</v>
      </c>
      <c r="G23" s="48">
        <v>36776</v>
      </c>
      <c r="H23" s="49">
        <v>40.3</v>
      </c>
      <c r="I23" s="50"/>
      <c r="J23" s="50"/>
      <c r="K23" s="50"/>
      <c r="L23" s="54"/>
      <c r="M23" s="54"/>
    </row>
    <row r="24" spans="1:13" ht="12.75">
      <c r="A24" s="37" t="s">
        <v>83</v>
      </c>
      <c r="B24" s="37" t="s">
        <v>80</v>
      </c>
      <c r="C24" s="37" t="s">
        <v>80</v>
      </c>
      <c r="E24" s="37">
        <v>37724</v>
      </c>
      <c r="F24" s="37">
        <v>432</v>
      </c>
      <c r="G24" s="38">
        <v>36780</v>
      </c>
      <c r="H24" s="40">
        <v>54.8</v>
      </c>
      <c r="I24" s="42"/>
      <c r="J24" s="42"/>
      <c r="K24" s="42"/>
      <c r="L24" s="43"/>
      <c r="M24" s="43"/>
    </row>
    <row r="25" spans="1:13" ht="12.75">
      <c r="A25" s="44"/>
      <c r="B25" s="44" t="s">
        <v>102</v>
      </c>
      <c r="C25" s="44">
        <v>3</v>
      </c>
      <c r="D25" s="44" t="s">
        <v>105</v>
      </c>
      <c r="E25" s="44">
        <v>38462</v>
      </c>
      <c r="F25" s="44">
        <v>432</v>
      </c>
      <c r="G25" s="44">
        <v>20001020</v>
      </c>
      <c r="H25" s="57">
        <v>42.7</v>
      </c>
      <c r="I25" s="42"/>
      <c r="J25" s="42"/>
      <c r="K25" s="42"/>
      <c r="L25" s="43"/>
      <c r="M25" s="43"/>
    </row>
    <row r="26" spans="1:13" ht="12.75">
      <c r="A26" s="44" t="s">
        <v>80</v>
      </c>
      <c r="B26" s="44" t="s">
        <v>87</v>
      </c>
      <c r="C26" s="44" t="s">
        <v>80</v>
      </c>
      <c r="D26" s="44"/>
      <c r="E26" s="44">
        <v>37753</v>
      </c>
      <c r="F26" s="44">
        <v>432</v>
      </c>
      <c r="G26" s="55">
        <v>36777</v>
      </c>
      <c r="H26" s="56">
        <v>53.2</v>
      </c>
      <c r="I26" s="42"/>
      <c r="J26" s="42"/>
      <c r="K26" s="42"/>
      <c r="L26" s="43"/>
      <c r="M26" s="43"/>
    </row>
    <row r="27" spans="1:13" ht="12.75">
      <c r="A27" s="44" t="s">
        <v>80</v>
      </c>
      <c r="B27" s="44" t="s">
        <v>87</v>
      </c>
      <c r="C27" s="44" t="s">
        <v>80</v>
      </c>
      <c r="D27" s="44"/>
      <c r="E27" s="44">
        <v>37754</v>
      </c>
      <c r="F27" s="44">
        <v>432</v>
      </c>
      <c r="G27" s="55">
        <v>36781</v>
      </c>
      <c r="H27" s="56">
        <v>52.8</v>
      </c>
      <c r="I27" s="42"/>
      <c r="J27" s="42"/>
      <c r="K27" s="42"/>
      <c r="L27" s="43"/>
      <c r="M27" s="43"/>
    </row>
    <row r="28" spans="1:13" ht="12.75">
      <c r="A28" s="44" t="s">
        <v>80</v>
      </c>
      <c r="B28" s="44" t="s">
        <v>83</v>
      </c>
      <c r="C28" s="44" t="s">
        <v>80</v>
      </c>
      <c r="D28" s="44"/>
      <c r="E28" s="44">
        <v>37729</v>
      </c>
      <c r="F28" s="44">
        <v>432</v>
      </c>
      <c r="G28" s="55">
        <v>36777</v>
      </c>
      <c r="H28" s="56">
        <v>53.1</v>
      </c>
      <c r="I28" s="42"/>
      <c r="J28" s="42"/>
      <c r="K28" s="44"/>
      <c r="L28" s="42"/>
      <c r="M28" s="42"/>
    </row>
    <row r="29" spans="1:13" ht="12.75">
      <c r="A29" s="37" t="s">
        <v>80</v>
      </c>
      <c r="B29" s="37" t="s">
        <v>83</v>
      </c>
      <c r="C29" s="37" t="s">
        <v>80</v>
      </c>
      <c r="E29" s="37">
        <v>37730</v>
      </c>
      <c r="F29" s="37">
        <v>432</v>
      </c>
      <c r="G29" s="38">
        <v>36781</v>
      </c>
      <c r="H29" s="40">
        <v>54.9</v>
      </c>
      <c r="I29" s="42"/>
      <c r="J29" s="42"/>
      <c r="K29" s="44"/>
      <c r="L29" s="42"/>
      <c r="M29" s="42"/>
    </row>
    <row r="30" spans="1:13" ht="12.75">
      <c r="A30" s="44" t="s">
        <v>80</v>
      </c>
      <c r="B30" s="44" t="s">
        <v>86</v>
      </c>
      <c r="C30" s="44" t="s">
        <v>80</v>
      </c>
      <c r="D30" s="44"/>
      <c r="E30" s="44">
        <v>37735</v>
      </c>
      <c r="F30" s="44">
        <v>432</v>
      </c>
      <c r="G30" s="55">
        <v>36804</v>
      </c>
      <c r="H30" s="56">
        <v>51.9</v>
      </c>
      <c r="I30" s="42">
        <f>AVERAGE(H23:H40)</f>
        <v>50.12777777777778</v>
      </c>
      <c r="J30" s="42">
        <f>STDEV(H23:H40)</f>
        <v>4.879344887989287</v>
      </c>
      <c r="K30" s="42">
        <v>5.4</v>
      </c>
      <c r="L30" s="43">
        <f>I30-(1.96*J30)</f>
        <v>40.56426179731878</v>
      </c>
      <c r="M30" s="43">
        <f>I30+(1.96*J30)</f>
        <v>59.69129375823678</v>
      </c>
    </row>
    <row r="31" spans="1:13" ht="12.75">
      <c r="A31" s="44" t="s">
        <v>83</v>
      </c>
      <c r="B31" s="44" t="s">
        <v>86</v>
      </c>
      <c r="C31" s="44" t="s">
        <v>80</v>
      </c>
      <c r="D31" s="44"/>
      <c r="E31" s="44">
        <v>37741</v>
      </c>
      <c r="F31" s="44">
        <v>432</v>
      </c>
      <c r="G31" s="55">
        <v>36844</v>
      </c>
      <c r="H31" s="56">
        <v>54.6</v>
      </c>
      <c r="I31" s="42"/>
      <c r="J31" s="42"/>
      <c r="K31" s="44"/>
      <c r="L31" s="42"/>
      <c r="M31" s="42"/>
    </row>
    <row r="32" spans="1:13" ht="12.75">
      <c r="A32" s="44" t="s">
        <v>80</v>
      </c>
      <c r="B32" s="44" t="s">
        <v>48</v>
      </c>
      <c r="C32" s="44" t="s">
        <v>80</v>
      </c>
      <c r="D32" s="44"/>
      <c r="E32" s="44">
        <v>37760</v>
      </c>
      <c r="F32" s="44">
        <v>432</v>
      </c>
      <c r="G32" s="55">
        <v>36776</v>
      </c>
      <c r="H32" s="56">
        <v>50.1</v>
      </c>
      <c r="I32" s="42"/>
      <c r="J32" s="42"/>
      <c r="K32" s="44"/>
      <c r="L32" s="42"/>
      <c r="M32" s="42"/>
    </row>
    <row r="33" spans="1:13" ht="12.75">
      <c r="A33" s="44" t="s">
        <v>80</v>
      </c>
      <c r="B33" s="44" t="s">
        <v>48</v>
      </c>
      <c r="C33" s="44" t="s">
        <v>80</v>
      </c>
      <c r="D33" s="44"/>
      <c r="E33" s="44">
        <v>37763</v>
      </c>
      <c r="F33" s="44">
        <v>432</v>
      </c>
      <c r="G33" s="55">
        <v>36806</v>
      </c>
      <c r="H33" s="56">
        <v>50</v>
      </c>
      <c r="I33" s="42"/>
      <c r="J33" s="42"/>
      <c r="K33" s="44"/>
      <c r="L33" s="42"/>
      <c r="M33" s="42"/>
    </row>
    <row r="34" spans="1:13" ht="12.75">
      <c r="A34" s="44" t="s">
        <v>80</v>
      </c>
      <c r="B34" s="44" t="s">
        <v>50</v>
      </c>
      <c r="C34" s="44" t="s">
        <v>80</v>
      </c>
      <c r="D34" s="44"/>
      <c r="E34" s="44">
        <v>37775</v>
      </c>
      <c r="F34" s="44">
        <v>432</v>
      </c>
      <c r="G34" s="55">
        <v>36773</v>
      </c>
      <c r="H34" s="56">
        <v>58.9</v>
      </c>
      <c r="I34" s="42"/>
      <c r="J34" s="42"/>
      <c r="K34" s="44"/>
      <c r="L34" s="42"/>
      <c r="M34" s="42"/>
    </row>
    <row r="35" spans="1:13" ht="12.75">
      <c r="A35" s="37" t="s">
        <v>83</v>
      </c>
      <c r="B35" s="37" t="s">
        <v>50</v>
      </c>
      <c r="C35" s="37" t="s">
        <v>80</v>
      </c>
      <c r="E35" s="37">
        <v>37781</v>
      </c>
      <c r="F35" s="37">
        <v>432</v>
      </c>
      <c r="G35" s="38">
        <v>36805</v>
      </c>
      <c r="H35" s="40">
        <v>49.1</v>
      </c>
      <c r="I35" s="42"/>
      <c r="J35" s="42"/>
      <c r="K35" s="44"/>
      <c r="L35" s="42"/>
      <c r="M35" s="42"/>
    </row>
    <row r="36" spans="1:13" ht="12.75">
      <c r="A36" s="44" t="s">
        <v>80</v>
      </c>
      <c r="B36" s="44" t="s">
        <v>49</v>
      </c>
      <c r="C36" s="44" t="s">
        <v>80</v>
      </c>
      <c r="D36" s="44"/>
      <c r="E36" s="44">
        <v>37769</v>
      </c>
      <c r="F36" s="44">
        <v>432</v>
      </c>
      <c r="G36" s="55">
        <v>36777</v>
      </c>
      <c r="H36" s="56">
        <v>46.7</v>
      </c>
      <c r="I36" s="42"/>
      <c r="J36" s="42"/>
      <c r="K36" s="44"/>
      <c r="L36" s="42"/>
      <c r="M36" s="42"/>
    </row>
    <row r="37" spans="1:13" ht="12.75">
      <c r="A37" s="44" t="s">
        <v>80</v>
      </c>
      <c r="B37" s="44" t="s">
        <v>85</v>
      </c>
      <c r="C37" s="44" t="s">
        <v>80</v>
      </c>
      <c r="D37" s="44"/>
      <c r="E37" s="44">
        <v>37886</v>
      </c>
      <c r="F37" s="44">
        <v>432</v>
      </c>
      <c r="G37" s="55">
        <v>36784</v>
      </c>
      <c r="H37" s="56">
        <v>45.4</v>
      </c>
      <c r="I37" s="42"/>
      <c r="J37" s="42"/>
      <c r="K37" s="44"/>
      <c r="L37" s="42"/>
      <c r="M37" s="42"/>
    </row>
    <row r="38" spans="1:13" ht="12.75">
      <c r="A38" s="44" t="s">
        <v>80</v>
      </c>
      <c r="B38" s="44" t="s">
        <v>85</v>
      </c>
      <c r="C38" s="44" t="s">
        <v>80</v>
      </c>
      <c r="D38" s="44"/>
      <c r="E38" s="44">
        <v>37890</v>
      </c>
      <c r="F38" s="44">
        <v>432</v>
      </c>
      <c r="G38" s="55">
        <v>36795</v>
      </c>
      <c r="H38" s="56">
        <v>43.4</v>
      </c>
      <c r="I38" s="42"/>
      <c r="J38" s="42"/>
      <c r="K38" s="44"/>
      <c r="L38" s="42"/>
      <c r="M38" s="42"/>
    </row>
    <row r="39" spans="1:13" ht="12.75">
      <c r="A39" s="44" t="s">
        <v>80</v>
      </c>
      <c r="B39" s="44" t="s">
        <v>88</v>
      </c>
      <c r="C39" s="44" t="s">
        <v>80</v>
      </c>
      <c r="D39" s="44"/>
      <c r="E39" s="44">
        <v>37744</v>
      </c>
      <c r="F39" s="44">
        <v>432</v>
      </c>
      <c r="G39" s="55">
        <v>36771</v>
      </c>
      <c r="H39" s="56">
        <v>51.3</v>
      </c>
      <c r="I39" s="42"/>
      <c r="J39" s="42"/>
      <c r="K39" s="44"/>
      <c r="L39" s="42"/>
      <c r="M39" s="42"/>
    </row>
    <row r="40" spans="1:13" ht="13.5" thickBot="1">
      <c r="A40" s="44" t="s">
        <v>80</v>
      </c>
      <c r="B40" s="44" t="s">
        <v>88</v>
      </c>
      <c r="C40" s="44" t="s">
        <v>80</v>
      </c>
      <c r="D40" s="44"/>
      <c r="E40" s="44">
        <v>37747</v>
      </c>
      <c r="F40" s="44">
        <v>432</v>
      </c>
      <c r="G40" s="55" t="s">
        <v>67</v>
      </c>
      <c r="H40" s="56">
        <v>49.1</v>
      </c>
      <c r="I40" s="42"/>
      <c r="J40" s="42"/>
      <c r="K40" s="44"/>
      <c r="L40" s="42"/>
      <c r="M40" s="42"/>
    </row>
    <row r="41" spans="1:13" s="53" customFormat="1" ht="13.5" thickTop="1">
      <c r="A41" s="47" t="s">
        <v>83</v>
      </c>
      <c r="B41" s="47" t="s">
        <v>80</v>
      </c>
      <c r="C41" s="47" t="s">
        <v>80</v>
      </c>
      <c r="D41" s="47"/>
      <c r="E41" s="47">
        <v>37719</v>
      </c>
      <c r="F41" s="47">
        <v>433</v>
      </c>
      <c r="G41" s="48">
        <v>36775</v>
      </c>
      <c r="H41" s="49">
        <v>52.4</v>
      </c>
      <c r="I41" s="50"/>
      <c r="J41" s="50"/>
      <c r="K41" s="47"/>
      <c r="L41" s="50"/>
      <c r="M41" s="50"/>
    </row>
    <row r="42" spans="1:13" ht="12.75">
      <c r="A42" s="37" t="s">
        <v>84</v>
      </c>
      <c r="B42" s="37" t="s">
        <v>80</v>
      </c>
      <c r="C42" s="37" t="s">
        <v>80</v>
      </c>
      <c r="E42" s="37">
        <v>37723</v>
      </c>
      <c r="F42" s="37">
        <v>433</v>
      </c>
      <c r="G42" s="38">
        <v>36779</v>
      </c>
      <c r="H42" s="40">
        <v>44.1</v>
      </c>
      <c r="I42" s="42"/>
      <c r="J42" s="42"/>
      <c r="K42" s="44"/>
      <c r="L42" s="42"/>
      <c r="M42" s="42"/>
    </row>
    <row r="43" spans="1:13" ht="12.75">
      <c r="A43" s="37" t="s">
        <v>80</v>
      </c>
      <c r="B43" s="37" t="s">
        <v>87</v>
      </c>
      <c r="C43" s="37" t="s">
        <v>80</v>
      </c>
      <c r="E43" s="37">
        <v>37751</v>
      </c>
      <c r="F43" s="37">
        <v>433</v>
      </c>
      <c r="G43" s="38">
        <v>36775</v>
      </c>
      <c r="H43" s="40">
        <v>58.8</v>
      </c>
      <c r="I43" s="42"/>
      <c r="J43" s="42"/>
      <c r="K43" s="44"/>
      <c r="L43" s="42"/>
      <c r="M43" s="42"/>
    </row>
    <row r="44" spans="1:13" ht="12.75">
      <c r="A44" s="37" t="s">
        <v>80</v>
      </c>
      <c r="B44" s="37" t="s">
        <v>87</v>
      </c>
      <c r="C44" s="37" t="s">
        <v>80</v>
      </c>
      <c r="E44" s="37">
        <v>37756</v>
      </c>
      <c r="F44" s="37">
        <v>433</v>
      </c>
      <c r="G44" s="38">
        <v>36803</v>
      </c>
      <c r="H44" s="40">
        <v>50</v>
      </c>
      <c r="I44" s="42"/>
      <c r="J44" s="42"/>
      <c r="K44" s="44"/>
      <c r="L44" s="42"/>
      <c r="M44" s="42"/>
    </row>
    <row r="45" spans="1:13" ht="12.75">
      <c r="A45" s="37" t="s">
        <v>80</v>
      </c>
      <c r="B45" s="37" t="s">
        <v>83</v>
      </c>
      <c r="C45" s="37" t="s">
        <v>80</v>
      </c>
      <c r="E45" s="37">
        <v>37728</v>
      </c>
      <c r="F45" s="37">
        <v>433</v>
      </c>
      <c r="G45" s="38">
        <v>36775</v>
      </c>
      <c r="H45" s="40">
        <v>46.1</v>
      </c>
      <c r="I45" s="42"/>
      <c r="J45" s="42"/>
      <c r="K45" s="44"/>
      <c r="L45" s="42"/>
      <c r="M45" s="42"/>
    </row>
    <row r="46" spans="1:13" ht="12.75">
      <c r="A46" s="37" t="s">
        <v>80</v>
      </c>
      <c r="B46" s="37" t="s">
        <v>83</v>
      </c>
      <c r="C46" s="37" t="s">
        <v>80</v>
      </c>
      <c r="E46" s="37">
        <v>37731</v>
      </c>
      <c r="F46" s="37">
        <v>433</v>
      </c>
      <c r="G46" s="38">
        <v>36788</v>
      </c>
      <c r="H46" s="40">
        <v>42.1</v>
      </c>
      <c r="J46" s="42"/>
      <c r="K46" s="44"/>
      <c r="L46" s="42"/>
      <c r="M46" s="42"/>
    </row>
    <row r="47" spans="1:13" ht="12.75">
      <c r="A47" s="37" t="s">
        <v>80</v>
      </c>
      <c r="B47" s="37" t="s">
        <v>86</v>
      </c>
      <c r="C47" s="37" t="s">
        <v>80</v>
      </c>
      <c r="E47" s="37">
        <v>37736</v>
      </c>
      <c r="F47" s="37">
        <v>433</v>
      </c>
      <c r="G47" s="38">
        <v>36805</v>
      </c>
      <c r="H47" s="40">
        <v>47.3</v>
      </c>
      <c r="J47" s="42"/>
      <c r="K47" s="44"/>
      <c r="L47" s="42"/>
      <c r="M47" s="42"/>
    </row>
    <row r="48" spans="1:13" ht="12.75">
      <c r="A48" s="37" t="s">
        <v>83</v>
      </c>
      <c r="B48" s="37" t="s">
        <v>86</v>
      </c>
      <c r="C48" s="37" t="s">
        <v>80</v>
      </c>
      <c r="E48" s="37">
        <v>37740</v>
      </c>
      <c r="F48" s="37">
        <v>433</v>
      </c>
      <c r="G48" s="38">
        <v>36847</v>
      </c>
      <c r="H48" s="40">
        <v>48.1</v>
      </c>
      <c r="J48" s="42"/>
      <c r="K48" s="44"/>
      <c r="L48" s="42"/>
      <c r="M48" s="42"/>
    </row>
    <row r="49" spans="1:13" ht="12.75">
      <c r="A49" s="37" t="s">
        <v>80</v>
      </c>
      <c r="B49" s="37" t="s">
        <v>48</v>
      </c>
      <c r="C49" s="37" t="s">
        <v>80</v>
      </c>
      <c r="E49" s="37">
        <v>37761</v>
      </c>
      <c r="F49" s="37">
        <v>433</v>
      </c>
      <c r="G49" s="38">
        <v>36777</v>
      </c>
      <c r="H49" s="40">
        <v>57.5</v>
      </c>
      <c r="I49" s="42">
        <f>AVERAGE(H41:H58)</f>
        <v>50.277777777777786</v>
      </c>
      <c r="J49" s="42">
        <f>STDEV(H41:H58)</f>
        <v>5.262358625241427</v>
      </c>
      <c r="K49" s="42">
        <v>5.4</v>
      </c>
      <c r="L49" s="43">
        <f>I49-(1.96*J49)</f>
        <v>39.963554872304584</v>
      </c>
      <c r="M49" s="43">
        <f>I49+(1.96*J49)</f>
        <v>60.59200068325099</v>
      </c>
    </row>
    <row r="50" spans="1:13" ht="12.75">
      <c r="A50" s="37" t="s">
        <v>80</v>
      </c>
      <c r="B50" s="37" t="s">
        <v>48</v>
      </c>
      <c r="C50" s="37" t="s">
        <v>80</v>
      </c>
      <c r="E50" s="37">
        <v>37762</v>
      </c>
      <c r="F50" s="37">
        <v>433</v>
      </c>
      <c r="G50" s="38">
        <v>36804</v>
      </c>
      <c r="H50" s="40">
        <v>57.2</v>
      </c>
      <c r="I50" s="42"/>
      <c r="J50" s="42"/>
      <c r="K50" s="44"/>
      <c r="L50" s="42"/>
      <c r="M50" s="42"/>
    </row>
    <row r="51" spans="1:13" ht="12.75">
      <c r="A51" s="37" t="s">
        <v>80</v>
      </c>
      <c r="B51" s="37" t="s">
        <v>50</v>
      </c>
      <c r="C51" s="37" t="s">
        <v>80</v>
      </c>
      <c r="E51" s="37">
        <v>37776</v>
      </c>
      <c r="F51" s="37">
        <v>433</v>
      </c>
      <c r="G51" s="38">
        <v>36774</v>
      </c>
      <c r="H51" s="40">
        <v>55.4</v>
      </c>
      <c r="I51" s="42"/>
      <c r="J51" s="42"/>
      <c r="K51" s="44"/>
      <c r="L51" s="42"/>
      <c r="M51" s="42"/>
    </row>
    <row r="52" spans="1:13" ht="12.75">
      <c r="A52" s="37" t="s">
        <v>83</v>
      </c>
      <c r="B52" s="37" t="s">
        <v>50</v>
      </c>
      <c r="C52" s="37" t="s">
        <v>80</v>
      </c>
      <c r="E52" s="37">
        <v>37780</v>
      </c>
      <c r="F52" s="37">
        <v>433</v>
      </c>
      <c r="G52" s="38">
        <v>36804</v>
      </c>
      <c r="H52" s="40">
        <v>54.9</v>
      </c>
      <c r="I52" s="42"/>
      <c r="J52" s="42"/>
      <c r="K52" s="44"/>
      <c r="L52" s="42"/>
      <c r="M52" s="42"/>
    </row>
    <row r="53" spans="1:13" ht="12.75">
      <c r="A53" s="37" t="s">
        <v>80</v>
      </c>
      <c r="B53" s="37" t="s">
        <v>49</v>
      </c>
      <c r="C53" s="37" t="s">
        <v>80</v>
      </c>
      <c r="E53" s="37">
        <v>37768</v>
      </c>
      <c r="F53" s="37">
        <v>433</v>
      </c>
      <c r="G53" s="38">
        <v>36776</v>
      </c>
      <c r="H53" s="40">
        <v>44.1</v>
      </c>
      <c r="I53" s="42"/>
      <c r="J53" s="42"/>
      <c r="K53" s="44"/>
      <c r="L53" s="42"/>
      <c r="M53" s="42"/>
    </row>
    <row r="54" spans="1:13" ht="12.75">
      <c r="A54" s="37" t="s">
        <v>80</v>
      </c>
      <c r="B54" s="37" t="s">
        <v>49</v>
      </c>
      <c r="C54" s="37" t="s">
        <v>80</v>
      </c>
      <c r="E54" s="37">
        <v>37773</v>
      </c>
      <c r="F54" s="37">
        <v>433</v>
      </c>
      <c r="G54" s="38">
        <v>36791</v>
      </c>
      <c r="H54" s="40">
        <v>51.2</v>
      </c>
      <c r="I54" s="42"/>
      <c r="J54" s="42"/>
      <c r="K54" s="44"/>
      <c r="L54" s="42"/>
      <c r="M54" s="42"/>
    </row>
    <row r="55" spans="1:13" ht="12.75">
      <c r="A55" s="37" t="s">
        <v>80</v>
      </c>
      <c r="B55" s="37" t="s">
        <v>85</v>
      </c>
      <c r="C55" s="37" t="s">
        <v>80</v>
      </c>
      <c r="E55" s="37">
        <v>37888</v>
      </c>
      <c r="F55" s="37">
        <v>433</v>
      </c>
      <c r="G55" s="38">
        <v>36790</v>
      </c>
      <c r="H55" s="40">
        <v>49.4</v>
      </c>
      <c r="I55" s="42"/>
      <c r="J55" s="42"/>
      <c r="K55" s="44"/>
      <c r="L55" s="42"/>
      <c r="M55" s="42"/>
    </row>
    <row r="56" spans="1:13" ht="12.75">
      <c r="A56" s="37" t="s">
        <v>80</v>
      </c>
      <c r="B56" s="37" t="s">
        <v>85</v>
      </c>
      <c r="C56" s="37" t="s">
        <v>80</v>
      </c>
      <c r="E56" s="37">
        <v>37889</v>
      </c>
      <c r="F56" s="37">
        <v>433</v>
      </c>
      <c r="G56" s="38">
        <v>36791</v>
      </c>
      <c r="H56" s="40">
        <v>50.2</v>
      </c>
      <c r="I56" s="41"/>
      <c r="J56" s="42"/>
      <c r="K56" s="44"/>
      <c r="L56" s="42"/>
      <c r="M56" s="42"/>
    </row>
    <row r="57" spans="1:13" ht="12.75">
      <c r="A57" s="37" t="s">
        <v>80</v>
      </c>
      <c r="B57" s="37" t="s">
        <v>88</v>
      </c>
      <c r="C57" s="37" t="s">
        <v>80</v>
      </c>
      <c r="E57" s="37">
        <v>37745</v>
      </c>
      <c r="F57" s="37">
        <v>433</v>
      </c>
      <c r="G57" s="38">
        <v>36775</v>
      </c>
      <c r="H57" s="40">
        <v>53.6</v>
      </c>
      <c r="I57" s="42"/>
      <c r="J57" s="42"/>
      <c r="K57" s="44"/>
      <c r="L57" s="42"/>
      <c r="M57" s="42"/>
    </row>
    <row r="58" spans="1:13" ht="13.5" thickBot="1">
      <c r="A58" s="37" t="s">
        <v>80</v>
      </c>
      <c r="B58" s="37" t="s">
        <v>88</v>
      </c>
      <c r="C58" s="37" t="s">
        <v>80</v>
      </c>
      <c r="E58" s="37">
        <v>37746</v>
      </c>
      <c r="F58" s="37">
        <v>433</v>
      </c>
      <c r="G58" s="38">
        <v>36777</v>
      </c>
      <c r="H58" s="40">
        <v>42.6</v>
      </c>
      <c r="I58" s="42"/>
      <c r="J58" s="42"/>
      <c r="K58" s="44"/>
      <c r="L58" s="42"/>
      <c r="M58" s="42"/>
    </row>
    <row r="59" spans="1:13" s="53" customFormat="1" ht="13.5" thickTop="1">
      <c r="A59" s="47" t="s">
        <v>83</v>
      </c>
      <c r="B59" s="47" t="s">
        <v>80</v>
      </c>
      <c r="C59" s="47" t="s">
        <v>80</v>
      </c>
      <c r="D59" s="47"/>
      <c r="E59" s="47">
        <v>37725</v>
      </c>
      <c r="F59" s="47">
        <v>1006</v>
      </c>
      <c r="G59" s="48">
        <v>36781</v>
      </c>
      <c r="H59" s="49">
        <v>33.2</v>
      </c>
      <c r="I59" s="50"/>
      <c r="J59" s="50"/>
      <c r="K59" s="47"/>
      <c r="L59" s="50"/>
      <c r="M59" s="50"/>
    </row>
    <row r="60" spans="1:13" ht="12.75">
      <c r="A60" s="37" t="s">
        <v>80</v>
      </c>
      <c r="B60" s="37" t="s">
        <v>80</v>
      </c>
      <c r="C60" s="37" t="s">
        <v>80</v>
      </c>
      <c r="E60" s="37" t="s">
        <v>70</v>
      </c>
      <c r="F60" s="37">
        <v>1006</v>
      </c>
      <c r="G60" s="38">
        <v>36773</v>
      </c>
      <c r="H60" s="40">
        <v>31.9</v>
      </c>
      <c r="I60" s="42"/>
      <c r="J60" s="42"/>
      <c r="K60" s="44"/>
      <c r="L60" s="42"/>
      <c r="M60" s="42"/>
    </row>
    <row r="61" spans="2:13" ht="12.75">
      <c r="B61" s="37" t="s">
        <v>102</v>
      </c>
      <c r="C61" s="37">
        <v>1</v>
      </c>
      <c r="D61" s="37" t="s">
        <v>105</v>
      </c>
      <c r="E61" s="37">
        <v>37794</v>
      </c>
      <c r="F61" s="37">
        <v>1006</v>
      </c>
      <c r="G61" s="37">
        <v>20001018</v>
      </c>
      <c r="H61">
        <v>28.3</v>
      </c>
      <c r="I61" s="42"/>
      <c r="J61" s="42"/>
      <c r="K61" s="44"/>
      <c r="L61" s="42"/>
      <c r="M61" s="42"/>
    </row>
    <row r="62" spans="2:9" ht="12.75">
      <c r="B62" s="37" t="s">
        <v>102</v>
      </c>
      <c r="C62" s="37">
        <v>1</v>
      </c>
      <c r="D62" s="37" t="s">
        <v>105</v>
      </c>
      <c r="E62" s="37">
        <v>38458</v>
      </c>
      <c r="F62" s="37">
        <v>1006</v>
      </c>
      <c r="G62" s="37">
        <v>20001019</v>
      </c>
      <c r="H62">
        <v>26.7</v>
      </c>
      <c r="I62" s="42"/>
    </row>
    <row r="63" spans="1:9" ht="12.75">
      <c r="A63" s="37" t="s">
        <v>80</v>
      </c>
      <c r="B63" s="37" t="s">
        <v>87</v>
      </c>
      <c r="C63" s="37" t="s">
        <v>80</v>
      </c>
      <c r="E63" s="37">
        <v>37750</v>
      </c>
      <c r="F63" s="37">
        <v>1006</v>
      </c>
      <c r="G63" s="38">
        <v>36771</v>
      </c>
      <c r="H63" s="40">
        <v>34.4</v>
      </c>
      <c r="I63" s="42"/>
    </row>
    <row r="64" spans="1:8" ht="12.75">
      <c r="A64" s="37" t="s">
        <v>80</v>
      </c>
      <c r="B64" s="37" t="s">
        <v>87</v>
      </c>
      <c r="C64" s="37" t="s">
        <v>80</v>
      </c>
      <c r="E64" s="37">
        <v>37755</v>
      </c>
      <c r="F64" s="37">
        <v>1006</v>
      </c>
      <c r="G64" s="38">
        <v>36802</v>
      </c>
      <c r="H64" s="40">
        <v>41.6</v>
      </c>
    </row>
    <row r="65" spans="1:8" ht="12.75">
      <c r="A65" s="37" t="s">
        <v>80</v>
      </c>
      <c r="B65" s="37" t="s">
        <v>83</v>
      </c>
      <c r="C65" s="37" t="s">
        <v>80</v>
      </c>
      <c r="E65" s="37">
        <v>37726</v>
      </c>
      <c r="F65" s="37">
        <v>1006</v>
      </c>
      <c r="G65" s="38">
        <v>36769</v>
      </c>
      <c r="H65" s="40">
        <v>33</v>
      </c>
    </row>
    <row r="66" spans="1:8" ht="12.75">
      <c r="A66" s="37" t="s">
        <v>80</v>
      </c>
      <c r="B66" s="37" t="s">
        <v>83</v>
      </c>
      <c r="C66" s="37" t="s">
        <v>80</v>
      </c>
      <c r="E66" s="37">
        <v>37733</v>
      </c>
      <c r="F66" s="37">
        <v>1006</v>
      </c>
      <c r="G66" s="38">
        <v>36790</v>
      </c>
      <c r="H66" s="40">
        <v>34.6</v>
      </c>
    </row>
    <row r="67" spans="2:8" ht="12.75">
      <c r="B67" s="37" t="s">
        <v>103</v>
      </c>
      <c r="C67" s="37">
        <v>3</v>
      </c>
      <c r="D67" s="37" t="s">
        <v>105</v>
      </c>
      <c r="E67" s="37">
        <v>38475</v>
      </c>
      <c r="F67" s="37">
        <v>1006</v>
      </c>
      <c r="G67" s="37">
        <v>20001112</v>
      </c>
      <c r="H67">
        <v>42.9</v>
      </c>
    </row>
    <row r="68" spans="2:8" ht="12.75">
      <c r="B68" s="37" t="s">
        <v>103</v>
      </c>
      <c r="C68" s="37">
        <v>3</v>
      </c>
      <c r="D68" s="37" t="s">
        <v>105</v>
      </c>
      <c r="E68" s="37">
        <v>38477</v>
      </c>
      <c r="F68" s="37">
        <v>1006</v>
      </c>
      <c r="G68" s="37">
        <v>20001114</v>
      </c>
      <c r="H68">
        <v>33.5</v>
      </c>
    </row>
    <row r="69" spans="1:13" ht="12.75">
      <c r="A69" s="37" t="s">
        <v>80</v>
      </c>
      <c r="B69" s="37" t="s">
        <v>86</v>
      </c>
      <c r="C69" s="37" t="s">
        <v>80</v>
      </c>
      <c r="E69" s="37">
        <v>37734</v>
      </c>
      <c r="F69" s="37">
        <v>1006</v>
      </c>
      <c r="G69" s="38">
        <v>36768</v>
      </c>
      <c r="H69" s="40">
        <v>39.1</v>
      </c>
      <c r="I69" s="42">
        <f>AVERAGE(H59:H82)</f>
        <v>34.53333333333334</v>
      </c>
      <c r="J69" s="42">
        <f>STDEV(H59:H82)</f>
        <v>5.925821657697805</v>
      </c>
      <c r="K69" s="42">
        <v>5.4</v>
      </c>
      <c r="L69" s="43">
        <f>I69-(1.96*J69)</f>
        <v>22.91872288424564</v>
      </c>
      <c r="M69" s="43">
        <v>46.2</v>
      </c>
    </row>
    <row r="70" spans="1:8" ht="12.75">
      <c r="A70" s="37" t="s">
        <v>83</v>
      </c>
      <c r="B70" s="37" t="s">
        <v>86</v>
      </c>
      <c r="C70" s="37" t="s">
        <v>80</v>
      </c>
      <c r="E70" s="37">
        <v>37739</v>
      </c>
      <c r="F70" s="37">
        <v>1006</v>
      </c>
      <c r="G70" s="38">
        <v>36846</v>
      </c>
      <c r="H70" s="40">
        <v>39.5</v>
      </c>
    </row>
    <row r="71" spans="1:8" ht="12.75">
      <c r="A71" s="37" t="s">
        <v>80</v>
      </c>
      <c r="B71" s="37" t="s">
        <v>48</v>
      </c>
      <c r="C71" s="37" t="s">
        <v>80</v>
      </c>
      <c r="E71" s="37">
        <v>37758</v>
      </c>
      <c r="F71" s="37">
        <v>1006</v>
      </c>
      <c r="G71" s="38">
        <v>36774</v>
      </c>
      <c r="H71" s="40">
        <v>30.9</v>
      </c>
    </row>
    <row r="72" spans="1:8" ht="12.75">
      <c r="A72" s="37" t="s">
        <v>80</v>
      </c>
      <c r="B72" s="37" t="s">
        <v>48</v>
      </c>
      <c r="C72" s="37" t="s">
        <v>80</v>
      </c>
      <c r="E72" s="37">
        <v>37765</v>
      </c>
      <c r="F72" s="37">
        <v>1006</v>
      </c>
      <c r="G72" s="38">
        <v>36813</v>
      </c>
      <c r="H72" s="40">
        <v>25</v>
      </c>
    </row>
    <row r="73" spans="2:8" ht="12.75">
      <c r="B73" s="37" t="s">
        <v>101</v>
      </c>
      <c r="C73" s="37">
        <v>1</v>
      </c>
      <c r="D73" s="37" t="s">
        <v>105</v>
      </c>
      <c r="E73" s="37">
        <v>37790</v>
      </c>
      <c r="F73" s="37">
        <v>1006</v>
      </c>
      <c r="G73" s="37">
        <v>20001024</v>
      </c>
      <c r="H73">
        <v>26.9</v>
      </c>
    </row>
    <row r="74" spans="2:8" ht="12.75">
      <c r="B74" s="37" t="s">
        <v>101</v>
      </c>
      <c r="C74" s="37">
        <v>1</v>
      </c>
      <c r="D74" s="37" t="s">
        <v>105</v>
      </c>
      <c r="E74" s="37">
        <v>38484</v>
      </c>
      <c r="F74" s="37">
        <v>1006</v>
      </c>
      <c r="G74" s="37">
        <v>20001025</v>
      </c>
      <c r="H74">
        <v>23.2</v>
      </c>
    </row>
    <row r="75" spans="1:8" ht="12.75">
      <c r="A75" s="37" t="s">
        <v>80</v>
      </c>
      <c r="B75" s="37" t="s">
        <v>50</v>
      </c>
      <c r="C75" s="37" t="s">
        <v>80</v>
      </c>
      <c r="E75" s="37">
        <v>37774</v>
      </c>
      <c r="F75" s="37">
        <v>1006</v>
      </c>
      <c r="G75" s="38">
        <v>36770</v>
      </c>
      <c r="H75" s="40">
        <v>39</v>
      </c>
    </row>
    <row r="76" spans="1:8" ht="12.75">
      <c r="A76" s="37" t="s">
        <v>83</v>
      </c>
      <c r="B76" s="37" t="s">
        <v>50</v>
      </c>
      <c r="C76" s="37" t="s">
        <v>80</v>
      </c>
      <c r="E76" s="37">
        <v>37779</v>
      </c>
      <c r="F76" s="37">
        <v>1006</v>
      </c>
      <c r="G76" s="38">
        <v>36803</v>
      </c>
      <c r="H76" s="40">
        <v>43.6</v>
      </c>
    </row>
    <row r="77" spans="1:8" ht="12.75">
      <c r="A77" s="37" t="s">
        <v>80</v>
      </c>
      <c r="B77" s="37" t="s">
        <v>49</v>
      </c>
      <c r="C77" s="37" t="s">
        <v>80</v>
      </c>
      <c r="E77" s="37">
        <v>37766</v>
      </c>
      <c r="F77" s="37">
        <v>1006</v>
      </c>
      <c r="G77" s="38">
        <v>36770</v>
      </c>
      <c r="H77" s="40">
        <v>41.7</v>
      </c>
    </row>
    <row r="78" spans="1:8" ht="12.75">
      <c r="A78" s="37" t="s">
        <v>80</v>
      </c>
      <c r="B78" s="37" t="s">
        <v>49</v>
      </c>
      <c r="C78" s="37" t="s">
        <v>80</v>
      </c>
      <c r="E78" s="37">
        <v>37771</v>
      </c>
      <c r="F78" s="37">
        <v>1006</v>
      </c>
      <c r="G78" s="38">
        <v>36789</v>
      </c>
      <c r="H78" s="40">
        <v>41.2</v>
      </c>
    </row>
    <row r="79" spans="1:8" ht="12.75">
      <c r="A79" s="37" t="s">
        <v>80</v>
      </c>
      <c r="B79" s="37" t="s">
        <v>85</v>
      </c>
      <c r="C79" s="37" t="s">
        <v>80</v>
      </c>
      <c r="E79" s="37">
        <v>37885</v>
      </c>
      <c r="F79" s="37">
        <v>1006</v>
      </c>
      <c r="G79" s="38">
        <v>36783</v>
      </c>
      <c r="H79" s="40">
        <v>33.4</v>
      </c>
    </row>
    <row r="80" spans="1:8" ht="12.75">
      <c r="A80" s="37" t="s">
        <v>80</v>
      </c>
      <c r="B80" s="37" t="s">
        <v>85</v>
      </c>
      <c r="C80" s="37" t="s">
        <v>80</v>
      </c>
      <c r="E80" s="37">
        <v>37891</v>
      </c>
      <c r="F80" s="37">
        <v>1006</v>
      </c>
      <c r="G80" s="38">
        <v>36796</v>
      </c>
      <c r="H80" s="40">
        <v>31.5</v>
      </c>
    </row>
    <row r="81" spans="1:8" ht="12.75">
      <c r="A81" s="37" t="s">
        <v>80</v>
      </c>
      <c r="B81" s="37" t="s">
        <v>88</v>
      </c>
      <c r="C81" s="37" t="s">
        <v>80</v>
      </c>
      <c r="E81" s="37">
        <v>37742</v>
      </c>
      <c r="F81" s="37">
        <v>1006</v>
      </c>
      <c r="G81" s="38">
        <v>36767</v>
      </c>
      <c r="H81" s="40">
        <v>33.7</v>
      </c>
    </row>
    <row r="82" spans="1:13" s="62" customFormat="1" ht="13.5" thickBot="1">
      <c r="A82" s="58" t="s">
        <v>80</v>
      </c>
      <c r="B82" s="58" t="s">
        <v>88</v>
      </c>
      <c r="C82" s="58" t="s">
        <v>80</v>
      </c>
      <c r="D82" s="58"/>
      <c r="E82" s="58">
        <v>37748</v>
      </c>
      <c r="F82" s="58">
        <v>1006</v>
      </c>
      <c r="G82" s="59" t="s">
        <v>69</v>
      </c>
      <c r="H82" s="60">
        <v>40</v>
      </c>
      <c r="I82" s="61"/>
      <c r="J82" s="61"/>
      <c r="K82" s="58"/>
      <c r="L82" s="61"/>
      <c r="M82" s="61"/>
    </row>
    <row r="83" ht="13.5" thickTop="1"/>
    <row r="84" ht="12.75">
      <c r="A84" s="46" t="s">
        <v>104</v>
      </c>
    </row>
  </sheetData>
  <mergeCells count="11">
    <mergeCell ref="G1:G2"/>
    <mergeCell ref="H1:H2"/>
    <mergeCell ref="F1:F2"/>
    <mergeCell ref="A1:A2"/>
    <mergeCell ref="B1:B2"/>
    <mergeCell ref="C1:C2"/>
    <mergeCell ref="E1:E2"/>
    <mergeCell ref="I1:I2"/>
    <mergeCell ref="J1:J2"/>
    <mergeCell ref="K1:K2"/>
    <mergeCell ref="L1:M1"/>
  </mergeCells>
  <printOptions gridLines="1" horizontalCentered="1"/>
  <pageMargins left="0.75" right="0.75" top="1" bottom="1" header="0.5" footer="0.5"/>
  <pageSetup fitToHeight="0" fitToWidth="1" horizontalDpi="300" verticalDpi="300" orientation="portrait" scale="81" r:id="rId1"/>
  <headerFooter alignWithMargins="0">
    <oddHeader>&amp;CMHT-4 TEOST Data Set for Setting Targets &amp; Acceptance Bands
MHT-4 TEOST GF-3 Matrix 6 Data and Opertaionally Valid Calibration Data through 20001117&amp;R&amp;D  &amp;T</oddHeader>
    <oddFooter>&amp;L&amp;F&amp;C&amp;P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Thomas Schofield</cp:lastModifiedBy>
  <cp:lastPrinted>2000-12-01T16:25:11Z</cp:lastPrinted>
  <dcterms:created xsi:type="dcterms:W3CDTF">2000-11-27T21:14:08Z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