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<sst xmlns="http://schemas.openxmlformats.org/spreadsheetml/2006/main" count="47" uniqueCount="30">
  <si>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LAB</t>
  </si>
  <si>
    <t>CMIR</t>
  </si>
  <si>
    <t>DTCOMP</t>
  </si>
  <si>
    <t>IND</t>
  </si>
  <si>
    <t>FTIB</t>
  </si>
  <si>
    <t>FTIByi</t>
  </si>
  <si>
    <t>FS1M</t>
  </si>
  <si>
    <t>BAROPRES</t>
  </si>
  <si>
    <t>BLENDCAL</t>
  </si>
  <si>
    <t>DIFFPORE</t>
  </si>
  <si>
    <t>DIFFPERM</t>
  </si>
  <si>
    <t>AIRDEWPT</t>
  </si>
  <si>
    <t>B</t>
  </si>
  <si>
    <t>(house air)</t>
  </si>
  <si>
    <t>G</t>
  </si>
  <si>
    <t>Not Reported</t>
  </si>
  <si>
    <t>I</t>
  </si>
  <si>
    <t>A</t>
  </si>
  <si>
    <t>Zero Air</t>
  </si>
  <si>
    <t>(Bottled)</t>
  </si>
  <si>
    <t>Comments</t>
  </si>
  <si>
    <t>IT IS UNUSUAL TO SEE 0 KINETIC FOAM.</t>
  </si>
  <si>
    <t>(Lab D data excluded because the lab ran the samples on an instrument that was not TMC calibrated; lab declined to rerun on calibrated instrument)</t>
  </si>
  <si>
    <t>Mean</t>
  </si>
  <si>
    <t>sR</t>
  </si>
  <si>
    <t>sr</t>
  </si>
  <si>
    <t>Min</t>
  </si>
  <si>
    <t>Max</t>
  </si>
  <si>
    <t>Result 1</t>
  </si>
  <si>
    <t>Result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</si>
</sst>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D6082 Round-Robin 2 TMC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Result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Sheet2!$A$2:$A$5</c:f>
              <c:strCache/>
            </c:strRef>
          </c:cat>
          <c:val>
            <c:numRef>
              <c:f>Sheet2!$B$2:$B$5</c:f>
              <c:numCache/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Result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Sheet2!$A$2:$A$5</c:f>
              <c:strCache/>
            </c:strRef>
          </c:cat>
          <c:val>
            <c:numRef>
              <c:f>Sheet2!$C$2:$C$5</c:f>
              <c:numCache/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FTIB,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02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114300</xdr:rowOff>
    </xdr:from>
    <xdr:to>
      <xdr:col>11</xdr:col>
      <xdr:colOff>304800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333625" y="1247775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A1" sqref="A1:E16384"/>
    </sheetView>
  </sheetViews>
  <sheetFormatPr defaultColWidth="9.140625" defaultRowHeight="12.75"/>
  <cols>
    <col min="1" max="1" width="4.57421875" style="1" bestFit="1" customWidth="1"/>
    <col min="2" max="2" width="6.00390625" style="1" bestFit="1" customWidth="1"/>
    <col min="3" max="3" width="9.00390625" style="1" bestFit="1" customWidth="1"/>
    <col min="4" max="4" width="4.00390625" style="1" bestFit="1" customWidth="1"/>
    <col min="5" max="5" width="8.421875" style="2" bestFit="1" customWidth="1"/>
    <col min="6" max="6" width="6.28125" style="2" bestFit="1" customWidth="1"/>
    <col min="7" max="7" width="6.00390625" style="2" bestFit="1" customWidth="1"/>
    <col min="8" max="8" width="11.421875" style="2" bestFit="1" customWidth="1"/>
    <col min="9" max="9" width="10.7109375" style="2" bestFit="1" customWidth="1"/>
    <col min="10" max="10" width="10.28125" style="2" bestFit="1" customWidth="1"/>
    <col min="11" max="11" width="10.421875" style="2" bestFit="1" customWidth="1"/>
    <col min="12" max="12" width="14.00390625" style="2" bestFit="1" customWidth="1"/>
    <col min="13" max="13" width="9.7109375" style="2" bestFit="1" customWidth="1"/>
    <col min="14" max="14" width="38.140625" style="0" bestFit="1" customWidth="1"/>
  </cols>
  <sheetData>
    <row r="1" spans="1:14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1" t="s">
        <v>20</v>
      </c>
    </row>
    <row r="2" spans="1:13" ht="12.75">
      <c r="A2" s="1" t="s">
        <v>12</v>
      </c>
      <c r="B2" s="1">
        <v>47747</v>
      </c>
      <c r="C2" s="1">
        <v>20030402</v>
      </c>
      <c r="D2" s="1">
        <v>66</v>
      </c>
      <c r="E2" s="2">
        <v>150</v>
      </c>
      <c r="F2" s="2">
        <f>(E2-E12)/E15</f>
        <v>-0.8076813905318735</v>
      </c>
      <c r="G2" s="2">
        <v>0</v>
      </c>
      <c r="H2" s="2">
        <v>740.4</v>
      </c>
      <c r="I2" s="2">
        <v>22381</v>
      </c>
      <c r="J2" s="2">
        <v>23</v>
      </c>
      <c r="K2" s="2">
        <v>4263</v>
      </c>
      <c r="L2" s="2">
        <v>-65.3</v>
      </c>
      <c r="M2" s="2" t="s">
        <v>13</v>
      </c>
    </row>
    <row r="3" spans="1:13" ht="12.75">
      <c r="A3" s="1" t="s">
        <v>12</v>
      </c>
      <c r="B3" s="1">
        <v>47748</v>
      </c>
      <c r="C3" s="1">
        <v>20030404</v>
      </c>
      <c r="D3" s="1">
        <v>66</v>
      </c>
      <c r="E3" s="2">
        <v>200</v>
      </c>
      <c r="F3" s="2">
        <f>(E3-E12)/E15</f>
        <v>-0.27805424919949745</v>
      </c>
      <c r="G3" s="2">
        <v>0</v>
      </c>
      <c r="H3" s="2">
        <v>737.4</v>
      </c>
      <c r="I3" s="2">
        <v>21811</v>
      </c>
      <c r="J3" s="2">
        <v>22</v>
      </c>
      <c r="K3" s="2">
        <v>4280</v>
      </c>
      <c r="L3" s="2">
        <v>-65.3</v>
      </c>
      <c r="M3" s="2" t="s">
        <v>13</v>
      </c>
    </row>
    <row r="4" spans="1:12" ht="12.75">
      <c r="A4" s="1" t="s">
        <v>14</v>
      </c>
      <c r="B4" s="1">
        <v>47745</v>
      </c>
      <c r="C4" s="1">
        <v>20030421</v>
      </c>
      <c r="D4" s="1">
        <v>66</v>
      </c>
      <c r="E4" s="2">
        <v>170</v>
      </c>
      <c r="F4" s="2">
        <f>(E4-E12)/E15</f>
        <v>-0.595830533998923</v>
      </c>
      <c r="G4" s="2">
        <v>0</v>
      </c>
      <c r="H4" s="2">
        <v>747.1</v>
      </c>
      <c r="I4" s="2">
        <v>23158</v>
      </c>
      <c r="J4" s="2">
        <v>22</v>
      </c>
      <c r="K4" s="2">
        <v>4600</v>
      </c>
      <c r="L4" s="2" t="s">
        <v>15</v>
      </c>
    </row>
    <row r="5" spans="1:12" ht="12.75">
      <c r="A5" s="1" t="s">
        <v>14</v>
      </c>
      <c r="B5" s="1">
        <v>47746</v>
      </c>
      <c r="C5" s="1">
        <v>20030423</v>
      </c>
      <c r="D5" s="1">
        <v>66</v>
      </c>
      <c r="E5" s="2">
        <v>340</v>
      </c>
      <c r="F5" s="2">
        <f>(E5-E12)/E15</f>
        <v>1.2049017465311556</v>
      </c>
      <c r="G5" s="2">
        <v>0</v>
      </c>
      <c r="H5" s="2">
        <v>738.6</v>
      </c>
      <c r="I5" s="2">
        <v>23711</v>
      </c>
      <c r="J5" s="2">
        <v>19</v>
      </c>
      <c r="K5" s="2">
        <v>4950</v>
      </c>
      <c r="L5" s="2" t="s">
        <v>15</v>
      </c>
    </row>
    <row r="6" spans="1:12" ht="12.75">
      <c r="A6" s="1" t="s">
        <v>16</v>
      </c>
      <c r="B6" s="1">
        <v>47749</v>
      </c>
      <c r="C6" s="1">
        <v>20030502</v>
      </c>
      <c r="D6" s="1">
        <v>66</v>
      </c>
      <c r="E6" s="2">
        <v>150</v>
      </c>
      <c r="F6" s="2">
        <f>(E6-E12)/E15</f>
        <v>-0.8076813905318735</v>
      </c>
      <c r="G6" s="2">
        <v>0</v>
      </c>
      <c r="H6" s="2" t="s">
        <v>15</v>
      </c>
      <c r="I6" s="2">
        <v>22000</v>
      </c>
      <c r="J6" s="2">
        <v>24</v>
      </c>
      <c r="K6" s="2">
        <v>4870</v>
      </c>
      <c r="L6" s="2" t="s">
        <v>15</v>
      </c>
    </row>
    <row r="7" spans="1:12" ht="12.75">
      <c r="A7" s="1" t="s">
        <v>16</v>
      </c>
      <c r="B7" s="1">
        <v>47750</v>
      </c>
      <c r="C7" s="1">
        <v>20030508</v>
      </c>
      <c r="D7" s="1">
        <v>66</v>
      </c>
      <c r="E7" s="2">
        <v>140</v>
      </c>
      <c r="F7" s="2">
        <f>(E7-E12)/E15</f>
        <v>-0.9136068187983487</v>
      </c>
      <c r="G7" s="2">
        <v>0</v>
      </c>
      <c r="H7" s="2" t="s">
        <v>15</v>
      </c>
      <c r="I7" s="2">
        <v>22000</v>
      </c>
      <c r="J7" s="2">
        <v>23</v>
      </c>
      <c r="K7" s="2">
        <v>4375</v>
      </c>
      <c r="L7" s="2" t="s">
        <v>15</v>
      </c>
    </row>
    <row r="8" spans="1:13" ht="12.75">
      <c r="A8" s="1" t="s">
        <v>17</v>
      </c>
      <c r="B8" s="1">
        <v>47752</v>
      </c>
      <c r="C8" s="1">
        <v>20030423</v>
      </c>
      <c r="D8" s="1">
        <v>66</v>
      </c>
      <c r="E8" s="2">
        <v>280</v>
      </c>
      <c r="F8" s="2">
        <f>(E8-E12)/E15</f>
        <v>0.5693491769323042</v>
      </c>
      <c r="G8" s="2">
        <v>0</v>
      </c>
      <c r="H8" s="3">
        <v>742</v>
      </c>
      <c r="I8" s="2">
        <v>23800</v>
      </c>
      <c r="J8" s="2">
        <v>21</v>
      </c>
      <c r="K8" s="2">
        <v>3886</v>
      </c>
      <c r="L8" s="2" t="s">
        <v>18</v>
      </c>
      <c r="M8" s="2" t="s">
        <v>19</v>
      </c>
    </row>
    <row r="9" spans="1:14" ht="12.75">
      <c r="A9" s="1" t="s">
        <v>17</v>
      </c>
      <c r="B9" s="1">
        <v>47751</v>
      </c>
      <c r="C9" s="1">
        <v>20030408</v>
      </c>
      <c r="D9" s="1">
        <v>66</v>
      </c>
      <c r="E9" s="2">
        <v>380</v>
      </c>
      <c r="F9" s="2">
        <f>(E9-E12)/E15</f>
        <v>1.6286034595970564</v>
      </c>
      <c r="G9" s="2">
        <v>0</v>
      </c>
      <c r="H9" s="2">
        <v>747</v>
      </c>
      <c r="I9" s="2">
        <v>23800</v>
      </c>
      <c r="J9" s="2">
        <v>21</v>
      </c>
      <c r="K9" s="2">
        <v>3886</v>
      </c>
      <c r="L9" s="2" t="s">
        <v>18</v>
      </c>
      <c r="M9" s="2" t="s">
        <v>19</v>
      </c>
      <c r="N9" t="s">
        <v>21</v>
      </c>
    </row>
    <row r="11" spans="3:7" ht="12.75">
      <c r="C11" s="1" t="s">
        <v>26</v>
      </c>
      <c r="E11" s="2">
        <f>MIN(E2:E9)</f>
        <v>140</v>
      </c>
      <c r="G11" s="2">
        <f>MIN(G2:G9)</f>
        <v>0</v>
      </c>
    </row>
    <row r="12" spans="3:7" ht="12.75">
      <c r="C12" s="1" t="s">
        <v>23</v>
      </c>
      <c r="E12" s="5">
        <f>AVERAGE(E2:E9)</f>
        <v>226.25</v>
      </c>
      <c r="F12" s="5"/>
      <c r="G12" s="5">
        <f>AVERAGE(G2:G9)</f>
        <v>0</v>
      </c>
    </row>
    <row r="13" spans="3:7" ht="12.75">
      <c r="C13" s="1" t="s">
        <v>27</v>
      </c>
      <c r="E13" s="5">
        <f>MAX(E2:E9)</f>
        <v>380</v>
      </c>
      <c r="G13" s="5">
        <f>MAX(G2:G9)</f>
        <v>0</v>
      </c>
    </row>
    <row r="14" spans="3:9" ht="12.75">
      <c r="C14" s="1" t="s">
        <v>25</v>
      </c>
      <c r="E14" s="6">
        <f>SQRT(SUMSQ(STDEV(E2:E3),STDEV(E4:E5),STDEV(E6:E7),STDEV(F8:F9))/4)</f>
        <v>62.75061953841108</v>
      </c>
      <c r="G14" s="6">
        <v>0</v>
      </c>
      <c r="I14" s="5"/>
    </row>
    <row r="15" spans="3:7" ht="12.75">
      <c r="C15" s="1" t="s">
        <v>24</v>
      </c>
      <c r="E15" s="6">
        <f>STDEV(E2:E9)</f>
        <v>94.40603794249603</v>
      </c>
      <c r="G15" s="6">
        <f>STDEV(G2:G9)</f>
        <v>0</v>
      </c>
    </row>
    <row r="17" ht="12.75">
      <c r="A17" s="4" t="s">
        <v>22</v>
      </c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&amp;CD6082 Round-Robin 2 Test Results for Proposed TMC Reference Oil 66
(April 2003 Study; 2nd Oil 66 RR)</oddHeader>
    <oddFooter>&amp;L&amp;F&amp;C&amp;P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G7" sqref="G7"/>
    </sheetView>
  </sheetViews>
  <sheetFormatPr defaultColWidth="9.140625" defaultRowHeight="12.75"/>
  <sheetData>
    <row r="1" spans="1:3" ht="12.75">
      <c r="A1" t="s">
        <v>0</v>
      </c>
      <c r="B1" t="s">
        <v>28</v>
      </c>
      <c r="C1" t="s">
        <v>29</v>
      </c>
    </row>
    <row r="2" spans="1:3" ht="12.75">
      <c r="A2" t="s">
        <v>17</v>
      </c>
      <c r="B2">
        <v>280</v>
      </c>
      <c r="C2">
        <v>380</v>
      </c>
    </row>
    <row r="3" spans="1:3" ht="12.75">
      <c r="A3" t="s">
        <v>12</v>
      </c>
      <c r="B3">
        <v>150</v>
      </c>
      <c r="C3">
        <v>200</v>
      </c>
    </row>
    <row r="4" spans="1:3" ht="12.75">
      <c r="A4" t="s">
        <v>14</v>
      </c>
      <c r="B4">
        <v>170</v>
      </c>
      <c r="C4">
        <v>340</v>
      </c>
    </row>
    <row r="5" spans="1:3" ht="12.75">
      <c r="A5" t="s">
        <v>16</v>
      </c>
      <c r="B5">
        <v>140</v>
      </c>
      <c r="C5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Schofield</dc:creator>
  <cp:keywords/>
  <dc:description/>
  <cp:lastModifiedBy>Tom Schofield</cp:lastModifiedBy>
  <cp:lastPrinted>2003-06-10T14:12:35Z</cp:lastPrinted>
  <dcterms:created xsi:type="dcterms:W3CDTF">2003-04-10T19:02:43Z</dcterms:created>
  <dcterms:modified xsi:type="dcterms:W3CDTF">2003-06-10T14:36:00Z</dcterms:modified>
  <cp:category/>
  <cp:version/>
  <cp:contentType/>
  <cp:contentStatus/>
</cp:coreProperties>
</file>