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1"/>
  </bookViews>
  <sheets>
    <sheet name="BRT Matrix 1 Data" sheetId="1" r:id="rId1"/>
    <sheet name="BRT Interaction Plot" sheetId="2" r:id="rId2"/>
  </sheets>
  <definedNames/>
  <calcPr fullCalcOnLoad="1"/>
</workbook>
</file>

<file path=xl/sharedStrings.xml><?xml version="1.0" encoding="utf-8"?>
<sst xmlns="http://schemas.openxmlformats.org/spreadsheetml/2006/main" count="205" uniqueCount="38">
  <si>
    <t>Test</t>
  </si>
  <si>
    <t>CMIR</t>
  </si>
  <si>
    <t>Lab</t>
  </si>
  <si>
    <t>EOT
Date</t>
  </si>
  <si>
    <t>TMC
Oil
ID</t>
  </si>
  <si>
    <t>BRT</t>
  </si>
  <si>
    <t>Acid
Batch
Serial No.</t>
  </si>
  <si>
    <t>Ball Set
Serial No.</t>
  </si>
  <si>
    <t>Air Flow
Rate
(cc/min)</t>
  </si>
  <si>
    <t>No. of
Image Readings Taken</t>
  </si>
  <si>
    <t>Average
Gray
Value
Tube 1</t>
  </si>
  <si>
    <t>Average
Gray
Value
Tube 2</t>
  </si>
  <si>
    <t>Average
Gray
Value
Both Tubes</t>
  </si>
  <si>
    <t>Center AGV (dark)</t>
  </si>
  <si>
    <t>Ring AGV (Bright)</t>
  </si>
  <si>
    <t>0879708-A</t>
  </si>
  <si>
    <t>39-A</t>
  </si>
  <si>
    <t>0880920-A</t>
  </si>
  <si>
    <t>0883440-A</t>
  </si>
  <si>
    <t>A</t>
  </si>
  <si>
    <t>5A-3</t>
  </si>
  <si>
    <t>0638596-A</t>
  </si>
  <si>
    <t>43-A</t>
  </si>
  <si>
    <t>B</t>
  </si>
  <si>
    <t>0631324-A</t>
  </si>
  <si>
    <t>0636172-A</t>
  </si>
  <si>
    <t>G</t>
  </si>
  <si>
    <t>D</t>
  </si>
  <si>
    <t>Overall Avg.
AVG
(n=12)</t>
  </si>
  <si>
    <t>Lab Avg.
AGV
(n=3)</t>
  </si>
  <si>
    <t>Lab Std.
Dev. AGV
(n=3)</t>
  </si>
  <si>
    <t>Overall Std.
Dev. AGV
(n=12)</t>
  </si>
  <si>
    <t>95%
Upper</t>
  </si>
  <si>
    <t>95%
Lower</t>
  </si>
  <si>
    <t>GMA-11-A</t>
  </si>
  <si>
    <t>1107788-A</t>
  </si>
  <si>
    <t>1106576-A</t>
  </si>
  <si>
    <t>1105364-A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</si>
</sst>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</numFmts>
  <fonts count="4">
    <font>
      <sz val="10"/>
      <name val="Arial"/>
      <family val="0"/>
    </font>
    <font>
      <sz val="9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/>
    </xf>
    <xf numFmtId="14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1" fontId="0" fillId="0" borderId="1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BRT Lab x Oil Interaction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'BRT Interaction Plot'!$A$2</c:f>
              <c:strCache>
                <c:ptCount val="1"/>
                <c:pt idx="0">
                  <c:v>1006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'BRT Interaction Plot'!$B$1:$E$1</c:f>
              <c:strCache/>
            </c:strRef>
          </c:cat>
          <c:val>
            <c:numRef>
              <c:f>'BRT Interaction Plot'!$B$2:$E$2</c:f>
              <c:numCache/>
            </c:numRef>
          </c:val>
          <c:smooth val="0"/>
        </c:ser>
        <c:ser>
          <c:idx val="1"/>
          <c:order val="1"/>
          <c:tx>
            <c:strRef>
              <c:f>'BRT Interaction Plot'!$A$3</c:f>
              <c:strCache>
                <c:ptCount val="1"/>
                <c:pt idx="0">
                  <c:v>5A-3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'BRT Interaction Plot'!$B$1:$E$1</c:f>
              <c:strCache/>
            </c:strRef>
          </c:cat>
          <c:val>
            <c:numRef>
              <c:f>'BRT Interaction Plot'!$B$3:$E$3</c:f>
              <c:numCache/>
            </c:numRef>
          </c:val>
          <c:smooth val="0"/>
        </c:ser>
        <c:ser>
          <c:idx val="2"/>
          <c:order val="2"/>
          <c:tx>
            <c:strRef>
              <c:f>'BRT Interaction Plot'!$A$4</c:f>
              <c:strCache>
                <c:ptCount val="1"/>
                <c:pt idx="0">
                  <c:v>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'BRT Interaction Plot'!$B$4:$E$4</c:f>
              <c:numCache/>
            </c:numRef>
          </c:val>
          <c:smooth val="0"/>
        </c:ser>
        <c:ser>
          <c:idx val="3"/>
          <c:order val="3"/>
          <c:tx>
            <c:strRef>
              <c:f>'BRT Interaction Plot'!$A$5</c:f>
              <c:strCache>
                <c:ptCount val="1"/>
                <c:pt idx="0">
                  <c:v>81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'BRT Interaction Plot'!$B$5:$E$5</c:f>
              <c:numCache/>
            </c:numRef>
          </c:val>
          <c:smooth val="0"/>
        </c:ser>
        <c:marker val="1"/>
        <c:axId val="19218132"/>
        <c:axId val="38745461"/>
      </c:lineChart>
      <c:catAx>
        <c:axId val="19218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Lab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38745461"/>
        <c:crossesAt val="-60"/>
        <c:auto val="1"/>
        <c:lblOffset val="100"/>
        <c:noMultiLvlLbl val="0"/>
      </c:catAx>
      <c:valAx>
        <c:axId val="38745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Ave. Gray Value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9218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333625" y="13049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workbookViewId="0" topLeftCell="H1">
      <pane ySplit="1755" topLeftCell="BM25" activePane="bottomLeft" state="split"/>
      <selection pane="topLeft" activeCell="Q1" sqref="Q1:Q16384"/>
      <selection pane="bottomLeft" activeCell="P27" sqref="P27"/>
    </sheetView>
  </sheetViews>
  <sheetFormatPr defaultColWidth="9.140625" defaultRowHeight="12.75" outlineLevelCol="1"/>
  <cols>
    <col min="1" max="1" width="9.140625" style="1" customWidth="1"/>
    <col min="2" max="6" width="9.140625" style="1" customWidth="1" outlineLevel="1"/>
    <col min="7" max="7" width="9.140625" style="1" customWidth="1"/>
    <col min="8" max="8" width="9.140625" style="1" customWidth="1" outlineLevel="1"/>
    <col min="9" max="9" width="9.140625" style="3" customWidth="1"/>
    <col min="10" max="10" width="12.28125" style="0" customWidth="1" outlineLevel="1"/>
    <col min="11" max="11" width="14.00390625" style="0" customWidth="1" outlineLevel="1"/>
    <col min="12" max="12" width="11.57421875" style="0" customWidth="1"/>
    <col min="13" max="14" width="9.140625" style="0" customWidth="1" outlineLevel="1"/>
    <col min="15" max="15" width="9.140625" style="4" customWidth="1"/>
    <col min="17" max="17" width="10.8515625" style="4" customWidth="1"/>
    <col min="18" max="18" width="10.28125" style="0" customWidth="1"/>
  </cols>
  <sheetData>
    <row r="1" spans="1:20" s="6" customFormat="1" ht="51.75" thickBot="1">
      <c r="A1" s="6" t="s">
        <v>0</v>
      </c>
      <c r="B1" s="7" t="s">
        <v>7</v>
      </c>
      <c r="C1" s="7" t="s">
        <v>6</v>
      </c>
      <c r="D1" s="7" t="s">
        <v>8</v>
      </c>
      <c r="E1" s="7" t="s">
        <v>9</v>
      </c>
      <c r="F1" s="7" t="s">
        <v>3</v>
      </c>
      <c r="G1" s="7" t="s">
        <v>2</v>
      </c>
      <c r="H1" s="7" t="s">
        <v>1</v>
      </c>
      <c r="I1" s="8" t="s">
        <v>4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19" t="s">
        <v>29</v>
      </c>
      <c r="P1" s="7" t="s">
        <v>30</v>
      </c>
      <c r="Q1" s="19" t="s">
        <v>28</v>
      </c>
      <c r="R1" s="7" t="s">
        <v>31</v>
      </c>
      <c r="S1" s="7" t="s">
        <v>32</v>
      </c>
      <c r="T1" s="7" t="s">
        <v>33</v>
      </c>
    </row>
    <row r="2" spans="1:14" ht="13.5" thickTop="1">
      <c r="A2" s="1" t="s">
        <v>5</v>
      </c>
      <c r="B2" s="14" t="s">
        <v>15</v>
      </c>
      <c r="C2" s="1" t="s">
        <v>16</v>
      </c>
      <c r="D2" s="1">
        <v>40.1</v>
      </c>
      <c r="E2" s="1">
        <v>20</v>
      </c>
      <c r="F2" s="12">
        <v>36481</v>
      </c>
      <c r="G2" s="1" t="s">
        <v>19</v>
      </c>
      <c r="H2" s="1">
        <v>35814</v>
      </c>
      <c r="I2" s="3">
        <v>80</v>
      </c>
      <c r="J2">
        <v>82</v>
      </c>
      <c r="K2">
        <v>74</v>
      </c>
      <c r="L2">
        <v>78</v>
      </c>
      <c r="M2">
        <v>28.3</v>
      </c>
      <c r="N2" s="2">
        <v>134</v>
      </c>
    </row>
    <row r="3" spans="1:16" ht="12.75">
      <c r="A3" s="1" t="s">
        <v>5</v>
      </c>
      <c r="B3" s="14" t="s">
        <v>17</v>
      </c>
      <c r="C3" s="1" t="s">
        <v>16</v>
      </c>
      <c r="D3" s="1">
        <v>40.1</v>
      </c>
      <c r="E3" s="1">
        <v>20</v>
      </c>
      <c r="F3" s="12">
        <v>36482</v>
      </c>
      <c r="G3" s="1" t="s">
        <v>19</v>
      </c>
      <c r="H3" s="1">
        <v>35814</v>
      </c>
      <c r="I3" s="3">
        <v>80</v>
      </c>
      <c r="J3">
        <v>82</v>
      </c>
      <c r="K3">
        <v>71</v>
      </c>
      <c r="L3">
        <v>76</v>
      </c>
      <c r="M3">
        <v>28.6</v>
      </c>
      <c r="N3" s="2">
        <v>134</v>
      </c>
      <c r="O3" s="4">
        <f>AVERAGE(L2:L4)</f>
        <v>76.66666666666667</v>
      </c>
      <c r="P3" s="5">
        <f>STDEV(L2:L4)</f>
        <v>1.1547005383795141</v>
      </c>
    </row>
    <row r="4" spans="1:14" ht="12.75">
      <c r="A4" s="1" t="s">
        <v>5</v>
      </c>
      <c r="B4" s="14" t="s">
        <v>18</v>
      </c>
      <c r="C4" s="1" t="s">
        <v>16</v>
      </c>
      <c r="D4" s="1">
        <v>40.1</v>
      </c>
      <c r="E4" s="1">
        <v>20</v>
      </c>
      <c r="F4" s="12">
        <v>36486</v>
      </c>
      <c r="G4" s="1" t="s">
        <v>19</v>
      </c>
      <c r="H4" s="1">
        <v>35814</v>
      </c>
      <c r="I4" s="3">
        <v>80</v>
      </c>
      <c r="J4">
        <v>77</v>
      </c>
      <c r="K4">
        <v>74</v>
      </c>
      <c r="L4">
        <v>76</v>
      </c>
      <c r="M4">
        <v>27.6</v>
      </c>
      <c r="N4">
        <v>134.4</v>
      </c>
    </row>
    <row r="5" spans="1:14" ht="12.75">
      <c r="A5" s="1" t="s">
        <v>5</v>
      </c>
      <c r="B5" s="1" t="s">
        <v>21</v>
      </c>
      <c r="C5" s="1" t="s">
        <v>22</v>
      </c>
      <c r="D5" s="1">
        <v>40</v>
      </c>
      <c r="E5" s="1">
        <v>20</v>
      </c>
      <c r="F5" s="12">
        <v>36474</v>
      </c>
      <c r="G5" s="1" t="s">
        <v>23</v>
      </c>
      <c r="H5" s="1">
        <v>35822</v>
      </c>
      <c r="I5" s="3">
        <v>80</v>
      </c>
      <c r="J5">
        <v>70</v>
      </c>
      <c r="K5">
        <v>66</v>
      </c>
      <c r="L5">
        <v>68</v>
      </c>
      <c r="M5">
        <v>12.3</v>
      </c>
      <c r="N5">
        <v>138.6</v>
      </c>
    </row>
    <row r="6" spans="1:16" ht="12.75">
      <c r="A6" s="1" t="s">
        <v>5</v>
      </c>
      <c r="B6" s="1" t="s">
        <v>24</v>
      </c>
      <c r="C6" s="1" t="s">
        <v>22</v>
      </c>
      <c r="D6" s="1">
        <v>40</v>
      </c>
      <c r="E6" s="1">
        <v>20</v>
      </c>
      <c r="F6" s="12">
        <v>36480</v>
      </c>
      <c r="G6" s="1" t="s">
        <v>23</v>
      </c>
      <c r="H6" s="1">
        <v>35822</v>
      </c>
      <c r="I6" s="3">
        <v>80</v>
      </c>
      <c r="J6">
        <v>70</v>
      </c>
      <c r="K6">
        <v>65</v>
      </c>
      <c r="L6">
        <v>68</v>
      </c>
      <c r="M6">
        <v>12.3</v>
      </c>
      <c r="N6">
        <v>138.6</v>
      </c>
      <c r="O6" s="4">
        <f>AVERAGE(L5:L7)</f>
        <v>66.66666666666667</v>
      </c>
      <c r="P6" s="5">
        <f>STDEV(L5:L7)</f>
        <v>2.309401076758437</v>
      </c>
    </row>
    <row r="7" spans="1:20" ht="12.75">
      <c r="A7" s="1" t="s">
        <v>5</v>
      </c>
      <c r="B7" s="1" t="s">
        <v>25</v>
      </c>
      <c r="C7" s="1" t="s">
        <v>22</v>
      </c>
      <c r="D7" s="1">
        <v>40</v>
      </c>
      <c r="E7" s="1">
        <v>20</v>
      </c>
      <c r="F7" s="12">
        <v>36486</v>
      </c>
      <c r="G7" s="1" t="s">
        <v>23</v>
      </c>
      <c r="H7" s="1">
        <v>35822</v>
      </c>
      <c r="I7" s="3">
        <v>80</v>
      </c>
      <c r="J7">
        <v>66</v>
      </c>
      <c r="K7">
        <v>62</v>
      </c>
      <c r="L7">
        <v>64</v>
      </c>
      <c r="M7">
        <v>12.3</v>
      </c>
      <c r="N7">
        <v>138.6</v>
      </c>
      <c r="Q7" s="4">
        <f>AVERAGE(L2:L13)</f>
        <v>73.33333333333333</v>
      </c>
      <c r="R7" s="5">
        <f>STDEV(L2:L13)</f>
        <v>8.094143037724951</v>
      </c>
      <c r="S7" s="4">
        <f>Q7-(1.96*R7)</f>
        <v>57.468812979392425</v>
      </c>
      <c r="T7" s="4">
        <f>Q7+(1.96*R7)</f>
        <v>89.19785368727423</v>
      </c>
    </row>
    <row r="8" spans="1:14" ht="12.75">
      <c r="A8" s="1" t="s">
        <v>5</v>
      </c>
      <c r="B8" s="1" t="s">
        <v>35</v>
      </c>
      <c r="C8" s="1">
        <v>991347</v>
      </c>
      <c r="D8" s="1">
        <v>39.6</v>
      </c>
      <c r="E8" s="1">
        <v>20</v>
      </c>
      <c r="F8" s="12">
        <v>36672</v>
      </c>
      <c r="G8" s="1" t="s">
        <v>26</v>
      </c>
      <c r="H8" s="1">
        <v>36433</v>
      </c>
      <c r="I8" s="3">
        <v>80</v>
      </c>
      <c r="J8">
        <v>91</v>
      </c>
      <c r="K8">
        <v>81</v>
      </c>
      <c r="L8">
        <v>86</v>
      </c>
      <c r="M8">
        <v>30.8</v>
      </c>
      <c r="N8">
        <v>134.7</v>
      </c>
    </row>
    <row r="9" spans="1:16" ht="12.75">
      <c r="A9" s="1" t="s">
        <v>5</v>
      </c>
      <c r="B9" s="1" t="s">
        <v>36</v>
      </c>
      <c r="C9" s="1">
        <v>991347</v>
      </c>
      <c r="D9" s="1">
        <v>39.5</v>
      </c>
      <c r="E9" s="1">
        <v>20</v>
      </c>
      <c r="F9" s="12">
        <v>36677</v>
      </c>
      <c r="G9" s="1" t="s">
        <v>26</v>
      </c>
      <c r="H9" s="1">
        <v>36433</v>
      </c>
      <c r="I9" s="3">
        <v>80</v>
      </c>
      <c r="J9">
        <v>81</v>
      </c>
      <c r="K9">
        <v>85</v>
      </c>
      <c r="L9">
        <v>83</v>
      </c>
      <c r="M9">
        <v>31.1</v>
      </c>
      <c r="N9">
        <v>134.9</v>
      </c>
      <c r="O9" s="4">
        <f>AVERAGE(L8:L10)</f>
        <v>84</v>
      </c>
      <c r="P9" s="5">
        <f>STDEV(L8:L10)</f>
        <v>1.7320508075688772</v>
      </c>
    </row>
    <row r="10" spans="1:14" ht="12.75">
      <c r="A10" s="1" t="s">
        <v>5</v>
      </c>
      <c r="B10" s="1" t="s">
        <v>37</v>
      </c>
      <c r="C10" s="1">
        <v>991347</v>
      </c>
      <c r="D10" s="1">
        <v>39.6</v>
      </c>
      <c r="E10" s="1">
        <v>20</v>
      </c>
      <c r="F10" s="12">
        <v>36684</v>
      </c>
      <c r="G10" s="1" t="s">
        <v>26</v>
      </c>
      <c r="H10" s="1">
        <v>36433</v>
      </c>
      <c r="I10" s="3">
        <v>80</v>
      </c>
      <c r="J10">
        <v>86</v>
      </c>
      <c r="K10">
        <v>80</v>
      </c>
      <c r="L10">
        <v>83</v>
      </c>
      <c r="M10">
        <v>29.7</v>
      </c>
      <c r="N10">
        <v>135</v>
      </c>
    </row>
    <row r="11" spans="1:14" ht="12.75">
      <c r="A11" s="1" t="s">
        <v>5</v>
      </c>
      <c r="C11" s="1" t="s">
        <v>34</v>
      </c>
      <c r="D11" s="1">
        <v>40</v>
      </c>
      <c r="E11" s="1">
        <v>40</v>
      </c>
      <c r="F11" s="12">
        <v>36601</v>
      </c>
      <c r="G11" s="1" t="s">
        <v>27</v>
      </c>
      <c r="H11" s="1">
        <v>36450</v>
      </c>
      <c r="I11" s="3">
        <v>80</v>
      </c>
      <c r="J11">
        <v>69</v>
      </c>
      <c r="K11">
        <v>64</v>
      </c>
      <c r="L11" s="4">
        <v>66</v>
      </c>
      <c r="M11">
        <v>25.4</v>
      </c>
      <c r="N11">
        <v>135.2</v>
      </c>
    </row>
    <row r="12" spans="1:16" ht="12.75">
      <c r="A12" s="1" t="s">
        <v>5</v>
      </c>
      <c r="C12" s="1" t="s">
        <v>34</v>
      </c>
      <c r="D12" s="1">
        <v>40</v>
      </c>
      <c r="E12" s="1">
        <v>40</v>
      </c>
      <c r="F12" s="12">
        <v>36602</v>
      </c>
      <c r="G12" s="1" t="s">
        <v>27</v>
      </c>
      <c r="H12" s="1">
        <v>36450</v>
      </c>
      <c r="I12" s="3">
        <v>80</v>
      </c>
      <c r="J12">
        <v>60</v>
      </c>
      <c r="K12">
        <v>65</v>
      </c>
      <c r="L12" s="4">
        <v>62</v>
      </c>
      <c r="M12">
        <v>25.6</v>
      </c>
      <c r="N12">
        <v>135.1</v>
      </c>
      <c r="O12" s="4">
        <f>AVERAGE(L11:L13)</f>
        <v>66</v>
      </c>
      <c r="P12" s="5">
        <f>STDEV(L11:L13)</f>
        <v>4</v>
      </c>
    </row>
    <row r="13" spans="1:17" s="9" customFormat="1" ht="13.5" thickBot="1">
      <c r="A13" s="6" t="s">
        <v>5</v>
      </c>
      <c r="B13" s="6"/>
      <c r="C13" s="6" t="s">
        <v>34</v>
      </c>
      <c r="D13" s="6">
        <v>40</v>
      </c>
      <c r="E13" s="6">
        <v>40</v>
      </c>
      <c r="F13" s="17">
        <v>36607</v>
      </c>
      <c r="G13" s="6" t="s">
        <v>27</v>
      </c>
      <c r="H13" s="6">
        <v>36450</v>
      </c>
      <c r="I13" s="10">
        <v>80</v>
      </c>
      <c r="J13" s="9">
        <v>70</v>
      </c>
      <c r="K13" s="9">
        <v>69</v>
      </c>
      <c r="L13" s="11">
        <v>70</v>
      </c>
      <c r="M13" s="9">
        <v>23.4</v>
      </c>
      <c r="N13" s="9">
        <v>135.3</v>
      </c>
      <c r="O13" s="11"/>
      <c r="Q13" s="11"/>
    </row>
    <row r="14" spans="1:14" ht="13.5" thickTop="1">
      <c r="A14" s="1" t="s">
        <v>5</v>
      </c>
      <c r="B14" s="14" t="s">
        <v>15</v>
      </c>
      <c r="C14" s="1" t="s">
        <v>16</v>
      </c>
      <c r="D14" s="15">
        <v>40</v>
      </c>
      <c r="E14" s="1">
        <v>20</v>
      </c>
      <c r="F14" s="12">
        <v>36481</v>
      </c>
      <c r="G14" s="1" t="s">
        <v>19</v>
      </c>
      <c r="H14" s="1">
        <v>35812</v>
      </c>
      <c r="I14" s="3">
        <v>81</v>
      </c>
      <c r="J14">
        <v>112</v>
      </c>
      <c r="K14">
        <v>97</v>
      </c>
      <c r="L14">
        <v>104</v>
      </c>
      <c r="M14">
        <v>28.3</v>
      </c>
      <c r="N14" s="2">
        <v>134</v>
      </c>
    </row>
    <row r="15" spans="1:16" ht="12.75">
      <c r="A15" s="1" t="s">
        <v>5</v>
      </c>
      <c r="B15" s="14" t="s">
        <v>17</v>
      </c>
      <c r="C15" s="1" t="s">
        <v>16</v>
      </c>
      <c r="D15" s="1">
        <v>39.9</v>
      </c>
      <c r="E15" s="1">
        <v>20</v>
      </c>
      <c r="F15" s="12">
        <v>36482</v>
      </c>
      <c r="G15" s="1" t="s">
        <v>19</v>
      </c>
      <c r="H15" s="1">
        <v>35812</v>
      </c>
      <c r="I15" s="3">
        <v>81</v>
      </c>
      <c r="J15">
        <v>105</v>
      </c>
      <c r="K15">
        <v>95</v>
      </c>
      <c r="L15">
        <v>100</v>
      </c>
      <c r="M15">
        <v>28.6</v>
      </c>
      <c r="N15" s="2">
        <v>134</v>
      </c>
      <c r="O15" s="4">
        <f>AVERAGE(L14:L16)</f>
        <v>103.33333333333333</v>
      </c>
      <c r="P15" s="5">
        <f>STDEV(L14:L16)</f>
        <v>3.0550504633039925</v>
      </c>
    </row>
    <row r="16" spans="1:14" ht="12.75">
      <c r="A16" s="1" t="s">
        <v>5</v>
      </c>
      <c r="B16" s="14" t="s">
        <v>18</v>
      </c>
      <c r="C16" s="1" t="s">
        <v>16</v>
      </c>
      <c r="D16" s="15">
        <v>40</v>
      </c>
      <c r="E16" s="1">
        <v>20</v>
      </c>
      <c r="F16" s="12">
        <v>36486</v>
      </c>
      <c r="G16" s="1" t="s">
        <v>19</v>
      </c>
      <c r="H16" s="1">
        <v>35812</v>
      </c>
      <c r="I16" s="3">
        <v>81</v>
      </c>
      <c r="J16">
        <v>117</v>
      </c>
      <c r="K16">
        <v>96</v>
      </c>
      <c r="L16">
        <v>106</v>
      </c>
      <c r="M16">
        <v>27.6</v>
      </c>
      <c r="N16">
        <v>134.4</v>
      </c>
    </row>
    <row r="17" spans="1:14" ht="12.75">
      <c r="A17" s="1" t="s">
        <v>5</v>
      </c>
      <c r="B17" s="1" t="s">
        <v>21</v>
      </c>
      <c r="C17" s="1" t="s">
        <v>22</v>
      </c>
      <c r="D17" s="1">
        <v>40</v>
      </c>
      <c r="E17" s="1">
        <v>20</v>
      </c>
      <c r="F17" s="12">
        <v>36474</v>
      </c>
      <c r="G17" s="1" t="s">
        <v>23</v>
      </c>
      <c r="H17" s="1">
        <v>35820</v>
      </c>
      <c r="I17" s="3">
        <v>81</v>
      </c>
      <c r="J17">
        <v>96</v>
      </c>
      <c r="K17">
        <v>93</v>
      </c>
      <c r="L17">
        <v>94</v>
      </c>
      <c r="M17">
        <v>11.6</v>
      </c>
      <c r="N17">
        <v>138.5</v>
      </c>
    </row>
    <row r="18" spans="1:16" ht="12.75">
      <c r="A18" s="1" t="s">
        <v>5</v>
      </c>
      <c r="B18" s="1" t="s">
        <v>24</v>
      </c>
      <c r="C18" s="1" t="s">
        <v>22</v>
      </c>
      <c r="D18" s="1">
        <v>40</v>
      </c>
      <c r="E18" s="1">
        <v>20</v>
      </c>
      <c r="F18" s="12">
        <v>36480</v>
      </c>
      <c r="G18" s="1" t="s">
        <v>23</v>
      </c>
      <c r="H18" s="1">
        <v>35820</v>
      </c>
      <c r="I18" s="3">
        <v>81</v>
      </c>
      <c r="J18">
        <v>94</v>
      </c>
      <c r="K18">
        <v>109</v>
      </c>
      <c r="L18">
        <v>102</v>
      </c>
      <c r="M18">
        <v>12.7</v>
      </c>
      <c r="N18">
        <v>131.2</v>
      </c>
      <c r="O18" s="4">
        <f>AVERAGE(L17:L19)</f>
        <v>98.66666666666667</v>
      </c>
      <c r="P18" s="5">
        <f>STDEV(L17:L19)</f>
        <v>4.163331998932338</v>
      </c>
    </row>
    <row r="19" spans="1:20" ht="12.75">
      <c r="A19" s="1" t="s">
        <v>5</v>
      </c>
      <c r="B19" s="1" t="s">
        <v>25</v>
      </c>
      <c r="C19" s="1" t="s">
        <v>22</v>
      </c>
      <c r="D19" s="1">
        <v>40</v>
      </c>
      <c r="E19" s="1">
        <v>20</v>
      </c>
      <c r="F19" s="12">
        <v>36486</v>
      </c>
      <c r="G19" s="1" t="s">
        <v>23</v>
      </c>
      <c r="H19" s="1">
        <v>35820</v>
      </c>
      <c r="I19" s="3">
        <v>81</v>
      </c>
      <c r="J19">
        <v>99</v>
      </c>
      <c r="K19">
        <v>102</v>
      </c>
      <c r="L19">
        <v>100</v>
      </c>
      <c r="M19">
        <v>12.7</v>
      </c>
      <c r="N19">
        <v>131.2</v>
      </c>
      <c r="Q19" s="4">
        <f>AVERAGE(L14:L25)</f>
        <v>112.33333333333333</v>
      </c>
      <c r="R19" s="5">
        <f>STDEV(L14:L25)</f>
        <v>14.00216433486642</v>
      </c>
      <c r="S19" s="4">
        <f>Q19-(1.96*R19)</f>
        <v>84.88909123699514</v>
      </c>
      <c r="T19" s="4">
        <f>Q19+(1.96*R19)</f>
        <v>139.77757542967151</v>
      </c>
    </row>
    <row r="20" spans="1:14" ht="12.75">
      <c r="A20" s="1" t="s">
        <v>5</v>
      </c>
      <c r="B20" s="1" t="s">
        <v>35</v>
      </c>
      <c r="C20" s="1">
        <v>991347</v>
      </c>
      <c r="D20" s="1">
        <v>39.6</v>
      </c>
      <c r="E20" s="1">
        <v>20</v>
      </c>
      <c r="F20" s="12">
        <v>36672</v>
      </c>
      <c r="G20" s="1" t="s">
        <v>26</v>
      </c>
      <c r="H20" s="1">
        <v>36431</v>
      </c>
      <c r="I20" s="3">
        <v>81</v>
      </c>
      <c r="J20">
        <v>122</v>
      </c>
      <c r="K20">
        <v>121</v>
      </c>
      <c r="L20">
        <v>122</v>
      </c>
      <c r="M20">
        <v>30.8</v>
      </c>
      <c r="N20">
        <v>134.7</v>
      </c>
    </row>
    <row r="21" spans="1:16" ht="12.75">
      <c r="A21" s="1" t="s">
        <v>5</v>
      </c>
      <c r="B21" s="1" t="s">
        <v>36</v>
      </c>
      <c r="C21" s="1">
        <v>991347</v>
      </c>
      <c r="D21" s="1">
        <v>39.5</v>
      </c>
      <c r="E21" s="1">
        <v>20</v>
      </c>
      <c r="F21" s="12">
        <v>36677</v>
      </c>
      <c r="G21" s="1" t="s">
        <v>26</v>
      </c>
      <c r="H21" s="1">
        <v>36431</v>
      </c>
      <c r="I21" s="3">
        <v>81</v>
      </c>
      <c r="J21">
        <v>130</v>
      </c>
      <c r="K21">
        <v>128</v>
      </c>
      <c r="L21">
        <v>129</v>
      </c>
      <c r="M21">
        <v>31.1</v>
      </c>
      <c r="N21">
        <v>134.9</v>
      </c>
      <c r="O21" s="4">
        <f>AVERAGE(L20:L22)</f>
        <v>125.33333333333333</v>
      </c>
      <c r="P21" s="5">
        <f>STDEV(L20:L22)</f>
        <v>3.511884584284074</v>
      </c>
    </row>
    <row r="22" spans="1:14" ht="12.75">
      <c r="A22" s="1" t="s">
        <v>5</v>
      </c>
      <c r="B22" s="1" t="s">
        <v>37</v>
      </c>
      <c r="C22" s="1">
        <v>991347</v>
      </c>
      <c r="D22" s="1">
        <v>39.6</v>
      </c>
      <c r="E22" s="1">
        <v>20</v>
      </c>
      <c r="F22" s="12">
        <v>36684</v>
      </c>
      <c r="G22" s="1" t="s">
        <v>26</v>
      </c>
      <c r="H22" s="1">
        <v>36431</v>
      </c>
      <c r="I22" s="3">
        <v>81</v>
      </c>
      <c r="J22">
        <v>124</v>
      </c>
      <c r="K22">
        <v>126</v>
      </c>
      <c r="L22">
        <v>125</v>
      </c>
      <c r="M22">
        <v>29.7</v>
      </c>
      <c r="N22">
        <v>135</v>
      </c>
    </row>
    <row r="23" spans="1:14" ht="12.75">
      <c r="A23" s="1" t="s">
        <v>5</v>
      </c>
      <c r="C23" s="1" t="s">
        <v>34</v>
      </c>
      <c r="D23" s="1">
        <v>40</v>
      </c>
      <c r="E23" s="1">
        <v>40</v>
      </c>
      <c r="F23" s="12">
        <v>36601</v>
      </c>
      <c r="G23" s="1" t="s">
        <v>27</v>
      </c>
      <c r="H23" s="1">
        <v>36448</v>
      </c>
      <c r="I23" s="3">
        <v>81</v>
      </c>
      <c r="J23">
        <v>141</v>
      </c>
      <c r="K23">
        <v>138</v>
      </c>
      <c r="L23" s="4">
        <v>140</v>
      </c>
      <c r="M23">
        <v>25.4</v>
      </c>
      <c r="N23">
        <v>135.2</v>
      </c>
    </row>
    <row r="24" spans="1:16" ht="12.75">
      <c r="A24" s="1" t="s">
        <v>5</v>
      </c>
      <c r="C24" s="1" t="s">
        <v>34</v>
      </c>
      <c r="D24" s="1">
        <v>40</v>
      </c>
      <c r="E24" s="1">
        <v>40</v>
      </c>
      <c r="F24" s="12">
        <v>36602</v>
      </c>
      <c r="G24" s="1" t="s">
        <v>27</v>
      </c>
      <c r="H24" s="1">
        <v>36448</v>
      </c>
      <c r="I24" s="3">
        <v>81</v>
      </c>
      <c r="J24">
        <v>117</v>
      </c>
      <c r="K24">
        <v>110</v>
      </c>
      <c r="L24" s="4">
        <v>114</v>
      </c>
      <c r="M24">
        <v>25.6</v>
      </c>
      <c r="N24">
        <v>135.1</v>
      </c>
      <c r="O24" s="4">
        <f>AVERAGE(L23:L25)</f>
        <v>122</v>
      </c>
      <c r="P24" s="5">
        <f>STDEV(L23:L25)</f>
        <v>15.620499351813308</v>
      </c>
    </row>
    <row r="25" spans="1:17" s="9" customFormat="1" ht="13.5" thickBot="1">
      <c r="A25" s="6" t="s">
        <v>5</v>
      </c>
      <c r="B25" s="6"/>
      <c r="C25" s="6" t="s">
        <v>34</v>
      </c>
      <c r="D25" s="6">
        <v>40</v>
      </c>
      <c r="E25" s="6">
        <v>40</v>
      </c>
      <c r="F25" s="17">
        <v>36607</v>
      </c>
      <c r="G25" s="6" t="s">
        <v>27</v>
      </c>
      <c r="H25" s="6">
        <v>36448</v>
      </c>
      <c r="I25" s="10">
        <v>81</v>
      </c>
      <c r="J25" s="9">
        <v>124</v>
      </c>
      <c r="K25" s="9">
        <v>100</v>
      </c>
      <c r="L25" s="11">
        <v>112</v>
      </c>
      <c r="M25" s="9">
        <v>23.4</v>
      </c>
      <c r="N25" s="9">
        <v>135.3</v>
      </c>
      <c r="O25" s="11"/>
      <c r="Q25" s="11"/>
    </row>
    <row r="26" spans="1:14" ht="13.5" thickTop="1">
      <c r="A26" s="1" t="s">
        <v>5</v>
      </c>
      <c r="B26" s="14" t="s">
        <v>15</v>
      </c>
      <c r="C26" s="1" t="s">
        <v>16</v>
      </c>
      <c r="D26" s="1">
        <v>39.9</v>
      </c>
      <c r="E26" s="1">
        <v>20</v>
      </c>
      <c r="F26" s="12">
        <v>36481</v>
      </c>
      <c r="G26" s="1" t="s">
        <v>19</v>
      </c>
      <c r="H26" s="1">
        <v>35811</v>
      </c>
      <c r="I26" s="3">
        <v>1006</v>
      </c>
      <c r="J26">
        <v>118</v>
      </c>
      <c r="K26">
        <v>122</v>
      </c>
      <c r="L26">
        <v>120</v>
      </c>
      <c r="M26">
        <v>28.3</v>
      </c>
      <c r="N26" s="2">
        <v>134</v>
      </c>
    </row>
    <row r="27" spans="1:16" ht="12.75">
      <c r="A27" s="1" t="s">
        <v>5</v>
      </c>
      <c r="B27" s="14" t="s">
        <v>17</v>
      </c>
      <c r="C27" s="1" t="s">
        <v>16</v>
      </c>
      <c r="D27" s="15">
        <v>40</v>
      </c>
      <c r="E27" s="1">
        <v>20</v>
      </c>
      <c r="F27" s="12">
        <v>36482</v>
      </c>
      <c r="G27" s="1" t="s">
        <v>19</v>
      </c>
      <c r="H27" s="1">
        <v>35811</v>
      </c>
      <c r="I27" s="3">
        <v>1006</v>
      </c>
      <c r="J27">
        <v>118</v>
      </c>
      <c r="K27">
        <v>119</v>
      </c>
      <c r="L27">
        <v>118</v>
      </c>
      <c r="M27">
        <v>28.6</v>
      </c>
      <c r="N27" s="2">
        <v>134</v>
      </c>
      <c r="O27" s="4">
        <f>AVERAGE(L26:L28)</f>
        <v>118.66666666666667</v>
      </c>
      <c r="P27" s="5">
        <f>STDEV(L26:L28)</f>
        <v>1.1547005383787263</v>
      </c>
    </row>
    <row r="28" spans="1:14" ht="12.75">
      <c r="A28" s="1" t="s">
        <v>5</v>
      </c>
      <c r="B28" s="14" t="s">
        <v>18</v>
      </c>
      <c r="C28" s="1" t="s">
        <v>16</v>
      </c>
      <c r="D28" s="1">
        <v>39.9</v>
      </c>
      <c r="E28" s="1">
        <v>20</v>
      </c>
      <c r="F28" s="12">
        <v>36486</v>
      </c>
      <c r="G28" s="1" t="s">
        <v>19</v>
      </c>
      <c r="H28" s="1">
        <v>35811</v>
      </c>
      <c r="I28" s="3">
        <v>1006</v>
      </c>
      <c r="J28">
        <v>121</v>
      </c>
      <c r="K28">
        <v>115</v>
      </c>
      <c r="L28">
        <v>118</v>
      </c>
      <c r="M28">
        <v>27.6</v>
      </c>
      <c r="N28">
        <v>134.4</v>
      </c>
    </row>
    <row r="29" spans="1:14" ht="12.75">
      <c r="A29" s="1" t="s">
        <v>5</v>
      </c>
      <c r="B29" s="1" t="s">
        <v>21</v>
      </c>
      <c r="C29" s="1" t="s">
        <v>22</v>
      </c>
      <c r="D29" s="1">
        <v>40</v>
      </c>
      <c r="E29" s="1">
        <v>20</v>
      </c>
      <c r="F29" s="12">
        <v>36474</v>
      </c>
      <c r="G29" s="1" t="s">
        <v>23</v>
      </c>
      <c r="H29" s="1">
        <v>35819</v>
      </c>
      <c r="I29" s="3">
        <v>1006</v>
      </c>
      <c r="J29">
        <v>135</v>
      </c>
      <c r="K29">
        <v>136</v>
      </c>
      <c r="L29">
        <v>136</v>
      </c>
      <c r="M29">
        <v>11.6</v>
      </c>
      <c r="N29">
        <v>138.5</v>
      </c>
    </row>
    <row r="30" spans="1:16" ht="12.75">
      <c r="A30" s="1" t="s">
        <v>5</v>
      </c>
      <c r="B30" s="1" t="s">
        <v>24</v>
      </c>
      <c r="C30" s="1" t="s">
        <v>22</v>
      </c>
      <c r="D30" s="1">
        <v>40</v>
      </c>
      <c r="E30" s="1">
        <v>20</v>
      </c>
      <c r="F30" s="12">
        <v>36480</v>
      </c>
      <c r="G30" s="1" t="s">
        <v>23</v>
      </c>
      <c r="H30" s="1">
        <v>35819</v>
      </c>
      <c r="I30" s="3">
        <v>1006</v>
      </c>
      <c r="J30">
        <v>124</v>
      </c>
      <c r="K30">
        <v>128</v>
      </c>
      <c r="L30">
        <v>126</v>
      </c>
      <c r="M30">
        <v>11.6</v>
      </c>
      <c r="N30">
        <v>138.5</v>
      </c>
      <c r="O30" s="4">
        <f>AVERAGE(L29:L31)</f>
        <v>132</v>
      </c>
      <c r="P30" s="5">
        <f>STDEV(L29:L31)</f>
        <v>5.291502622129181</v>
      </c>
    </row>
    <row r="31" spans="1:20" ht="12.75">
      <c r="A31" s="1" t="s">
        <v>5</v>
      </c>
      <c r="B31" s="1" t="s">
        <v>25</v>
      </c>
      <c r="C31" s="1" t="s">
        <v>22</v>
      </c>
      <c r="D31" s="1">
        <v>40</v>
      </c>
      <c r="E31" s="1">
        <v>20</v>
      </c>
      <c r="F31" s="12">
        <v>36486</v>
      </c>
      <c r="G31" s="1" t="s">
        <v>23</v>
      </c>
      <c r="H31" s="1">
        <v>35819</v>
      </c>
      <c r="I31" s="3">
        <v>1006</v>
      </c>
      <c r="J31">
        <v>134</v>
      </c>
      <c r="K31">
        <v>133</v>
      </c>
      <c r="L31">
        <v>134</v>
      </c>
      <c r="M31">
        <v>11.6</v>
      </c>
      <c r="N31">
        <v>138.5</v>
      </c>
      <c r="Q31" s="4">
        <f>AVERAGE(L26:L37)</f>
        <v>128.16666666666666</v>
      </c>
      <c r="R31" s="5">
        <f>STDEV(L26:L37)</f>
        <v>7.20900110762206</v>
      </c>
      <c r="S31" s="4">
        <f>Q31-(1.96*R31)</f>
        <v>114.03702449572742</v>
      </c>
      <c r="T31" s="4">
        <f>Q31+(1.96*R31)</f>
        <v>142.2963088376059</v>
      </c>
    </row>
    <row r="32" spans="1:14" ht="12.75">
      <c r="A32" s="1" t="s">
        <v>5</v>
      </c>
      <c r="B32" s="1" t="s">
        <v>35</v>
      </c>
      <c r="C32" s="1">
        <v>991347</v>
      </c>
      <c r="D32" s="1">
        <v>39.6</v>
      </c>
      <c r="E32" s="1">
        <v>20</v>
      </c>
      <c r="F32" s="12">
        <v>36672</v>
      </c>
      <c r="G32" s="1" t="s">
        <v>26</v>
      </c>
      <c r="H32" s="1">
        <v>36430</v>
      </c>
      <c r="I32" s="3">
        <v>1006</v>
      </c>
      <c r="J32">
        <v>131</v>
      </c>
      <c r="K32">
        <v>128</v>
      </c>
      <c r="L32">
        <v>130</v>
      </c>
      <c r="M32">
        <v>30.4</v>
      </c>
      <c r="N32">
        <v>134.7</v>
      </c>
    </row>
    <row r="33" spans="1:16" ht="12.75">
      <c r="A33" s="1" t="s">
        <v>5</v>
      </c>
      <c r="B33" s="1" t="s">
        <v>36</v>
      </c>
      <c r="C33" s="1">
        <v>991347</v>
      </c>
      <c r="D33" s="1">
        <v>39.5</v>
      </c>
      <c r="E33" s="1">
        <v>20</v>
      </c>
      <c r="F33" s="12">
        <v>36677</v>
      </c>
      <c r="G33" s="1" t="s">
        <v>26</v>
      </c>
      <c r="H33" s="1">
        <v>36430</v>
      </c>
      <c r="I33" s="3">
        <v>1006</v>
      </c>
      <c r="J33">
        <v>128</v>
      </c>
      <c r="K33">
        <v>119</v>
      </c>
      <c r="L33">
        <v>124</v>
      </c>
      <c r="M33">
        <v>30.8</v>
      </c>
      <c r="N33">
        <v>134.9</v>
      </c>
      <c r="O33" s="4">
        <f>AVERAGE(L32:L34)</f>
        <v>126.66666666666667</v>
      </c>
      <c r="P33" s="5">
        <f>STDEV(L32:L34)</f>
        <v>3.055050463303695</v>
      </c>
    </row>
    <row r="34" spans="1:14" ht="12.75">
      <c r="A34" s="1" t="s">
        <v>5</v>
      </c>
      <c r="B34" s="1" t="s">
        <v>37</v>
      </c>
      <c r="C34" s="1">
        <v>991347</v>
      </c>
      <c r="D34" s="1">
        <v>39.6</v>
      </c>
      <c r="E34" s="1">
        <v>20</v>
      </c>
      <c r="F34" s="12">
        <v>36684</v>
      </c>
      <c r="G34" s="1" t="s">
        <v>26</v>
      </c>
      <c r="H34" s="1">
        <v>36430</v>
      </c>
      <c r="I34" s="3">
        <v>1006</v>
      </c>
      <c r="J34">
        <v>124</v>
      </c>
      <c r="K34">
        <v>127</v>
      </c>
      <c r="L34">
        <v>126</v>
      </c>
      <c r="M34">
        <v>29.7</v>
      </c>
      <c r="N34">
        <v>135</v>
      </c>
    </row>
    <row r="35" spans="1:14" ht="12.75">
      <c r="A35" s="1" t="s">
        <v>5</v>
      </c>
      <c r="C35" s="1" t="s">
        <v>34</v>
      </c>
      <c r="D35" s="1">
        <v>40</v>
      </c>
      <c r="E35" s="1">
        <v>40</v>
      </c>
      <c r="F35" s="12">
        <v>36601</v>
      </c>
      <c r="G35" s="1" t="s">
        <v>27</v>
      </c>
      <c r="H35" s="1">
        <v>36447</v>
      </c>
      <c r="I35" s="3">
        <v>1006</v>
      </c>
      <c r="J35">
        <v>127</v>
      </c>
      <c r="K35">
        <v>138</v>
      </c>
      <c r="L35" s="4">
        <v>132</v>
      </c>
      <c r="M35">
        <v>25.4</v>
      </c>
      <c r="N35">
        <v>135.2</v>
      </c>
    </row>
    <row r="36" spans="1:16" ht="12.75">
      <c r="A36" s="1" t="s">
        <v>5</v>
      </c>
      <c r="C36" s="1" t="s">
        <v>34</v>
      </c>
      <c r="D36" s="1">
        <v>40</v>
      </c>
      <c r="E36" s="1">
        <v>40</v>
      </c>
      <c r="F36" s="12">
        <v>36602</v>
      </c>
      <c r="G36" s="1" t="s">
        <v>27</v>
      </c>
      <c r="H36" s="1">
        <v>36447</v>
      </c>
      <c r="I36" s="3">
        <v>1006</v>
      </c>
      <c r="J36">
        <v>138</v>
      </c>
      <c r="K36">
        <v>134</v>
      </c>
      <c r="L36" s="4">
        <v>136</v>
      </c>
      <c r="M36">
        <v>25.6</v>
      </c>
      <c r="N36">
        <v>135.1</v>
      </c>
      <c r="O36" s="4">
        <f>AVERAGE(L35:L37)</f>
        <v>135.33333333333334</v>
      </c>
      <c r="P36" s="5">
        <f>STDEV(L35:L37)</f>
        <v>3.055050463303695</v>
      </c>
    </row>
    <row r="37" spans="1:17" s="9" customFormat="1" ht="13.5" thickBot="1">
      <c r="A37" s="6" t="s">
        <v>5</v>
      </c>
      <c r="B37" s="6"/>
      <c r="C37" s="6" t="s">
        <v>34</v>
      </c>
      <c r="D37" s="6">
        <v>40</v>
      </c>
      <c r="E37" s="6">
        <v>40</v>
      </c>
      <c r="F37" s="17">
        <v>36607</v>
      </c>
      <c r="G37" s="6" t="s">
        <v>27</v>
      </c>
      <c r="H37" s="6">
        <v>36447</v>
      </c>
      <c r="I37" s="10">
        <v>1006</v>
      </c>
      <c r="J37" s="9">
        <v>137</v>
      </c>
      <c r="K37" s="9">
        <v>138</v>
      </c>
      <c r="L37" s="11">
        <v>138</v>
      </c>
      <c r="M37" s="9">
        <v>23.4</v>
      </c>
      <c r="N37" s="9">
        <v>135.3</v>
      </c>
      <c r="O37" s="11"/>
      <c r="Q37" s="11"/>
    </row>
    <row r="38" spans="1:14" ht="13.5" thickTop="1">
      <c r="A38" s="1" t="s">
        <v>5</v>
      </c>
      <c r="B38" s="14" t="s">
        <v>15</v>
      </c>
      <c r="C38" s="1" t="s">
        <v>16</v>
      </c>
      <c r="D38" s="1">
        <v>40.1</v>
      </c>
      <c r="E38" s="1">
        <v>20</v>
      </c>
      <c r="F38" s="16">
        <v>36481</v>
      </c>
      <c r="G38" s="1" t="s">
        <v>19</v>
      </c>
      <c r="H38" s="1">
        <v>35813</v>
      </c>
      <c r="I38" s="3" t="s">
        <v>20</v>
      </c>
      <c r="J38">
        <v>74</v>
      </c>
      <c r="K38">
        <v>86</v>
      </c>
      <c r="L38">
        <v>80</v>
      </c>
      <c r="M38">
        <v>28.3</v>
      </c>
      <c r="N38" s="2">
        <v>134</v>
      </c>
    </row>
    <row r="39" spans="1:16" ht="12.75">
      <c r="A39" s="1" t="s">
        <v>5</v>
      </c>
      <c r="B39" s="14" t="s">
        <v>17</v>
      </c>
      <c r="C39" s="1" t="s">
        <v>16</v>
      </c>
      <c r="D39" s="15">
        <v>40</v>
      </c>
      <c r="E39" s="1">
        <v>20</v>
      </c>
      <c r="F39" s="16">
        <v>36482</v>
      </c>
      <c r="G39" s="1" t="s">
        <v>19</v>
      </c>
      <c r="H39" s="1">
        <v>35813</v>
      </c>
      <c r="I39" s="3" t="s">
        <v>20</v>
      </c>
      <c r="J39">
        <v>70</v>
      </c>
      <c r="K39">
        <v>59</v>
      </c>
      <c r="L39">
        <v>64</v>
      </c>
      <c r="M39">
        <v>28.6</v>
      </c>
      <c r="N39" s="2">
        <v>134</v>
      </c>
      <c r="O39" s="4">
        <f>AVERAGE(L38:L40)</f>
        <v>74</v>
      </c>
      <c r="P39" s="5">
        <f>STDEV(L38:L40)</f>
        <v>8.717797887081348</v>
      </c>
    </row>
    <row r="40" spans="1:14" ht="12.75">
      <c r="A40" s="1" t="s">
        <v>5</v>
      </c>
      <c r="B40" s="14" t="s">
        <v>18</v>
      </c>
      <c r="C40" s="1" t="s">
        <v>16</v>
      </c>
      <c r="D40" s="15">
        <v>40</v>
      </c>
      <c r="E40" s="1">
        <v>20</v>
      </c>
      <c r="F40" s="16">
        <v>36486</v>
      </c>
      <c r="G40" s="1" t="s">
        <v>19</v>
      </c>
      <c r="H40" s="1">
        <v>35813</v>
      </c>
      <c r="I40" s="3" t="s">
        <v>20</v>
      </c>
      <c r="J40">
        <v>82</v>
      </c>
      <c r="K40">
        <v>75</v>
      </c>
      <c r="L40">
        <v>78</v>
      </c>
      <c r="M40">
        <v>27.6</v>
      </c>
      <c r="N40">
        <v>134.4</v>
      </c>
    </row>
    <row r="41" spans="1:14" ht="12.75">
      <c r="A41" s="1" t="s">
        <v>5</v>
      </c>
      <c r="B41" s="1" t="s">
        <v>21</v>
      </c>
      <c r="C41" s="1" t="s">
        <v>22</v>
      </c>
      <c r="D41" s="1">
        <v>40</v>
      </c>
      <c r="E41" s="1">
        <v>20</v>
      </c>
      <c r="F41" s="16">
        <v>36474</v>
      </c>
      <c r="G41" s="1" t="s">
        <v>23</v>
      </c>
      <c r="H41" s="1">
        <v>35821</v>
      </c>
      <c r="I41" s="3" t="s">
        <v>20</v>
      </c>
      <c r="J41">
        <v>73</v>
      </c>
      <c r="K41">
        <v>77</v>
      </c>
      <c r="L41">
        <v>75</v>
      </c>
      <c r="M41">
        <v>12.7</v>
      </c>
      <c r="N41">
        <v>131.2</v>
      </c>
    </row>
    <row r="42" spans="1:16" ht="12.75">
      <c r="A42" s="1" t="s">
        <v>5</v>
      </c>
      <c r="B42" s="1" t="s">
        <v>24</v>
      </c>
      <c r="C42" s="1" t="s">
        <v>22</v>
      </c>
      <c r="D42" s="1">
        <v>40</v>
      </c>
      <c r="E42" s="1">
        <v>20</v>
      </c>
      <c r="F42" s="16">
        <v>36480</v>
      </c>
      <c r="G42" s="1" t="s">
        <v>23</v>
      </c>
      <c r="H42" s="1">
        <v>35821</v>
      </c>
      <c r="I42" s="3" t="s">
        <v>20</v>
      </c>
      <c r="J42">
        <v>78</v>
      </c>
      <c r="K42">
        <v>77</v>
      </c>
      <c r="L42">
        <v>78</v>
      </c>
      <c r="M42">
        <v>12.7</v>
      </c>
      <c r="N42">
        <v>131.2</v>
      </c>
      <c r="O42" s="4">
        <f>AVERAGE(L41:L43)</f>
        <v>78.33333333333333</v>
      </c>
      <c r="P42" s="5">
        <f>STDEV(L41:L43)</f>
        <v>3.5118845842843327</v>
      </c>
    </row>
    <row r="43" spans="1:20" ht="12.75">
      <c r="A43" s="1" t="s">
        <v>5</v>
      </c>
      <c r="B43" s="1" t="s">
        <v>25</v>
      </c>
      <c r="C43" s="1" t="s">
        <v>22</v>
      </c>
      <c r="D43" s="1">
        <v>40</v>
      </c>
      <c r="E43" s="1">
        <v>20</v>
      </c>
      <c r="F43" s="16">
        <v>36486</v>
      </c>
      <c r="G43" s="1" t="s">
        <v>23</v>
      </c>
      <c r="H43" s="1">
        <v>35821</v>
      </c>
      <c r="I43" s="3" t="s">
        <v>20</v>
      </c>
      <c r="J43">
        <v>87</v>
      </c>
      <c r="K43">
        <v>78</v>
      </c>
      <c r="L43">
        <v>82</v>
      </c>
      <c r="M43">
        <v>12.3</v>
      </c>
      <c r="N43">
        <v>138.6</v>
      </c>
      <c r="Q43" s="4">
        <f>AVERAGE(L38:L49)</f>
        <v>76</v>
      </c>
      <c r="R43" s="5">
        <f>STDEV(L38:L49)</f>
        <v>6.4666979068286325</v>
      </c>
      <c r="S43" s="4">
        <f>Q43-(1.96*R43)</f>
        <v>63.325272102615884</v>
      </c>
      <c r="T43" s="4">
        <f>Q43+(1.96*R43)</f>
        <v>88.67472789738412</v>
      </c>
    </row>
    <row r="44" spans="1:14" ht="12.75">
      <c r="A44" s="1" t="s">
        <v>5</v>
      </c>
      <c r="B44" s="1" t="s">
        <v>35</v>
      </c>
      <c r="C44" s="1">
        <v>991347</v>
      </c>
      <c r="D44" s="1">
        <v>39.6</v>
      </c>
      <c r="E44" s="1">
        <v>20</v>
      </c>
      <c r="F44" s="13">
        <v>36672</v>
      </c>
      <c r="G44" s="1" t="s">
        <v>26</v>
      </c>
      <c r="H44" s="1">
        <v>36432</v>
      </c>
      <c r="I44" s="3" t="s">
        <v>20</v>
      </c>
      <c r="J44">
        <v>67</v>
      </c>
      <c r="K44">
        <v>59</v>
      </c>
      <c r="L44">
        <v>63</v>
      </c>
      <c r="M44">
        <v>30.8</v>
      </c>
      <c r="N44">
        <v>134.7</v>
      </c>
    </row>
    <row r="45" spans="1:16" ht="12.75">
      <c r="A45" s="1" t="s">
        <v>5</v>
      </c>
      <c r="B45" s="1" t="s">
        <v>36</v>
      </c>
      <c r="C45" s="1">
        <v>991347</v>
      </c>
      <c r="D45" s="1">
        <v>39.5</v>
      </c>
      <c r="E45" s="1">
        <v>20</v>
      </c>
      <c r="F45" s="12">
        <v>36677</v>
      </c>
      <c r="G45" s="1" t="s">
        <v>26</v>
      </c>
      <c r="H45" s="1">
        <v>36432</v>
      </c>
      <c r="I45" s="3" t="s">
        <v>20</v>
      </c>
      <c r="J45">
        <v>89</v>
      </c>
      <c r="K45">
        <v>65</v>
      </c>
      <c r="L45">
        <v>77</v>
      </c>
      <c r="M45">
        <v>31.1</v>
      </c>
      <c r="N45">
        <v>134.9</v>
      </c>
      <c r="O45" s="4">
        <f>AVERAGE(L44:L46)</f>
        <v>75</v>
      </c>
      <c r="P45" s="5">
        <f>STDEV(L44:L46)</f>
        <v>11.135528725660043</v>
      </c>
    </row>
    <row r="46" spans="1:14" ht="12.75">
      <c r="A46" s="1" t="s">
        <v>5</v>
      </c>
      <c r="B46" s="1" t="s">
        <v>37</v>
      </c>
      <c r="C46" s="1">
        <v>991347</v>
      </c>
      <c r="D46" s="1">
        <v>39.6</v>
      </c>
      <c r="E46" s="1">
        <v>20</v>
      </c>
      <c r="F46" s="12">
        <v>36684</v>
      </c>
      <c r="G46" s="1" t="s">
        <v>26</v>
      </c>
      <c r="H46" s="1">
        <v>36432</v>
      </c>
      <c r="I46" s="3" t="s">
        <v>20</v>
      </c>
      <c r="J46">
        <v>84</v>
      </c>
      <c r="K46">
        <v>86</v>
      </c>
      <c r="L46">
        <v>85</v>
      </c>
      <c r="M46">
        <v>29.7</v>
      </c>
      <c r="N46">
        <v>135</v>
      </c>
    </row>
    <row r="47" spans="1:14" ht="12.75">
      <c r="A47" s="1" t="s">
        <v>5</v>
      </c>
      <c r="C47" s="1" t="s">
        <v>34</v>
      </c>
      <c r="D47" s="1">
        <v>40</v>
      </c>
      <c r="E47" s="1">
        <v>40</v>
      </c>
      <c r="F47" s="12">
        <v>36601</v>
      </c>
      <c r="G47" s="1" t="s">
        <v>27</v>
      </c>
      <c r="H47" s="1">
        <v>36449</v>
      </c>
      <c r="I47" s="3" t="s">
        <v>20</v>
      </c>
      <c r="J47">
        <v>73</v>
      </c>
      <c r="K47">
        <v>79</v>
      </c>
      <c r="L47" s="4">
        <v>76</v>
      </c>
      <c r="M47">
        <v>25.4</v>
      </c>
      <c r="N47">
        <v>135.2</v>
      </c>
    </row>
    <row r="48" spans="1:16" ht="12.75">
      <c r="A48" s="1" t="s">
        <v>5</v>
      </c>
      <c r="C48" s="1" t="s">
        <v>34</v>
      </c>
      <c r="D48" s="1">
        <v>40</v>
      </c>
      <c r="E48" s="1">
        <v>40</v>
      </c>
      <c r="F48" s="12">
        <v>36602</v>
      </c>
      <c r="G48" s="1" t="s">
        <v>27</v>
      </c>
      <c r="H48" s="1">
        <v>36449</v>
      </c>
      <c r="I48" s="3" t="s">
        <v>20</v>
      </c>
      <c r="J48">
        <v>76</v>
      </c>
      <c r="K48">
        <v>77</v>
      </c>
      <c r="L48" s="4">
        <v>76</v>
      </c>
      <c r="M48">
        <v>25.6</v>
      </c>
      <c r="N48">
        <v>135.1</v>
      </c>
      <c r="O48" s="4">
        <f>AVERAGE(L47:L49)</f>
        <v>76.66666666666667</v>
      </c>
      <c r="P48" s="5">
        <f>STDEV(L47:L49)</f>
        <v>1.1547005383795141</v>
      </c>
    </row>
    <row r="49" spans="1:17" s="9" customFormat="1" ht="13.5" thickBot="1">
      <c r="A49" s="6" t="s">
        <v>5</v>
      </c>
      <c r="B49" s="6"/>
      <c r="C49" s="6" t="s">
        <v>34</v>
      </c>
      <c r="D49" s="6">
        <v>40</v>
      </c>
      <c r="E49" s="6">
        <v>40</v>
      </c>
      <c r="F49" s="17">
        <v>36607</v>
      </c>
      <c r="G49" s="6" t="s">
        <v>27</v>
      </c>
      <c r="H49" s="6">
        <v>36449</v>
      </c>
      <c r="I49" s="10" t="s">
        <v>20</v>
      </c>
      <c r="J49" s="9">
        <v>79</v>
      </c>
      <c r="K49" s="9">
        <v>78</v>
      </c>
      <c r="L49" s="11">
        <v>78</v>
      </c>
      <c r="M49" s="9">
        <v>23.4</v>
      </c>
      <c r="N49" s="9">
        <v>135.3</v>
      </c>
      <c r="O49" s="11"/>
      <c r="Q49" s="11"/>
    </row>
    <row r="50" ht="13.5" thickTop="1"/>
  </sheetData>
  <printOptions gridLines="1" horizontalCentered="1"/>
  <pageMargins left="0.5" right="0.5" top="0.75" bottom="0.75" header="0.5" footer="0.5"/>
  <pageSetup fitToHeight="1" fitToWidth="1" horizontalDpi="300" verticalDpi="300" orientation="landscape" scale="66" r:id="rId1"/>
  <headerFooter alignWithMargins="0">
    <oddHeader>&amp;CBRT Matrix 1 to Establish TMC Reference Oil Targets &amp; Acceptance Bands</oddHeader>
    <oddFooter>&amp;L&amp;F  &amp;A&amp;C&amp;P of &amp;N&amp;R&amp;D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H2" sqref="H2"/>
    </sheetView>
  </sheetViews>
  <sheetFormatPr defaultColWidth="9.140625" defaultRowHeight="12.75"/>
  <sheetData>
    <row r="1" spans="2:5" ht="12.75">
      <c r="B1" t="s">
        <v>19</v>
      </c>
      <c r="C1" t="s">
        <v>23</v>
      </c>
      <c r="D1" t="s">
        <v>27</v>
      </c>
      <c r="E1" t="s">
        <v>26</v>
      </c>
    </row>
    <row r="2" spans="1:5" ht="12.75">
      <c r="A2">
        <v>1006</v>
      </c>
      <c r="B2">
        <v>119</v>
      </c>
      <c r="C2">
        <v>132</v>
      </c>
      <c r="D2">
        <v>135</v>
      </c>
      <c r="E2">
        <v>127</v>
      </c>
    </row>
    <row r="3" spans="1:5" ht="12.75">
      <c r="A3" s="18" t="s">
        <v>20</v>
      </c>
      <c r="B3">
        <v>74</v>
      </c>
      <c r="C3">
        <v>78</v>
      </c>
      <c r="D3">
        <v>77</v>
      </c>
      <c r="E3">
        <v>75</v>
      </c>
    </row>
    <row r="4" spans="1:5" ht="12.75">
      <c r="A4">
        <v>80</v>
      </c>
      <c r="B4">
        <v>77</v>
      </c>
      <c r="C4">
        <v>67</v>
      </c>
      <c r="D4">
        <v>66</v>
      </c>
      <c r="E4">
        <v>84</v>
      </c>
    </row>
    <row r="5" spans="1:5" ht="12.75">
      <c r="A5">
        <v>81</v>
      </c>
      <c r="B5">
        <v>103</v>
      </c>
      <c r="C5">
        <v>99</v>
      </c>
      <c r="D5">
        <v>122</v>
      </c>
      <c r="E5">
        <v>125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ASTM Test Monitoring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Schofield</dc:creator>
  <cp:keywords/>
  <dc:description/>
  <cp:lastModifiedBy>Thomas Schofield</cp:lastModifiedBy>
  <cp:lastPrinted>2000-06-09T18:49:06Z</cp:lastPrinted>
  <dcterms:created xsi:type="dcterms:W3CDTF">1999-08-20T19:35:53Z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