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330" windowHeight="4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'Sheet1'!$A$1:$G$34</definedName>
  </definedNames>
  <calcPr fullCalcOnLoad="1"/>
</workbook>
</file>

<file path=xl/sharedStrings.xml><?xml version="1.0" encoding="utf-8"?>
<sst xmlns="http://schemas.openxmlformats.org/spreadsheetml/2006/main" count="108" uniqueCount="55">
  <si>
    <t>Oil</t>
  </si>
  <si>
    <t>Pb New</t>
  </si>
  <si>
    <t>Pb 250</t>
  </si>
  <si>
    <t>Pb 300</t>
  </si>
  <si>
    <t>IR New</t>
  </si>
  <si>
    <t>IR 250</t>
  </si>
  <si>
    <t>IR 300</t>
  </si>
  <si>
    <t>TBN New</t>
  </si>
  <si>
    <t>TBN 250</t>
  </si>
  <si>
    <t>TBN 300</t>
  </si>
  <si>
    <t>TAN New</t>
  </si>
  <si>
    <t>TAN 250</t>
  </si>
  <si>
    <t>TAN 300</t>
  </si>
  <si>
    <t>Cylinder Liner Wear</t>
  </si>
  <si>
    <t>Top Ring Weight Loss</t>
  </si>
  <si>
    <t>Oil Consumption</t>
  </si>
  <si>
    <t>Conrod Bearing Weight Loss (Upper)</t>
  </si>
  <si>
    <t>Test (T-10 or T-12)</t>
  </si>
  <si>
    <t>T-10</t>
  </si>
  <si>
    <t>T-12</t>
  </si>
  <si>
    <t>DELTA PB</t>
  </si>
  <si>
    <t>PB2</t>
  </si>
  <si>
    <t>Correction Eq?</t>
  </si>
  <si>
    <t>Comments</t>
  </si>
  <si>
    <t>Yes</t>
  </si>
  <si>
    <t>No</t>
  </si>
  <si>
    <t>old</t>
  </si>
  <si>
    <t>T-12 Top Ring Batch</t>
  </si>
  <si>
    <t>T-10 Conrod Batch</t>
  </si>
  <si>
    <t>N/A</t>
  </si>
  <si>
    <t>J</t>
  </si>
  <si>
    <t>G</t>
  </si>
  <si>
    <t>OLD</t>
  </si>
  <si>
    <t>NEW</t>
  </si>
  <si>
    <t>Test ran with multiple shutdown; also ran for a time with a failed egr valve; old ring hardware</t>
  </si>
  <si>
    <t>Non PC-10 oil, over 1.0% ash.</t>
  </si>
  <si>
    <t>Minor formulation difference not expected to affect severity; non PC-10 oil, over 1.0 % ash.</t>
  </si>
  <si>
    <t>5a</t>
  </si>
  <si>
    <t>Average</t>
  </si>
  <si>
    <t>Anchor</t>
  </si>
  <si>
    <t>Min</t>
  </si>
  <si>
    <t>Max</t>
  </si>
  <si>
    <t>Average as % of T-10 Anchor</t>
  </si>
  <si>
    <t>T-10 Anchor</t>
  </si>
  <si>
    <t>TMC 820 Avg</t>
  </si>
  <si>
    <t>Anchor Calculation</t>
  </si>
  <si>
    <t>T-12 Anchor</t>
  </si>
  <si>
    <t>T-12 Merit System</t>
  </si>
  <si>
    <t>Max based on T-10 (Max - Anchor) but never lower than T-12 Merit System Max</t>
  </si>
  <si>
    <t>Weight</t>
  </si>
  <si>
    <t>Anchor based on Maintaining ratio (8-Oil Average to Anchor)</t>
  </si>
  <si>
    <t xml:space="preserve"> </t>
  </si>
  <si>
    <t>Min copied from T-12 Merit System</t>
  </si>
  <si>
    <t>Weights from T-12 Merit System</t>
  </si>
  <si>
    <t>Proposed T-10 Alternative Merit System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</si>
</sst>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75" zoomScaleNormal="75" workbookViewId="0" topLeftCell="A1">
      <selection activeCell="A31" sqref="A31"/>
    </sheetView>
  </sheetViews>
  <sheetFormatPr defaultColWidth="9.140625" defaultRowHeight="12.75"/>
  <cols>
    <col min="1" max="1" width="11.57421875" style="2" customWidth="1"/>
    <col min="2" max="2" width="19.7109375" style="2" bestFit="1" customWidth="1"/>
    <col min="3" max="3" width="20.57421875" style="2" bestFit="1" customWidth="1"/>
    <col min="4" max="4" width="23.421875" style="2" bestFit="1" customWidth="1"/>
    <col min="5" max="5" width="18.28125" style="2" bestFit="1" customWidth="1"/>
    <col min="6" max="6" width="13.57421875" style="2" customWidth="1"/>
    <col min="7" max="7" width="13.00390625" style="2" customWidth="1"/>
    <col min="8" max="8" width="23.8515625" style="2" bestFit="1" customWidth="1"/>
    <col min="9" max="9" width="38.28125" style="2" bestFit="1" customWidth="1"/>
    <col min="10" max="10" width="8.8515625" style="2" bestFit="1" customWidth="1"/>
    <col min="11" max="12" width="8.28125" style="2" bestFit="1" customWidth="1"/>
    <col min="13" max="13" width="19.421875" style="2" customWidth="1"/>
    <col min="14" max="14" width="25.00390625" style="2" customWidth="1"/>
    <col min="17" max="17" width="8.28125" style="2" bestFit="1" customWidth="1"/>
    <col min="18" max="19" width="7.7109375" style="2" bestFit="1" customWidth="1"/>
    <col min="20" max="20" width="10.57421875" style="2" bestFit="1" customWidth="1"/>
    <col min="21" max="22" width="10.00390625" style="2" bestFit="1" customWidth="1"/>
    <col min="23" max="23" width="10.57421875" style="2" bestFit="1" customWidth="1"/>
    <col min="24" max="25" width="10.00390625" style="2" bestFit="1" customWidth="1"/>
    <col min="26" max="26" width="75.140625" style="6" customWidth="1"/>
    <col min="27" max="16384" width="9.140625" style="2" customWidth="1"/>
  </cols>
  <sheetData>
    <row r="1" spans="1:26" s="1" customFormat="1" ht="12.75">
      <c r="A1" s="1" t="s">
        <v>0</v>
      </c>
      <c r="B1" s="1" t="s">
        <v>17</v>
      </c>
      <c r="C1" s="1" t="s">
        <v>13</v>
      </c>
      <c r="D1" s="1" t="s">
        <v>14</v>
      </c>
      <c r="E1" s="1" t="s">
        <v>15</v>
      </c>
      <c r="F1" s="1" t="s">
        <v>20</v>
      </c>
      <c r="G1" s="1" t="s">
        <v>21</v>
      </c>
      <c r="H1" s="1" t="s">
        <v>27</v>
      </c>
      <c r="I1" s="1" t="s">
        <v>16</v>
      </c>
      <c r="J1" s="1" t="s">
        <v>1</v>
      </c>
      <c r="K1" s="1" t="s">
        <v>2</v>
      </c>
      <c r="L1" s="1" t="s">
        <v>3</v>
      </c>
      <c r="M1" s="1" t="s">
        <v>28</v>
      </c>
      <c r="N1" s="1" t="s">
        <v>22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5" t="s">
        <v>23</v>
      </c>
    </row>
    <row r="2" spans="1:25" ht="12.75">
      <c r="A2" s="2">
        <v>1</v>
      </c>
      <c r="B2" s="2" t="s">
        <v>18</v>
      </c>
      <c r="C2" s="2">
        <v>25.7</v>
      </c>
      <c r="D2" s="2">
        <v>97.3</v>
      </c>
      <c r="E2" s="2">
        <v>40.9</v>
      </c>
      <c r="F2" s="2">
        <f>L2-J2</f>
        <v>7</v>
      </c>
      <c r="G2" s="2">
        <f>L2-K2</f>
        <v>1</v>
      </c>
      <c r="H2" s="2" t="s">
        <v>29</v>
      </c>
      <c r="I2" s="2">
        <v>157</v>
      </c>
      <c r="J2" s="2">
        <v>1</v>
      </c>
      <c r="K2" s="2">
        <v>7</v>
      </c>
      <c r="L2" s="2">
        <v>8</v>
      </c>
      <c r="M2" s="2" t="s">
        <v>31</v>
      </c>
      <c r="N2" s="2" t="s">
        <v>25</v>
      </c>
      <c r="Q2" s="2">
        <v>0</v>
      </c>
      <c r="R2" s="2">
        <v>35</v>
      </c>
      <c r="S2" s="2">
        <v>66</v>
      </c>
      <c r="T2" s="2">
        <v>9.9</v>
      </c>
      <c r="U2" s="2">
        <v>2.4</v>
      </c>
      <c r="V2" s="2">
        <v>1.8</v>
      </c>
      <c r="W2" s="2">
        <v>2.5</v>
      </c>
      <c r="X2" s="2">
        <v>2.6</v>
      </c>
      <c r="Y2" s="4">
        <v>3</v>
      </c>
    </row>
    <row r="3" spans="1:25" ht="12.75">
      <c r="A3" s="2">
        <v>2</v>
      </c>
      <c r="B3" s="2" t="s">
        <v>18</v>
      </c>
      <c r="C3" s="2">
        <v>26.7</v>
      </c>
      <c r="D3" s="2">
        <v>75</v>
      </c>
      <c r="E3" s="2">
        <v>42.6</v>
      </c>
      <c r="F3" s="2">
        <f>L3-J3</f>
        <v>30</v>
      </c>
      <c r="G3" s="2">
        <f>L3-K3</f>
        <v>12</v>
      </c>
      <c r="H3" s="2" t="s">
        <v>29</v>
      </c>
      <c r="I3" s="2">
        <v>243</v>
      </c>
      <c r="J3" s="2">
        <v>1</v>
      </c>
      <c r="K3" s="2">
        <v>19</v>
      </c>
      <c r="L3" s="2">
        <v>31</v>
      </c>
      <c r="M3" s="2" t="s">
        <v>31</v>
      </c>
      <c r="N3" s="2" t="s">
        <v>25</v>
      </c>
      <c r="Q3" s="2">
        <v>0</v>
      </c>
      <c r="R3" s="2">
        <v>17.8</v>
      </c>
      <c r="S3" s="2">
        <v>115.8</v>
      </c>
      <c r="T3" s="2">
        <v>7.5</v>
      </c>
      <c r="U3" s="2">
        <v>1.4</v>
      </c>
      <c r="V3" s="2">
        <v>1.1</v>
      </c>
      <c r="W3" s="2">
        <v>1.9</v>
      </c>
      <c r="X3" s="2">
        <v>2.3</v>
      </c>
      <c r="Y3" s="2">
        <v>2.6</v>
      </c>
    </row>
    <row r="4" spans="1:25" ht="12.75">
      <c r="A4" s="2">
        <v>3</v>
      </c>
      <c r="B4" s="2" t="s">
        <v>18</v>
      </c>
      <c r="C4" s="2">
        <v>26.4</v>
      </c>
      <c r="D4" s="2">
        <v>121.7</v>
      </c>
      <c r="E4" s="2">
        <v>45.8</v>
      </c>
      <c r="F4" s="3">
        <f>EXP(0.603+(0.024*I4)-(0.000043*(I4^2)))</f>
        <v>26.984139028419875</v>
      </c>
      <c r="G4" s="4">
        <f>-5.9+(0.044*(S4-R4))+(0.07*I4)</f>
        <v>8.021</v>
      </c>
      <c r="H4" s="2" t="s">
        <v>29</v>
      </c>
      <c r="I4" s="3">
        <v>155.5</v>
      </c>
      <c r="J4" s="2">
        <v>1</v>
      </c>
      <c r="K4" s="2">
        <v>12</v>
      </c>
      <c r="L4" s="2">
        <v>16</v>
      </c>
      <c r="M4" s="2" t="s">
        <v>30</v>
      </c>
      <c r="N4" s="2" t="s">
        <v>24</v>
      </c>
      <c r="Q4" s="2">
        <v>0</v>
      </c>
      <c r="R4" s="2">
        <v>93</v>
      </c>
      <c r="S4" s="2">
        <v>162</v>
      </c>
      <c r="T4" s="2">
        <v>6.8</v>
      </c>
      <c r="U4" s="2">
        <v>1.3</v>
      </c>
      <c r="V4" s="2">
        <v>1.2</v>
      </c>
      <c r="W4" s="2">
        <v>1.8</v>
      </c>
      <c r="X4" s="4">
        <v>2</v>
      </c>
      <c r="Y4" s="2">
        <v>2.3</v>
      </c>
    </row>
    <row r="5" spans="1:25" ht="12.75">
      <c r="A5" s="2">
        <v>4</v>
      </c>
      <c r="B5" s="2" t="s">
        <v>18</v>
      </c>
      <c r="C5" s="2">
        <v>24.7</v>
      </c>
      <c r="D5" s="2">
        <v>133</v>
      </c>
      <c r="E5" s="2">
        <v>41.2</v>
      </c>
      <c r="F5" s="2">
        <f>L5-J5</f>
        <v>25</v>
      </c>
      <c r="G5" s="2">
        <f>L5-K5</f>
        <v>6</v>
      </c>
      <c r="H5" s="2" t="s">
        <v>29</v>
      </c>
      <c r="I5" s="2">
        <v>224.2</v>
      </c>
      <c r="J5" s="2">
        <v>1</v>
      </c>
      <c r="K5" s="2">
        <v>20</v>
      </c>
      <c r="L5" s="2">
        <v>26</v>
      </c>
      <c r="M5" s="2" t="s">
        <v>26</v>
      </c>
      <c r="N5" s="2" t="s">
        <v>25</v>
      </c>
      <c r="Q5" s="2">
        <v>0</v>
      </c>
      <c r="R5" s="2">
        <v>171.8</v>
      </c>
      <c r="S5" s="2">
        <v>251.7</v>
      </c>
      <c r="T5" s="2">
        <v>8.7</v>
      </c>
      <c r="U5" s="2">
        <v>2.2</v>
      </c>
      <c r="V5" s="2">
        <v>2.1</v>
      </c>
      <c r="W5" s="2">
        <v>2.1</v>
      </c>
      <c r="X5" s="2">
        <v>3</v>
      </c>
      <c r="Y5" s="2">
        <v>3.2</v>
      </c>
    </row>
    <row r="6" spans="1:26" ht="12.75">
      <c r="A6" s="2">
        <v>5</v>
      </c>
      <c r="B6" s="2" t="s">
        <v>18</v>
      </c>
      <c r="C6" s="2">
        <v>23.8</v>
      </c>
      <c r="D6" s="2">
        <v>146</v>
      </c>
      <c r="E6" s="2">
        <v>47</v>
      </c>
      <c r="F6" s="2">
        <f>L6-J6</f>
        <v>29</v>
      </c>
      <c r="G6" s="2">
        <f>L6-K6</f>
        <v>12</v>
      </c>
      <c r="H6" s="2" t="s">
        <v>29</v>
      </c>
      <c r="I6" s="2">
        <v>214</v>
      </c>
      <c r="J6" s="2">
        <v>2</v>
      </c>
      <c r="K6" s="2">
        <v>19</v>
      </c>
      <c r="L6" s="2">
        <v>31</v>
      </c>
      <c r="M6" s="2" t="s">
        <v>26</v>
      </c>
      <c r="N6" s="2" t="s">
        <v>25</v>
      </c>
      <c r="Q6" s="2">
        <v>0</v>
      </c>
      <c r="R6" s="2">
        <v>293.3</v>
      </c>
      <c r="S6" s="2">
        <v>499.7</v>
      </c>
      <c r="T6" s="2">
        <v>9.7</v>
      </c>
      <c r="U6" s="2">
        <v>4.2</v>
      </c>
      <c r="V6" s="2">
        <v>3.1</v>
      </c>
      <c r="W6" s="2">
        <v>2.5</v>
      </c>
      <c r="X6" s="2">
        <v>2.9</v>
      </c>
      <c r="Y6" s="2">
        <v>3.8</v>
      </c>
      <c r="Z6" s="6" t="s">
        <v>35</v>
      </c>
    </row>
    <row r="7" spans="1:25" ht="12.75">
      <c r="A7" s="2">
        <v>6</v>
      </c>
      <c r="B7" s="2" t="s">
        <v>18</v>
      </c>
      <c r="C7" s="2">
        <v>18.7</v>
      </c>
      <c r="D7" s="2">
        <v>115.3</v>
      </c>
      <c r="E7" s="2">
        <v>53.7</v>
      </c>
      <c r="F7" s="3">
        <f>EXP(0.603+(0.024*I7)-(0.000043*(I7^2)))</f>
        <v>29.822529459456533</v>
      </c>
      <c r="G7" s="4">
        <f>-5.9+(0.044*(S7-R7))+(0.07*I7)</f>
        <v>14.515</v>
      </c>
      <c r="H7" s="2" t="s">
        <v>29</v>
      </c>
      <c r="I7" s="3">
        <v>165.3</v>
      </c>
      <c r="J7" s="2">
        <v>1</v>
      </c>
      <c r="K7" s="2">
        <v>10</v>
      </c>
      <c r="L7" s="2">
        <v>15</v>
      </c>
      <c r="M7" s="2" t="s">
        <v>30</v>
      </c>
      <c r="N7" s="2" t="s">
        <v>24</v>
      </c>
      <c r="Q7" s="2">
        <v>0</v>
      </c>
      <c r="R7" s="2">
        <v>378</v>
      </c>
      <c r="S7" s="2">
        <v>579</v>
      </c>
      <c r="T7" s="2">
        <v>10.1</v>
      </c>
      <c r="U7" s="2">
        <v>2.2</v>
      </c>
      <c r="V7" s="2">
        <v>1.9</v>
      </c>
      <c r="W7" s="2">
        <v>3.4</v>
      </c>
      <c r="X7" s="2">
        <v>3.9</v>
      </c>
      <c r="Y7" s="2">
        <v>4.8</v>
      </c>
    </row>
    <row r="8" spans="1:25" ht="12.75">
      <c r="A8" s="2">
        <v>7</v>
      </c>
      <c r="B8" s="2" t="s">
        <v>18</v>
      </c>
      <c r="C8" s="2">
        <v>17</v>
      </c>
      <c r="D8" s="2">
        <v>97</v>
      </c>
      <c r="E8" s="2">
        <v>43.4</v>
      </c>
      <c r="F8" s="2">
        <f>L8-J8</f>
        <v>24</v>
      </c>
      <c r="G8" s="2">
        <f>L8-K8</f>
        <v>4</v>
      </c>
      <c r="H8" s="2" t="s">
        <v>29</v>
      </c>
      <c r="I8" s="2">
        <v>173.9</v>
      </c>
      <c r="J8" s="2">
        <v>1</v>
      </c>
      <c r="K8" s="2">
        <v>21</v>
      </c>
      <c r="L8" s="2">
        <v>25</v>
      </c>
      <c r="M8" s="2" t="s">
        <v>31</v>
      </c>
      <c r="N8" s="2" t="s">
        <v>25</v>
      </c>
      <c r="Q8" s="2">
        <v>0</v>
      </c>
      <c r="R8" s="2">
        <v>-161.8</v>
      </c>
      <c r="S8" s="2">
        <v>-100.4</v>
      </c>
      <c r="T8" s="2">
        <v>6.3</v>
      </c>
      <c r="U8" s="2">
        <v>0.6</v>
      </c>
      <c r="V8" s="2">
        <v>0.5</v>
      </c>
      <c r="W8" s="2">
        <v>1.2</v>
      </c>
      <c r="X8" s="2">
        <v>2.2</v>
      </c>
      <c r="Y8" s="2">
        <v>2.4</v>
      </c>
    </row>
    <row r="9" spans="1:7" ht="12.75">
      <c r="A9" s="2" t="s">
        <v>44</v>
      </c>
      <c r="B9" s="2" t="s">
        <v>18</v>
      </c>
      <c r="C9" s="2">
        <v>31.08</v>
      </c>
      <c r="D9" s="2">
        <v>108.9</v>
      </c>
      <c r="E9" s="2">
        <v>52.36</v>
      </c>
      <c r="F9" s="2">
        <v>24.74</v>
      </c>
      <c r="G9" s="2">
        <v>8.78</v>
      </c>
    </row>
    <row r="11" spans="1:7" ht="12.75">
      <c r="A11" s="7" t="s">
        <v>38</v>
      </c>
      <c r="B11" s="7"/>
      <c r="C11" s="8">
        <f>AVERAGE(C2:C9)</f>
        <v>24.259999999999998</v>
      </c>
      <c r="D11" s="8">
        <f>AVERAGE(D2:D9)</f>
        <v>111.77499999999999</v>
      </c>
      <c r="E11" s="8">
        <f>AVERAGE(E2:E9)</f>
        <v>45.87</v>
      </c>
      <c r="F11" s="8">
        <f>AVERAGE(F2:F9)</f>
        <v>24.568333560984552</v>
      </c>
      <c r="G11" s="8">
        <f>AVERAGE(G2:G9)</f>
        <v>8.2895</v>
      </c>
    </row>
    <row r="12" spans="1:7" ht="12.75">
      <c r="A12" s="7" t="s">
        <v>43</v>
      </c>
      <c r="B12" s="7"/>
      <c r="C12" s="7">
        <v>30</v>
      </c>
      <c r="D12" s="7">
        <v>140</v>
      </c>
      <c r="E12" s="7">
        <v>57</v>
      </c>
      <c r="F12" s="7">
        <v>30</v>
      </c>
      <c r="G12" s="7">
        <v>10</v>
      </c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9" t="s">
        <v>42</v>
      </c>
      <c r="B14" s="7"/>
      <c r="C14" s="7">
        <f>INT((C11/C12)*100)</f>
        <v>80</v>
      </c>
      <c r="D14" s="7">
        <f>INT((D11/D12)*100)</f>
        <v>79</v>
      </c>
      <c r="E14" s="7">
        <f>INT((E11/E12)*100)</f>
        <v>80</v>
      </c>
      <c r="F14" s="7">
        <f>INT((F11/F12)*100)</f>
        <v>81</v>
      </c>
      <c r="G14" s="7">
        <f>INT((G11/G12)*100)</f>
        <v>82</v>
      </c>
    </row>
    <row r="18" spans="1:25" ht="12.75">
      <c r="A18" s="2">
        <v>1</v>
      </c>
      <c r="B18" s="2" t="s">
        <v>19</v>
      </c>
      <c r="C18" s="2">
        <v>25.7</v>
      </c>
      <c r="D18" s="2">
        <v>77.1</v>
      </c>
      <c r="E18" s="4">
        <v>69</v>
      </c>
      <c r="F18" s="2">
        <f aca="true" t="shared" si="0" ref="F18:F24">L18-J18</f>
        <v>28</v>
      </c>
      <c r="G18" s="2">
        <f aca="true" t="shared" si="1" ref="G18:G24">L18-K18</f>
        <v>9</v>
      </c>
      <c r="H18" s="2" t="s">
        <v>32</v>
      </c>
      <c r="I18" s="2">
        <v>213</v>
      </c>
      <c r="J18" s="2">
        <v>1</v>
      </c>
      <c r="K18" s="2">
        <v>20</v>
      </c>
      <c r="L18" s="2">
        <v>29</v>
      </c>
      <c r="M18" s="2" t="s">
        <v>29</v>
      </c>
      <c r="N18" s="2" t="s">
        <v>29</v>
      </c>
      <c r="Q18" s="2">
        <v>0</v>
      </c>
      <c r="R18" s="2">
        <v>321</v>
      </c>
      <c r="S18" s="2">
        <v>465</v>
      </c>
      <c r="T18" s="2">
        <v>9.7</v>
      </c>
      <c r="U18" s="4">
        <v>2</v>
      </c>
      <c r="V18" s="4">
        <v>1.64</v>
      </c>
      <c r="W18" s="2">
        <v>2.2</v>
      </c>
      <c r="X18" s="4">
        <v>3</v>
      </c>
      <c r="Y18" s="4">
        <v>3.26</v>
      </c>
    </row>
    <row r="19" spans="1:25" ht="12.75">
      <c r="A19" s="2">
        <v>2</v>
      </c>
      <c r="B19" s="2" t="s">
        <v>19</v>
      </c>
      <c r="C19" s="2">
        <v>17.5</v>
      </c>
      <c r="D19" s="2">
        <v>60</v>
      </c>
      <c r="E19" s="2">
        <v>63.9</v>
      </c>
      <c r="F19" s="2">
        <f t="shared" si="0"/>
        <v>49</v>
      </c>
      <c r="G19" s="2">
        <f t="shared" si="1"/>
        <v>16</v>
      </c>
      <c r="H19" s="2" t="s">
        <v>32</v>
      </c>
      <c r="I19" s="2">
        <v>317.8</v>
      </c>
      <c r="J19" s="2">
        <v>1</v>
      </c>
      <c r="K19" s="2">
        <v>34</v>
      </c>
      <c r="L19" s="2">
        <v>50</v>
      </c>
      <c r="M19" s="2" t="s">
        <v>29</v>
      </c>
      <c r="N19" s="2" t="s">
        <v>29</v>
      </c>
      <c r="Q19" s="2">
        <v>0</v>
      </c>
      <c r="R19" s="2">
        <v>255</v>
      </c>
      <c r="S19" s="2">
        <v>375</v>
      </c>
      <c r="T19" s="2">
        <v>6.6</v>
      </c>
      <c r="U19" s="2">
        <v>1.4</v>
      </c>
      <c r="V19" s="2">
        <v>1.3</v>
      </c>
      <c r="W19" s="2">
        <v>2.6</v>
      </c>
      <c r="X19" s="2">
        <v>3.5</v>
      </c>
      <c r="Y19" s="2">
        <v>5.3</v>
      </c>
    </row>
    <row r="20" spans="1:25" ht="12.75">
      <c r="A20" s="2">
        <v>3</v>
      </c>
      <c r="B20" s="2" t="s">
        <v>19</v>
      </c>
      <c r="C20" s="2">
        <v>18.8</v>
      </c>
      <c r="D20" s="2">
        <v>29.4</v>
      </c>
      <c r="E20" s="2">
        <v>78.6</v>
      </c>
      <c r="F20" s="2">
        <f t="shared" si="0"/>
        <v>42</v>
      </c>
      <c r="G20" s="2">
        <f t="shared" si="1"/>
        <v>19</v>
      </c>
      <c r="H20" s="2" t="s">
        <v>32</v>
      </c>
      <c r="I20" s="2">
        <v>263</v>
      </c>
      <c r="J20" s="2">
        <v>1</v>
      </c>
      <c r="K20" s="2">
        <v>24</v>
      </c>
      <c r="L20" s="2">
        <v>43</v>
      </c>
      <c r="M20" s="2" t="s">
        <v>29</v>
      </c>
      <c r="N20" s="2" t="s">
        <v>29</v>
      </c>
      <c r="Q20" s="2">
        <v>0</v>
      </c>
      <c r="R20" s="2">
        <v>649</v>
      </c>
      <c r="S20" s="2">
        <v>972</v>
      </c>
      <c r="T20" s="2">
        <v>6.9</v>
      </c>
      <c r="U20" s="4">
        <v>0.5</v>
      </c>
      <c r="V20" s="2">
        <v>0.3</v>
      </c>
      <c r="W20" s="4">
        <v>1</v>
      </c>
      <c r="X20" s="2">
        <v>2.6</v>
      </c>
      <c r="Y20" s="2">
        <v>3.2</v>
      </c>
    </row>
    <row r="21" spans="1:26" ht="12.75">
      <c r="A21" s="2">
        <v>4</v>
      </c>
      <c r="B21" s="2" t="s">
        <v>19</v>
      </c>
      <c r="C21" s="2">
        <v>16.4</v>
      </c>
      <c r="D21" s="2">
        <v>96.4</v>
      </c>
      <c r="E21" s="2">
        <v>76.2</v>
      </c>
      <c r="F21" s="2">
        <f t="shared" si="0"/>
        <v>54</v>
      </c>
      <c r="G21" s="2">
        <f t="shared" si="1"/>
        <v>18</v>
      </c>
      <c r="H21" s="2" t="s">
        <v>32</v>
      </c>
      <c r="I21" s="2">
        <v>243.9</v>
      </c>
      <c r="J21" s="2">
        <v>1</v>
      </c>
      <c r="K21" s="2">
        <v>37</v>
      </c>
      <c r="L21" s="2">
        <v>55</v>
      </c>
      <c r="M21" s="2" t="s">
        <v>29</v>
      </c>
      <c r="N21" s="2" t="s">
        <v>29</v>
      </c>
      <c r="Q21" s="2">
        <v>0</v>
      </c>
      <c r="R21" s="2">
        <v>413.9</v>
      </c>
      <c r="S21" s="2">
        <v>710.5</v>
      </c>
      <c r="T21" s="2">
        <v>8.7</v>
      </c>
      <c r="U21" s="2">
        <v>2</v>
      </c>
      <c r="V21" s="2">
        <v>2.3</v>
      </c>
      <c r="W21" s="2">
        <v>1.9</v>
      </c>
      <c r="X21" s="2">
        <v>3.2</v>
      </c>
      <c r="Y21" s="2">
        <v>3.5</v>
      </c>
      <c r="Z21" s="6" t="s">
        <v>34</v>
      </c>
    </row>
    <row r="22" spans="1:26" ht="12.75">
      <c r="A22" s="2" t="s">
        <v>37</v>
      </c>
      <c r="B22" s="2" t="s">
        <v>19</v>
      </c>
      <c r="C22" s="2">
        <v>16.4</v>
      </c>
      <c r="D22" s="2">
        <v>56</v>
      </c>
      <c r="E22" s="2">
        <v>71.3</v>
      </c>
      <c r="F22" s="2">
        <f t="shared" si="0"/>
        <v>27</v>
      </c>
      <c r="G22" s="2">
        <f t="shared" si="1"/>
        <v>9</v>
      </c>
      <c r="H22" s="2" t="s">
        <v>33</v>
      </c>
      <c r="I22" s="2">
        <v>201.2</v>
      </c>
      <c r="J22" s="2">
        <v>1</v>
      </c>
      <c r="K22" s="2">
        <v>19</v>
      </c>
      <c r="L22" s="2">
        <v>28</v>
      </c>
      <c r="M22" s="2" t="s">
        <v>29</v>
      </c>
      <c r="N22" s="2" t="s">
        <v>29</v>
      </c>
      <c r="Q22" s="2">
        <v>0</v>
      </c>
      <c r="R22" s="2">
        <v>617</v>
      </c>
      <c r="S22" s="2">
        <v>1113.6</v>
      </c>
      <c r="T22" s="2">
        <v>10.7</v>
      </c>
      <c r="U22" s="2">
        <v>5.5</v>
      </c>
      <c r="V22" s="2">
        <v>4.4</v>
      </c>
      <c r="W22" s="2">
        <v>2.9</v>
      </c>
      <c r="X22" s="2">
        <v>3.3</v>
      </c>
      <c r="Y22" s="2">
        <v>3.4</v>
      </c>
      <c r="Z22" s="6" t="s">
        <v>36</v>
      </c>
    </row>
    <row r="23" spans="1:25" ht="12.75">
      <c r="A23" s="2">
        <v>6</v>
      </c>
      <c r="B23" s="2" t="s">
        <v>19</v>
      </c>
      <c r="C23" s="4">
        <v>25</v>
      </c>
      <c r="D23" s="4">
        <v>59</v>
      </c>
      <c r="E23" s="2">
        <v>64.8</v>
      </c>
      <c r="F23" s="2">
        <f t="shared" si="0"/>
        <v>23</v>
      </c>
      <c r="G23" s="2">
        <f t="shared" si="1"/>
        <v>10</v>
      </c>
      <c r="H23" s="2" t="s">
        <v>33</v>
      </c>
      <c r="I23" s="3">
        <v>171.2</v>
      </c>
      <c r="J23" s="2">
        <v>0</v>
      </c>
      <c r="K23" s="2">
        <v>13</v>
      </c>
      <c r="L23" s="2">
        <v>23</v>
      </c>
      <c r="M23" s="2" t="s">
        <v>29</v>
      </c>
      <c r="N23" s="2" t="s">
        <v>29</v>
      </c>
      <c r="Q23" s="2">
        <v>0</v>
      </c>
      <c r="R23" s="2">
        <v>642</v>
      </c>
      <c r="S23" s="2">
        <v>983</v>
      </c>
      <c r="T23" s="2">
        <v>9.6</v>
      </c>
      <c r="U23" s="4">
        <v>2.7</v>
      </c>
      <c r="V23" s="2">
        <v>2.5</v>
      </c>
      <c r="W23" s="2">
        <v>3.5</v>
      </c>
      <c r="X23" s="4">
        <v>5</v>
      </c>
      <c r="Y23" s="2">
        <v>5.6</v>
      </c>
    </row>
    <row r="24" spans="1:25" ht="12.75">
      <c r="A24" s="2">
        <v>7</v>
      </c>
      <c r="B24" s="2" t="s">
        <v>19</v>
      </c>
      <c r="C24" s="2">
        <v>15.2</v>
      </c>
      <c r="D24" s="2">
        <v>44</v>
      </c>
      <c r="E24" s="2">
        <v>61.8</v>
      </c>
      <c r="F24" s="3">
        <f t="shared" si="0"/>
        <v>34</v>
      </c>
      <c r="G24" s="2">
        <f t="shared" si="1"/>
        <v>12</v>
      </c>
      <c r="H24" s="2" t="s">
        <v>33</v>
      </c>
      <c r="I24" s="2">
        <v>264.9</v>
      </c>
      <c r="J24" s="2">
        <v>0</v>
      </c>
      <c r="K24" s="2">
        <v>22</v>
      </c>
      <c r="L24" s="2">
        <v>34</v>
      </c>
      <c r="M24" s="2" t="s">
        <v>29</v>
      </c>
      <c r="N24" s="2" t="s">
        <v>29</v>
      </c>
      <c r="Q24" s="2">
        <v>0</v>
      </c>
      <c r="R24" s="2">
        <v>-195</v>
      </c>
      <c r="S24" s="2">
        <v>10</v>
      </c>
      <c r="T24" s="2">
        <v>5.9</v>
      </c>
      <c r="U24" s="2">
        <v>1.2</v>
      </c>
      <c r="V24" s="2">
        <v>1</v>
      </c>
      <c r="W24" s="2">
        <v>2</v>
      </c>
      <c r="X24" s="2">
        <v>2.9</v>
      </c>
      <c r="Y24" s="2">
        <v>4.3</v>
      </c>
    </row>
    <row r="25" spans="1:7" ht="12.75">
      <c r="A25" s="2" t="s">
        <v>44</v>
      </c>
      <c r="B25" s="2" t="s">
        <v>19</v>
      </c>
      <c r="C25" s="2">
        <v>18.63</v>
      </c>
      <c r="D25" s="2">
        <v>53.89</v>
      </c>
      <c r="E25" s="2">
        <v>68.63</v>
      </c>
      <c r="F25" s="2">
        <v>20.11</v>
      </c>
      <c r="G25" s="2">
        <v>8.22</v>
      </c>
    </row>
    <row r="27" spans="1:7" ht="12.75">
      <c r="A27" s="7" t="s">
        <v>38</v>
      </c>
      <c r="B27" s="7"/>
      <c r="C27" s="8">
        <f>AVERAGE(C18:C25)</f>
        <v>19.20375</v>
      </c>
      <c r="D27" s="8">
        <f>AVERAGE(D18:D25)</f>
        <v>59.473749999999995</v>
      </c>
      <c r="E27" s="8">
        <f>AVERAGE(E18:E25)</f>
        <v>69.27875</v>
      </c>
      <c r="F27" s="8">
        <f>AVERAGE(F18:F25)</f>
        <v>34.63875</v>
      </c>
      <c r="G27" s="8">
        <f>AVERAGE(G18:G25)</f>
        <v>12.6525</v>
      </c>
    </row>
    <row r="28" spans="1:7" ht="12.75">
      <c r="A28" s="6" t="s">
        <v>45</v>
      </c>
      <c r="C28" s="2">
        <f>C27/(C14/100)</f>
        <v>24.0046875</v>
      </c>
      <c r="D28" s="2">
        <f>D27/(D14/100)</f>
        <v>75.28322784810126</v>
      </c>
      <c r="E28" s="2">
        <f>E27/(E14/100)</f>
        <v>86.5984375</v>
      </c>
      <c r="F28" s="2">
        <f>F27/(F14/100)</f>
        <v>42.763888888888886</v>
      </c>
      <c r="G28" s="2">
        <f>G27/(G14/100)</f>
        <v>15.42987804878049</v>
      </c>
    </row>
    <row r="30" ht="12.75">
      <c r="A30" s="11" t="s">
        <v>54</v>
      </c>
    </row>
    <row r="31" spans="1:8" ht="12.75">
      <c r="A31" s="12" t="s">
        <v>49</v>
      </c>
      <c r="C31" s="2">
        <v>250</v>
      </c>
      <c r="D31" s="2">
        <v>200</v>
      </c>
      <c r="E31" s="2">
        <v>150</v>
      </c>
      <c r="F31" s="2">
        <v>200</v>
      </c>
      <c r="G31" s="2">
        <v>200</v>
      </c>
      <c r="H31" s="6" t="s">
        <v>53</v>
      </c>
    </row>
    <row r="32" spans="1:8" ht="12.75">
      <c r="A32" s="10" t="s">
        <v>41</v>
      </c>
      <c r="B32" s="10"/>
      <c r="C32" s="10">
        <v>26</v>
      </c>
      <c r="D32" s="10">
        <v>105</v>
      </c>
      <c r="E32" s="10">
        <v>95</v>
      </c>
      <c r="F32" s="10">
        <v>48</v>
      </c>
      <c r="G32" s="10">
        <v>20</v>
      </c>
      <c r="H32" s="6" t="s">
        <v>48</v>
      </c>
    </row>
    <row r="33" spans="1:8" ht="12.75">
      <c r="A33" s="10" t="s">
        <v>39</v>
      </c>
      <c r="B33" s="10"/>
      <c r="C33" s="10">
        <v>24</v>
      </c>
      <c r="D33" s="10">
        <v>75</v>
      </c>
      <c r="E33" s="10">
        <v>85</v>
      </c>
      <c r="F33" s="10">
        <v>43</v>
      </c>
      <c r="G33" s="10">
        <v>15</v>
      </c>
      <c r="H33" s="6" t="s">
        <v>50</v>
      </c>
    </row>
    <row r="34" spans="1:8" ht="12.75">
      <c r="A34" s="10" t="s">
        <v>40</v>
      </c>
      <c r="B34" s="10"/>
      <c r="C34" s="10">
        <v>12</v>
      </c>
      <c r="D34" s="10">
        <v>35</v>
      </c>
      <c r="E34" s="10">
        <v>50</v>
      </c>
      <c r="F34" s="10">
        <v>10</v>
      </c>
      <c r="G34" s="10">
        <v>0</v>
      </c>
      <c r="H34" s="6" t="s">
        <v>52</v>
      </c>
    </row>
    <row r="37" spans="1:9" ht="12.75">
      <c r="A37" s="11" t="s">
        <v>47</v>
      </c>
      <c r="I37" s="2" t="s">
        <v>51</v>
      </c>
    </row>
    <row r="38" spans="1:7" ht="12.75">
      <c r="A38" s="12" t="s">
        <v>49</v>
      </c>
      <c r="C38" s="2">
        <v>250</v>
      </c>
      <c r="D38" s="2">
        <v>200</v>
      </c>
      <c r="E38" s="2">
        <v>150</v>
      </c>
      <c r="F38" s="2">
        <v>200</v>
      </c>
      <c r="G38" s="2">
        <v>200</v>
      </c>
    </row>
    <row r="39" spans="1:7" ht="12.75">
      <c r="A39" s="7" t="s">
        <v>41</v>
      </c>
      <c r="B39" s="7"/>
      <c r="C39" s="7">
        <v>24</v>
      </c>
      <c r="D39" s="7">
        <v>105</v>
      </c>
      <c r="E39" s="7">
        <v>85</v>
      </c>
      <c r="F39" s="7">
        <v>35</v>
      </c>
      <c r="G39" s="7">
        <v>14</v>
      </c>
    </row>
    <row r="40" spans="1:7" ht="12.75">
      <c r="A40" s="7" t="s">
        <v>46</v>
      </c>
      <c r="B40" s="7"/>
      <c r="C40" s="7">
        <v>20</v>
      </c>
      <c r="D40" s="7">
        <v>70</v>
      </c>
      <c r="E40" s="7">
        <v>65</v>
      </c>
      <c r="F40" s="7">
        <v>25</v>
      </c>
      <c r="G40" s="7">
        <v>10</v>
      </c>
    </row>
    <row r="41" spans="1:7" ht="12.75">
      <c r="A41" s="7" t="s">
        <v>40</v>
      </c>
      <c r="B41" s="7"/>
      <c r="C41" s="7">
        <v>12</v>
      </c>
      <c r="D41" s="7">
        <v>35</v>
      </c>
      <c r="E41" s="7">
        <v>50</v>
      </c>
      <c r="F41" s="7">
        <v>10</v>
      </c>
      <c r="G41" s="7">
        <v>0</v>
      </c>
    </row>
  </sheetData>
  <printOptions horizontalCentered="1"/>
  <pageMargins left="0" right="0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TMC-ASTM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Van Dam, Wim - wvda on 78DT5G8</cp:lastModifiedBy>
  <cp:lastPrinted>2006-03-24T17:51:49Z</cp:lastPrinted>
  <dcterms:created xsi:type="dcterms:W3CDTF">2003-09-18T13:27:39Z</dcterms:created>
  <dcterms:modified xsi:type="dcterms:W3CDTF">2006-03-29T23:38:23Z</dcterms:modified>
  <cp:category/>
  <cp:version/>
  <cp:contentType/>
  <cp:contentStatus/>
</cp:coreProperties>
</file>