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9312" tabRatio="832" activeTab="10"/>
  </bookViews>
  <sheets>
    <sheet name="summary data" sheetId="1" r:id="rId1"/>
    <sheet name="test 1" sheetId="2" r:id="rId2"/>
    <sheet name="test 2" sheetId="3" r:id="rId3"/>
    <sheet name="test 3" sheetId="4" r:id="rId4"/>
    <sheet name="tst 1 xhdwl" sheetId="5" r:id="rId5"/>
    <sheet name="tst 2 xhdwl" sheetId="6" r:id="rId6"/>
    <sheet name="tst 3 xhdwl" sheetId="7" r:id="rId7"/>
    <sheet name="all xhdwl" sheetId="8" r:id="rId8"/>
    <sheet name="all sd" sheetId="9" r:id="rId9"/>
    <sheet name="xhdwl r^2" sheetId="10" r:id="rId10"/>
    <sheet name="sd r^2" sheetId="11" r:id="rId11"/>
  </sheets>
  <definedNames>
    <definedName name="_xlnm.Print_Area" localSheetId="1">'test 1'!$A$1:$N$45</definedName>
    <definedName name="_xlnm.Print_Area" localSheetId="2">'test 2'!$A$1:$N$44</definedName>
    <definedName name="_xlnm.Print_Area" localSheetId="3">'test 3'!$A$1:$N$44</definedName>
  </definedNames>
  <calcPr fullCalcOnLoad="1"/>
</workbook>
</file>

<file path=xl/sharedStrings.xml><?xml version="1.0" encoding="utf-8"?>
<sst xmlns="http://schemas.openxmlformats.org/spreadsheetml/2006/main" count="159" uniqueCount="76">
  <si>
    <t>LOCATION</t>
  </si>
  <si>
    <t>SERIAL NO.</t>
  </si>
  <si>
    <t xml:space="preserve">PRETEST  </t>
  </si>
  <si>
    <t>Form</t>
  </si>
  <si>
    <t>EOT</t>
  </si>
  <si>
    <t>EOT WEIGHT</t>
  </si>
  <si>
    <t>WEIGHT (g)</t>
  </si>
  <si>
    <t>Pretest</t>
  </si>
  <si>
    <t>LOSS (mg)</t>
  </si>
  <si>
    <t>1E</t>
  </si>
  <si>
    <t>CN1</t>
  </si>
  <si>
    <t>1I</t>
  </si>
  <si>
    <t>CN2</t>
  </si>
  <si>
    <t>2I</t>
  </si>
  <si>
    <t>CN3</t>
  </si>
  <si>
    <t>2E</t>
  </si>
  <si>
    <t>CN4</t>
  </si>
  <si>
    <t>3E</t>
  </si>
  <si>
    <t>CN5</t>
  </si>
  <si>
    <t>3I</t>
  </si>
  <si>
    <t>CN6</t>
  </si>
  <si>
    <t>4I</t>
  </si>
  <si>
    <t>CN7</t>
  </si>
  <si>
    <t>4E</t>
  </si>
  <si>
    <t>CN8</t>
  </si>
  <si>
    <t>5E</t>
  </si>
  <si>
    <t>CN9</t>
  </si>
  <si>
    <t>5I</t>
  </si>
  <si>
    <t>CN10</t>
  </si>
  <si>
    <t>6I</t>
  </si>
  <si>
    <t>CN11</t>
  </si>
  <si>
    <t>6E</t>
  </si>
  <si>
    <t>CN12</t>
  </si>
  <si>
    <t>Average Intake Loss(mg)</t>
  </si>
  <si>
    <t>Average Exhaust Loss(mg)</t>
  </si>
  <si>
    <t>Minimum Intake Loss(mg)</t>
  </si>
  <si>
    <t>Minimum Exhaust Loss(mg)</t>
  </si>
  <si>
    <t>Maximum Intake Loss(mg)</t>
  </si>
  <si>
    <t>Maximum Exhaust Loss(mg)</t>
  </si>
  <si>
    <t>Standard Deviation(mg)</t>
  </si>
  <si>
    <t>Overall MAXIMUM (mg)</t>
  </si>
  <si>
    <t>Overall MINIMUM (mg)</t>
  </si>
  <si>
    <t>Overall AVERAGE (mg)</t>
  </si>
  <si>
    <t>Overall STANDARD DEVIATION</t>
  </si>
  <si>
    <t>CL1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</si>
  <si>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</si>
  <si>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</si>
  <si>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</si>
  <si>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</si>
  <si>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</si>
  <si>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</si>
  <si>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</si>
  <si>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</si>
  <si>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</si>
  <si>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CL11</t>
  </si>
  <si>
    <t>CL12</t>
  </si>
  <si>
    <t>V2</t>
  </si>
  <si>
    <t>V4</t>
  </si>
  <si>
    <t>V5</t>
  </si>
  <si>
    <t>V6</t>
  </si>
  <si>
    <t>V7</t>
  </si>
  <si>
    <t>V10</t>
  </si>
  <si>
    <t>V11</t>
  </si>
  <si>
    <t>V15</t>
  </si>
  <si>
    <t>V17</t>
  </si>
  <si>
    <t>V47</t>
  </si>
  <si>
    <t>V58</t>
  </si>
  <si>
    <t>V117</t>
  </si>
  <si>
    <t>average</t>
  </si>
  <si>
    <t>sd</t>
  </si>
  <si>
    <t>top hat</t>
  </si>
  <si>
    <t>press pad</t>
  </si>
  <si>
    <t>test 1</t>
  </si>
  <si>
    <t>test 2</t>
  </si>
  <si>
    <t>test 3</t>
  </si>
  <si>
    <t>avg.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</si>
</sst>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.0"/>
    <numFmt numFmtId="167" formatCode="0.0"/>
    <numFmt numFmtId="168" formatCode=".0000"/>
    <numFmt numFmtId="169" formatCode="0.000"/>
    <numFmt numFmtId="170" formatCode="#,##0.0000"/>
    <numFmt numFmtId="171" formatCode="mm/dd/yy"/>
    <numFmt numFmtId="172" formatCode="0.000000"/>
    <numFmt numFmtId="173" formatCode="0.0000000"/>
  </numFmts>
  <fonts count="13">
    <font>
      <sz val="10"/>
      <name val="Arial"/>
      <family val="0"/>
    </font>
    <font>
      <sz val="10"/>
      <name val="Geneva"/>
      <family val="0"/>
    </font>
    <font>
      <b/>
      <sz val="10"/>
      <name val="Geneva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0.75"/>
      <name val="Arial"/>
      <family val="0"/>
    </font>
    <font>
      <sz val="10.75"/>
      <name val="Arial"/>
      <family val="0"/>
    </font>
    <font>
      <b/>
      <sz val="10.75"/>
      <color indexed="10"/>
      <name val="Arial"/>
      <family val="2"/>
    </font>
    <font>
      <b/>
      <vertAlign val="superscript"/>
      <sz val="10.75"/>
      <color indexed="10"/>
      <name val="Arial"/>
      <family val="2"/>
    </font>
    <font>
      <b/>
      <sz val="10.75"/>
      <color indexed="12"/>
      <name val="Arial"/>
      <family val="2"/>
    </font>
    <font>
      <b/>
      <vertAlign val="superscript"/>
      <sz val="10.75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19" applyAlignment="1">
      <alignment horizontal="centerContinuous"/>
      <protection/>
    </xf>
    <xf numFmtId="0" fontId="1" fillId="0" borderId="0" xfId="19">
      <alignment/>
      <protection/>
    </xf>
    <xf numFmtId="0" fontId="1" fillId="0" borderId="0" xfId="19" applyAlignment="1">
      <alignment horizontal="center"/>
      <protection/>
    </xf>
    <xf numFmtId="164" fontId="1" fillId="0" borderId="1" xfId="19" applyNumberFormat="1" applyBorder="1" applyAlignment="1">
      <alignment horizontal="center"/>
      <protection/>
    </xf>
    <xf numFmtId="164" fontId="1" fillId="0" borderId="0" xfId="19" applyNumberFormat="1" applyBorder="1" applyAlignment="1">
      <alignment horizontal="center"/>
      <protection/>
    </xf>
    <xf numFmtId="164" fontId="1" fillId="0" borderId="0" xfId="19" applyNumberForma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centerContinuous"/>
      <protection/>
    </xf>
    <xf numFmtId="0" fontId="1" fillId="2" borderId="1" xfId="19" applyFill="1" applyBorder="1" applyAlignment="1">
      <alignment horizontal="center"/>
      <protection/>
    </xf>
    <xf numFmtId="0" fontId="1" fillId="2" borderId="0" xfId="19" applyFill="1">
      <alignment/>
      <protection/>
    </xf>
    <xf numFmtId="164" fontId="1" fillId="2" borderId="1" xfId="19" applyNumberFormat="1" applyFill="1" applyBorder="1" applyAlignment="1">
      <alignment horizontal="center"/>
      <protection/>
    </xf>
    <xf numFmtId="164" fontId="1" fillId="2" borderId="0" xfId="19" applyNumberFormat="1" applyFill="1" applyBorder="1" applyAlignment="1">
      <alignment horizontal="center"/>
      <protection/>
    </xf>
    <xf numFmtId="164" fontId="1" fillId="2" borderId="0" xfId="19" applyNumberFormat="1" applyFill="1" applyAlignment="1">
      <alignment horizontal="center"/>
      <protection/>
    </xf>
    <xf numFmtId="164" fontId="1" fillId="2" borderId="1" xfId="19" applyNumberFormat="1" applyFill="1" applyBorder="1" applyAlignment="1">
      <alignment horizontal="centerContinuous"/>
      <protection/>
    </xf>
    <xf numFmtId="2" fontId="1" fillId="2" borderId="1" xfId="19" applyNumberFormat="1" applyFill="1" applyBorder="1" applyAlignment="1">
      <alignment horizontal="center"/>
      <protection/>
    </xf>
    <xf numFmtId="0" fontId="1" fillId="2" borderId="0" xfId="19" applyFill="1" applyAlignment="1">
      <alignment horizontal="center"/>
      <protection/>
    </xf>
    <xf numFmtId="2" fontId="1" fillId="2" borderId="0" xfId="19" applyNumberFormat="1" applyFill="1">
      <alignment/>
      <protection/>
    </xf>
    <xf numFmtId="2" fontId="1" fillId="0" borderId="0" xfId="19" applyNumberFormat="1">
      <alignment/>
      <protection/>
    </xf>
    <xf numFmtId="0" fontId="1" fillId="0" borderId="1" xfId="19" applyBorder="1" applyAlignment="1">
      <alignment horizontal="center"/>
      <protection/>
    </xf>
    <xf numFmtId="2" fontId="1" fillId="0" borderId="1" xfId="19" applyNumberFormat="1" applyBorder="1" applyAlignment="1">
      <alignment horizontal="center"/>
      <protection/>
    </xf>
    <xf numFmtId="2" fontId="1" fillId="0" borderId="1" xfId="19" applyNumberFormat="1" applyBorder="1">
      <alignment/>
      <protection/>
    </xf>
    <xf numFmtId="0" fontId="1" fillId="0" borderId="0" xfId="19" applyAlignment="1">
      <alignment horizontal="left"/>
      <protection/>
    </xf>
    <xf numFmtId="0" fontId="2" fillId="0" borderId="0" xfId="19" applyFont="1" applyAlignment="1">
      <alignment horizontal="right"/>
      <protection/>
    </xf>
    <xf numFmtId="167" fontId="1" fillId="0" borderId="0" xfId="19" applyNumberFormat="1" applyAlignment="1">
      <alignment horizontal="center"/>
      <protection/>
    </xf>
    <xf numFmtId="167" fontId="2" fillId="0" borderId="1" xfId="19" applyNumberFormat="1" applyFont="1" applyBorder="1" applyAlignment="1">
      <alignment horizontal="center"/>
      <protection/>
    </xf>
    <xf numFmtId="0" fontId="1" fillId="0" borderId="0" xfId="19" applyAlignment="1">
      <alignment horizontal="right"/>
      <protection/>
    </xf>
    <xf numFmtId="167" fontId="2" fillId="0" borderId="0" xfId="19" applyNumberFormat="1" applyFont="1" applyBorder="1" applyAlignment="1">
      <alignment horizontal="center"/>
      <protection/>
    </xf>
    <xf numFmtId="2" fontId="2" fillId="0" borderId="1" xfId="19" applyNumberFormat="1" applyFont="1" applyBorder="1" applyAlignment="1">
      <alignment horizontal="center"/>
      <protection/>
    </xf>
    <xf numFmtId="2" fontId="2" fillId="0" borderId="0" xfId="19" applyNumberFormat="1" applyFont="1" applyBorder="1" applyAlignment="1">
      <alignment horizontal="center"/>
      <protection/>
    </xf>
    <xf numFmtId="0" fontId="1" fillId="0" borderId="0" xfId="20" applyAlignment="1">
      <alignment horizontal="centerContinuous"/>
      <protection/>
    </xf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164" fontId="1" fillId="0" borderId="1" xfId="20" applyNumberFormat="1" applyBorder="1" applyAlignment="1">
      <alignment horizontal="center"/>
      <protection/>
    </xf>
    <xf numFmtId="164" fontId="1" fillId="0" borderId="0" xfId="20" applyNumberFormat="1" applyBorder="1" applyAlignment="1">
      <alignment horizontal="center"/>
      <protection/>
    </xf>
    <xf numFmtId="164" fontId="1" fillId="0" borderId="0" xfId="20" applyNumberForma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>
      <alignment horizontal="centerContinuous"/>
      <protection/>
    </xf>
    <xf numFmtId="0" fontId="1" fillId="0" borderId="1" xfId="20" applyBorder="1" applyAlignment="1">
      <alignment horizontal="center"/>
      <protection/>
    </xf>
    <xf numFmtId="164" fontId="1" fillId="0" borderId="1" xfId="20" applyNumberFormat="1" applyBorder="1" applyAlignment="1">
      <alignment horizontal="centerContinuous"/>
      <protection/>
    </xf>
    <xf numFmtId="2" fontId="1" fillId="0" borderId="1" xfId="20" applyNumberFormat="1" applyBorder="1" applyAlignment="1">
      <alignment horizontal="center"/>
      <protection/>
    </xf>
    <xf numFmtId="2" fontId="1" fillId="0" borderId="0" xfId="20" applyNumberFormat="1">
      <alignment/>
      <protection/>
    </xf>
    <xf numFmtId="0" fontId="1" fillId="2" borderId="1" xfId="20" applyFill="1" applyBorder="1" applyAlignment="1">
      <alignment horizontal="center"/>
      <protection/>
    </xf>
    <xf numFmtId="0" fontId="1" fillId="2" borderId="0" xfId="20" applyFill="1">
      <alignment/>
      <protection/>
    </xf>
    <xf numFmtId="164" fontId="1" fillId="2" borderId="1" xfId="20" applyNumberFormat="1" applyFill="1" applyBorder="1" applyAlignment="1">
      <alignment horizontal="center"/>
      <protection/>
    </xf>
    <xf numFmtId="164" fontId="1" fillId="2" borderId="0" xfId="20" applyNumberFormat="1" applyFill="1" applyBorder="1" applyAlignment="1">
      <alignment horizontal="center"/>
      <protection/>
    </xf>
    <xf numFmtId="164" fontId="1" fillId="2" borderId="0" xfId="20" applyNumberFormat="1" applyFill="1" applyAlignment="1">
      <alignment horizontal="center"/>
      <protection/>
    </xf>
    <xf numFmtId="2" fontId="1" fillId="2" borderId="1" xfId="20" applyNumberFormat="1" applyFill="1" applyBorder="1" applyAlignment="1">
      <alignment horizontal="center"/>
      <protection/>
    </xf>
    <xf numFmtId="0" fontId="1" fillId="2" borderId="0" xfId="20" applyFill="1" applyAlignment="1">
      <alignment horizontal="center"/>
      <protection/>
    </xf>
    <xf numFmtId="2" fontId="1" fillId="2" borderId="0" xfId="20" applyNumberFormat="1" applyFill="1">
      <alignment/>
      <protection/>
    </xf>
    <xf numFmtId="2" fontId="1" fillId="0" borderId="1" xfId="20" applyNumberFormat="1" applyBorder="1">
      <alignment/>
      <protection/>
    </xf>
    <xf numFmtId="0" fontId="1" fillId="0" borderId="0" xfId="20" applyAlignment="1">
      <alignment horizontal="left"/>
      <protection/>
    </xf>
    <xf numFmtId="0" fontId="2" fillId="0" borderId="0" xfId="20" applyFont="1" applyAlignment="1">
      <alignment horizontal="right"/>
      <protection/>
    </xf>
    <xf numFmtId="167" fontId="1" fillId="0" borderId="0" xfId="20" applyNumberFormat="1" applyAlignment="1">
      <alignment horizontal="center"/>
      <protection/>
    </xf>
    <xf numFmtId="167" fontId="2" fillId="0" borderId="1" xfId="20" applyNumberFormat="1" applyFont="1" applyBorder="1" applyAlignment="1">
      <alignment horizontal="center"/>
      <protection/>
    </xf>
    <xf numFmtId="0" fontId="1" fillId="0" borderId="0" xfId="20" applyAlignment="1">
      <alignment horizontal="right"/>
      <protection/>
    </xf>
    <xf numFmtId="167" fontId="2" fillId="0" borderId="0" xfId="20" applyNumberFormat="1" applyFont="1" applyBorder="1" applyAlignment="1">
      <alignment horizontal="center"/>
      <protection/>
    </xf>
    <xf numFmtId="2" fontId="2" fillId="0" borderId="1" xfId="20" applyNumberFormat="1" applyFont="1" applyBorder="1" applyAlignment="1">
      <alignment horizontal="center"/>
      <protection/>
    </xf>
    <xf numFmtId="2" fontId="2" fillId="0" borderId="0" xfId="20" applyNumberFormat="1" applyFont="1" applyBorder="1" applyAlignment="1">
      <alignment horizontal="center"/>
      <protection/>
    </xf>
    <xf numFmtId="0" fontId="1" fillId="0" borderId="0" xfId="21" applyAlignment="1">
      <alignment horizontal="centerContinuous"/>
      <protection/>
    </xf>
    <xf numFmtId="0" fontId="1" fillId="0" borderId="0" xfId="21">
      <alignment/>
      <protection/>
    </xf>
    <xf numFmtId="0" fontId="1" fillId="0" borderId="0" xfId="21" applyAlignment="1">
      <alignment horizontal="center"/>
      <protection/>
    </xf>
    <xf numFmtId="164" fontId="1" fillId="0" borderId="1" xfId="21" applyNumberFormat="1" applyBorder="1" applyAlignment="1">
      <alignment horizontal="center"/>
      <protection/>
    </xf>
    <xf numFmtId="164" fontId="1" fillId="0" borderId="0" xfId="21" applyNumberFormat="1" applyBorder="1" applyAlignment="1">
      <alignment horizontal="center"/>
      <protection/>
    </xf>
    <xf numFmtId="164" fontId="1" fillId="0" borderId="0" xfId="21" applyNumberForma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 applyAlignment="1">
      <alignment horizontal="centerContinuous"/>
      <protection/>
    </xf>
    <xf numFmtId="0" fontId="1" fillId="2" borderId="1" xfId="21" applyFill="1" applyBorder="1" applyAlignment="1">
      <alignment horizontal="center"/>
      <protection/>
    </xf>
    <xf numFmtId="0" fontId="1" fillId="2" borderId="0" xfId="21" applyFill="1">
      <alignment/>
      <protection/>
    </xf>
    <xf numFmtId="164" fontId="1" fillId="2" borderId="1" xfId="21" applyNumberFormat="1" applyFill="1" applyBorder="1" applyAlignment="1">
      <alignment horizontal="center"/>
      <protection/>
    </xf>
    <xf numFmtId="164" fontId="1" fillId="2" borderId="0" xfId="21" applyNumberFormat="1" applyFill="1" applyBorder="1" applyAlignment="1">
      <alignment horizontal="center"/>
      <protection/>
    </xf>
    <xf numFmtId="164" fontId="1" fillId="2" borderId="0" xfId="21" applyNumberFormat="1" applyFill="1" applyAlignment="1">
      <alignment horizontal="center"/>
      <protection/>
    </xf>
    <xf numFmtId="164" fontId="1" fillId="2" borderId="1" xfId="21" applyNumberFormat="1" applyFill="1" applyBorder="1" applyAlignment="1">
      <alignment horizontal="centerContinuous"/>
      <protection/>
    </xf>
    <xf numFmtId="2" fontId="1" fillId="2" borderId="1" xfId="21" applyNumberFormat="1" applyFill="1" applyBorder="1" applyAlignment="1">
      <alignment horizontal="center"/>
      <protection/>
    </xf>
    <xf numFmtId="0" fontId="1" fillId="2" borderId="0" xfId="21" applyFill="1" applyAlignment="1">
      <alignment horizontal="center"/>
      <protection/>
    </xf>
    <xf numFmtId="2" fontId="1" fillId="2" borderId="0" xfId="21" applyNumberFormat="1" applyFill="1">
      <alignment/>
      <protection/>
    </xf>
    <xf numFmtId="2" fontId="1" fillId="0" borderId="0" xfId="21" applyNumberFormat="1">
      <alignment/>
      <protection/>
    </xf>
    <xf numFmtId="0" fontId="1" fillId="0" borderId="1" xfId="21" applyBorder="1" applyAlignment="1">
      <alignment horizontal="center"/>
      <protection/>
    </xf>
    <xf numFmtId="2" fontId="1" fillId="0" borderId="1" xfId="21" applyNumberFormat="1" applyBorder="1" applyAlignment="1">
      <alignment horizontal="center"/>
      <protection/>
    </xf>
    <xf numFmtId="2" fontId="1" fillId="0" borderId="1" xfId="21" applyNumberFormat="1" applyBorder="1">
      <alignment/>
      <protection/>
    </xf>
    <xf numFmtId="0" fontId="1" fillId="0" borderId="0" xfId="21" applyAlignment="1">
      <alignment horizontal="left"/>
      <protection/>
    </xf>
    <xf numFmtId="0" fontId="2" fillId="0" borderId="0" xfId="21" applyFont="1" applyAlignment="1">
      <alignment horizontal="right"/>
      <protection/>
    </xf>
    <xf numFmtId="167" fontId="1" fillId="0" borderId="0" xfId="21" applyNumberFormat="1" applyAlignment="1">
      <alignment horizontal="center"/>
      <protection/>
    </xf>
    <xf numFmtId="167" fontId="2" fillId="0" borderId="1" xfId="21" applyNumberFormat="1" applyFont="1" applyBorder="1" applyAlignment="1">
      <alignment horizontal="center"/>
      <protection/>
    </xf>
    <xf numFmtId="0" fontId="1" fillId="0" borderId="0" xfId="21" applyAlignment="1">
      <alignment horizontal="right"/>
      <protection/>
    </xf>
    <xf numFmtId="167" fontId="2" fillId="0" borderId="0" xfId="21" applyNumberFormat="1" applyFont="1" applyBorder="1" applyAlignment="1">
      <alignment horizontal="center"/>
      <protection/>
    </xf>
    <xf numFmtId="2" fontId="2" fillId="0" borderId="1" xfId="21" applyNumberFormat="1" applyFont="1" applyBorder="1" applyAlignment="1">
      <alignment horizontal="center"/>
      <protection/>
    </xf>
    <xf numFmtId="2" fontId="2" fillId="0" borderId="0" xfId="21" applyNumberFormat="1" applyFont="1" applyBorder="1" applyAlignment="1">
      <alignment horizontal="center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167" fontId="1" fillId="0" borderId="0" xfId="19" applyNumberFormat="1" applyFont="1" applyAlignment="1">
      <alignment horizontal="center"/>
      <protection/>
    </xf>
    <xf numFmtId="0" fontId="1" fillId="0" borderId="0" xfId="20" applyFont="1">
      <alignment/>
      <protection/>
    </xf>
    <xf numFmtId="0" fontId="1" fillId="0" borderId="0" xfId="21" applyFo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617-36-3470369-12" xfId="19"/>
    <cellStyle name="Normal_617-37-3470369-13" xfId="20"/>
    <cellStyle name="Normal_617-38-3470369-1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1 xhd wl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test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'test 1'!$A$5:$A$27</c:f>
              <c:strCache>
                <c:ptCount val="23"/>
                <c:pt idx="0">
                  <c:v>1E</c:v>
                </c:pt>
                <c:pt idx="2">
                  <c:v>1I</c:v>
                </c:pt>
                <c:pt idx="4">
                  <c:v>2I</c:v>
                </c:pt>
                <c:pt idx="6">
                  <c:v>2E</c:v>
                </c:pt>
                <c:pt idx="8">
                  <c:v>3E</c:v>
                </c:pt>
                <c:pt idx="10">
                  <c:v>3I</c:v>
                </c:pt>
                <c:pt idx="12">
                  <c:v>4I</c:v>
                </c:pt>
                <c:pt idx="14">
                  <c:v>4E</c:v>
                </c:pt>
                <c:pt idx="16">
                  <c:v>5E</c:v>
                </c:pt>
                <c:pt idx="18">
                  <c:v>5I</c:v>
                </c:pt>
                <c:pt idx="20">
                  <c:v>6I</c:v>
                </c:pt>
                <c:pt idx="22">
                  <c:v>6E</c:v>
                </c:pt>
              </c:strCache>
            </c:strRef>
          </c:cat>
          <c:val>
            <c:numRef>
              <c:f>'test 1'!$K$5:$K$27</c:f>
              <c:numCache>
                <c:ptCount val="23"/>
                <c:pt idx="0">
                  <c:v>4.400000000003956</c:v>
                </c:pt>
                <c:pt idx="2">
                  <c:v>1.3999999999896318</c:v>
                </c:pt>
                <c:pt idx="4">
                  <c:v>4.000000000019099</c:v>
                </c:pt>
                <c:pt idx="6">
                  <c:v>8.000000000009777</c:v>
                </c:pt>
                <c:pt idx="8">
                  <c:v>4.199999999997317</c:v>
                </c:pt>
                <c:pt idx="10">
                  <c:v>2.0999999999844476</c:v>
                </c:pt>
                <c:pt idx="12">
                  <c:v>3.0999999999892225</c:v>
                </c:pt>
                <c:pt idx="14">
                  <c:v>31.700000000000728</c:v>
                </c:pt>
                <c:pt idx="16">
                  <c:v>26.899999999983493</c:v>
                </c:pt>
                <c:pt idx="18">
                  <c:v>3.199999999992542</c:v>
                </c:pt>
                <c:pt idx="20">
                  <c:v>13.799999999974943</c:v>
                </c:pt>
                <c:pt idx="22">
                  <c:v>9.600000000006048</c:v>
                </c:pt>
              </c:numCache>
            </c:numRef>
          </c:val>
        </c:ser>
        <c:axId val="48161643"/>
        <c:axId val="30801604"/>
      </c:barChart>
      <c:catAx>
        <c:axId val="4816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crosshead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01604"/>
        <c:crosses val="autoZero"/>
        <c:auto val="1"/>
        <c:lblOffset val="100"/>
        <c:noMultiLvlLbl val="0"/>
      </c:catAx>
      <c:valAx>
        <c:axId val="30801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wl (mg)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61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2 xhd wl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test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'test 2'!$A$5:$A$27</c:f>
              <c:strCache>
                <c:ptCount val="23"/>
                <c:pt idx="0">
                  <c:v>1E</c:v>
                </c:pt>
                <c:pt idx="2">
                  <c:v>1I</c:v>
                </c:pt>
                <c:pt idx="4">
                  <c:v>2I</c:v>
                </c:pt>
                <c:pt idx="6">
                  <c:v>2E</c:v>
                </c:pt>
                <c:pt idx="8">
                  <c:v>3E</c:v>
                </c:pt>
                <c:pt idx="10">
                  <c:v>3I</c:v>
                </c:pt>
                <c:pt idx="12">
                  <c:v>4I</c:v>
                </c:pt>
                <c:pt idx="14">
                  <c:v>4E</c:v>
                </c:pt>
                <c:pt idx="16">
                  <c:v>5E</c:v>
                </c:pt>
                <c:pt idx="18">
                  <c:v>5I</c:v>
                </c:pt>
                <c:pt idx="20">
                  <c:v>6I</c:v>
                </c:pt>
                <c:pt idx="22">
                  <c:v>6E</c:v>
                </c:pt>
              </c:strCache>
            </c:strRef>
          </c:cat>
          <c:val>
            <c:numRef>
              <c:f>'test 2'!$K$5:$K$27</c:f>
              <c:numCache>
                <c:ptCount val="23"/>
                <c:pt idx="0">
                  <c:v>2.1999999999877673</c:v>
                </c:pt>
                <c:pt idx="2">
                  <c:v>6.100000000003547</c:v>
                </c:pt>
                <c:pt idx="4">
                  <c:v>3.199999999992542</c:v>
                </c:pt>
                <c:pt idx="6">
                  <c:v>15.799999999984493</c:v>
                </c:pt>
                <c:pt idx="8">
                  <c:v>2.200000000016189</c:v>
                </c:pt>
                <c:pt idx="10">
                  <c:v>1.90000000000623</c:v>
                </c:pt>
                <c:pt idx="12">
                  <c:v>3.0000000000143245</c:v>
                </c:pt>
                <c:pt idx="14">
                  <c:v>3.0999999999892225</c:v>
                </c:pt>
                <c:pt idx="16">
                  <c:v>1.6999999999995907</c:v>
                </c:pt>
                <c:pt idx="18">
                  <c:v>1.4000000000180535</c:v>
                </c:pt>
                <c:pt idx="20">
                  <c:v>5.29999999997699</c:v>
                </c:pt>
                <c:pt idx="22">
                  <c:v>1.299999999986312</c:v>
                </c:pt>
              </c:numCache>
            </c:numRef>
          </c:val>
        </c:ser>
        <c:axId val="8778981"/>
        <c:axId val="11901966"/>
      </c:barChart>
      <c:catAx>
        <c:axId val="8778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crosshead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01966"/>
        <c:crosses val="autoZero"/>
        <c:auto val="1"/>
        <c:lblOffset val="100"/>
        <c:noMultiLvlLbl val="0"/>
      </c:catAx>
      <c:valAx>
        <c:axId val="11901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wl (mg)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78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3 xhd wl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test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'test 3'!$A$5:$A$27</c:f>
              <c:strCache>
                <c:ptCount val="23"/>
                <c:pt idx="0">
                  <c:v>1E</c:v>
                </c:pt>
                <c:pt idx="2">
                  <c:v>1I</c:v>
                </c:pt>
                <c:pt idx="4">
                  <c:v>2I</c:v>
                </c:pt>
                <c:pt idx="6">
                  <c:v>2E</c:v>
                </c:pt>
                <c:pt idx="8">
                  <c:v>3E</c:v>
                </c:pt>
                <c:pt idx="10">
                  <c:v>3I</c:v>
                </c:pt>
                <c:pt idx="12">
                  <c:v>4I</c:v>
                </c:pt>
                <c:pt idx="14">
                  <c:v>4E</c:v>
                </c:pt>
                <c:pt idx="16">
                  <c:v>5E</c:v>
                </c:pt>
                <c:pt idx="18">
                  <c:v>5I</c:v>
                </c:pt>
                <c:pt idx="20">
                  <c:v>6I</c:v>
                </c:pt>
                <c:pt idx="22">
                  <c:v>6E</c:v>
                </c:pt>
              </c:strCache>
            </c:strRef>
          </c:cat>
          <c:val>
            <c:numRef>
              <c:f>'test 3'!$K$5:$K$27</c:f>
              <c:numCache>
                <c:ptCount val="23"/>
                <c:pt idx="0">
                  <c:v>5.899999999996908</c:v>
                </c:pt>
                <c:pt idx="2">
                  <c:v>2.899999999982583</c:v>
                </c:pt>
                <c:pt idx="4">
                  <c:v>3.299999999995862</c:v>
                </c:pt>
                <c:pt idx="6">
                  <c:v>3.3999999999991815</c:v>
                </c:pt>
                <c:pt idx="8">
                  <c:v>2.1000000000128694</c:v>
                </c:pt>
                <c:pt idx="10">
                  <c:v>3.500000000002501</c:v>
                </c:pt>
                <c:pt idx="12">
                  <c:v>2.3000000000195087</c:v>
                </c:pt>
                <c:pt idx="14">
                  <c:v>20.600000000001728</c:v>
                </c:pt>
                <c:pt idx="16">
                  <c:v>3.299999999995862</c:v>
                </c:pt>
                <c:pt idx="18">
                  <c:v>3.3999999999991815</c:v>
                </c:pt>
                <c:pt idx="20">
                  <c:v>14.100000000013324</c:v>
                </c:pt>
                <c:pt idx="22">
                  <c:v>2.4999999999977263</c:v>
                </c:pt>
              </c:numCache>
            </c:numRef>
          </c:val>
        </c:ser>
        <c:axId val="40008831"/>
        <c:axId val="24535160"/>
      </c:barChart>
      <c:catAx>
        <c:axId val="40008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crosshead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35160"/>
        <c:crosses val="autoZero"/>
        <c:auto val="1"/>
        <c:lblOffset val="100"/>
        <c:noMultiLvlLbl val="0"/>
      </c:catAx>
      <c:valAx>
        <c:axId val="24535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wl (mg)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08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Tests xhdwl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9"/>
          <c:w val="0.950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v>top hat wl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data'!$A$3:$A$5</c:f>
              <c:strCache>
                <c:ptCount val="3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</c:strCache>
            </c:strRef>
          </c:cat>
          <c:val>
            <c:numRef>
              <c:f>'summary data'!$B$3:$B$5</c:f>
              <c:numCache>
                <c:ptCount val="3"/>
                <c:pt idx="0">
                  <c:v>4</c:v>
                </c:pt>
                <c:pt idx="1">
                  <c:v>2.6</c:v>
                </c:pt>
                <c:pt idx="2">
                  <c:v>3.5</c:v>
                </c:pt>
              </c:numCache>
            </c:numRef>
          </c:val>
        </c:ser>
        <c:ser>
          <c:idx val="2"/>
          <c:order val="1"/>
          <c:tx>
            <c:v>press pad wl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data'!$D$3:$D$5</c:f>
              <c:numCache>
                <c:ptCount val="3"/>
                <c:pt idx="0">
                  <c:v>14.7</c:v>
                </c:pt>
                <c:pt idx="1">
                  <c:v>5.2</c:v>
                </c:pt>
                <c:pt idx="2">
                  <c:v>7.7</c:v>
                </c:pt>
              </c:numCache>
            </c:numRef>
          </c:val>
        </c:ser>
        <c:axId val="19489849"/>
        <c:axId val="41190914"/>
      </c:barChart>
      <c:catAx>
        <c:axId val="19489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90914"/>
        <c:crosses val="autoZero"/>
        <c:auto val="1"/>
        <c:lblOffset val="100"/>
        <c:noMultiLvlLbl val="0"/>
      </c:catAx>
      <c:valAx>
        <c:axId val="41190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wl (mg)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89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665"/>
          <c:y val="0.09775"/>
          <c:w val="0.92375"/>
          <c:h val="0.05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Tests xhdwl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9"/>
          <c:w val="0.950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v>top hat sd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data'!$A$3:$A$5</c:f>
              <c:strCache>
                <c:ptCount val="3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</c:strCache>
            </c:strRef>
          </c:cat>
          <c:val>
            <c:numRef>
              <c:f>'summary data'!$C$3:$C$5</c:f>
              <c:numCache>
                <c:ptCount val="3"/>
                <c:pt idx="0">
                  <c:v>2.3</c:v>
                </c:pt>
                <c:pt idx="1">
                  <c:v>1.5</c:v>
                </c:pt>
                <c:pt idx="2">
                  <c:v>1.3</c:v>
                </c:pt>
              </c:numCache>
            </c:numRef>
          </c:val>
        </c:ser>
        <c:ser>
          <c:idx val="2"/>
          <c:order val="1"/>
          <c:tx>
            <c:v>press pad sd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data'!$E$3:$E$5</c:f>
              <c:numCache>
                <c:ptCount val="3"/>
                <c:pt idx="0">
                  <c:v>12.1</c:v>
                </c:pt>
                <c:pt idx="1">
                  <c:v>5.4</c:v>
                </c:pt>
                <c:pt idx="2">
                  <c:v>7.8</c:v>
                </c:pt>
              </c:numCache>
            </c:numRef>
          </c:val>
        </c:ser>
        <c:axId val="35173907"/>
        <c:axId val="48129708"/>
      </c:barChart>
      <c:catAx>
        <c:axId val="35173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29708"/>
        <c:crosses val="autoZero"/>
        <c:auto val="1"/>
        <c:lblOffset val="100"/>
        <c:noMultiLvlLbl val="0"/>
      </c:catAx>
      <c:valAx>
        <c:axId val="48129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739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665"/>
          <c:y val="0.09775"/>
          <c:w val="0.92375"/>
          <c:h val="0.05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xhdwl correlation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58"/>
          <c:w val="0.916"/>
          <c:h val="0.786"/>
        </c:manualLayout>
      </c:layout>
      <c:scatterChart>
        <c:scatterStyle val="lineMarker"/>
        <c:varyColors val="0"/>
        <c:ser>
          <c:idx val="2"/>
          <c:order val="0"/>
          <c:tx>
            <c:v>weight loss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'summary data'!$D$3:$D$5</c:f>
              <c:numCache>
                <c:ptCount val="3"/>
                <c:pt idx="0">
                  <c:v>14.7</c:v>
                </c:pt>
                <c:pt idx="1">
                  <c:v>5.2</c:v>
                </c:pt>
                <c:pt idx="2">
                  <c:v>7.7</c:v>
                </c:pt>
              </c:numCache>
            </c:numRef>
          </c:xVal>
          <c:yVal>
            <c:numRef>
              <c:f>'summary data'!$B$3:$B$5</c:f>
              <c:numCache>
                <c:ptCount val="3"/>
                <c:pt idx="0">
                  <c:v>4</c:v>
                </c:pt>
                <c:pt idx="1">
                  <c:v>2.6</c:v>
                </c:pt>
                <c:pt idx="2">
                  <c:v>3.5</c:v>
                </c:pt>
              </c:numCache>
            </c:numRef>
          </c:yVal>
          <c:smooth val="0"/>
        </c:ser>
        <c:axId val="30514189"/>
        <c:axId val="6192246"/>
      </c:scatterChart>
      <c:valAx>
        <c:axId val="305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press pad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2246"/>
        <c:crosses val="autoZero"/>
        <c:crossBetween val="midCat"/>
        <c:dispUnits/>
      </c:valAx>
      <c:valAx>
        <c:axId val="6192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top hat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141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935"/>
          <c:y val="0.09775"/>
          <c:w val="0.807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sd correlation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58"/>
          <c:w val="0.916"/>
          <c:h val="0.786"/>
        </c:manualLayout>
      </c:layout>
      <c:scatterChart>
        <c:scatterStyle val="lineMarker"/>
        <c:varyColors val="0"/>
        <c:ser>
          <c:idx val="0"/>
          <c:order val="0"/>
          <c:tx>
            <c:v>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'summary data'!$E$3:$E$5</c:f>
              <c:numCache>
                <c:ptCount val="3"/>
                <c:pt idx="0">
                  <c:v>12.1</c:v>
                </c:pt>
                <c:pt idx="1">
                  <c:v>5.4</c:v>
                </c:pt>
                <c:pt idx="2">
                  <c:v>7.8</c:v>
                </c:pt>
              </c:numCache>
            </c:numRef>
          </c:xVal>
          <c:yVal>
            <c:numRef>
              <c:f>'summary data'!$C$3:$C$5</c:f>
              <c:numCache>
                <c:ptCount val="3"/>
                <c:pt idx="0">
                  <c:v>2.3</c:v>
                </c:pt>
                <c:pt idx="1">
                  <c:v>1.5</c:v>
                </c:pt>
                <c:pt idx="2">
                  <c:v>1.3</c:v>
                </c:pt>
              </c:numCache>
            </c:numRef>
          </c:yVal>
          <c:smooth val="0"/>
        </c:ser>
        <c:axId val="55730215"/>
        <c:axId val="31809888"/>
      </c:scatterChart>
      <c:valAx>
        <c:axId val="55730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press pad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09888"/>
        <c:crosses val="autoZero"/>
        <c:crossBetween val="midCat"/>
        <c:dispUnits/>
      </c:valAx>
      <c:valAx>
        <c:axId val="3180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top hat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302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935"/>
          <c:y val="0.09775"/>
          <c:w val="0.807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0.2305</cdr:x>
      <cdr:y>0.13225</cdr:y>
    </cdr:from>
    <cdr:to>
      <cdr:x>0.435</cdr:x>
      <cdr:y>0.1785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781050"/>
          <a:ext cx="1771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Top Hat</a:t>
          </a:r>
        </a:p>
      </cdr:txBody>
    </cdr:sp>
  </cdr:relSizeAnchor>
  <cdr:relSizeAnchor xmlns:cdr="http://schemas.openxmlformats.org/drawingml/2006/chartDrawing">
    <cdr:from>
      <cdr:x>0.683</cdr:x>
      <cdr:y>0.13075</cdr:y>
    </cdr:from>
    <cdr:to>
      <cdr:x>0.8885</cdr:x>
      <cdr:y>0.17775</cdr:y>
    </cdr:to>
    <cdr:sp>
      <cdr:nvSpPr>
        <cdr:cNvPr id="2" name="TextBox 2"/>
        <cdr:cNvSpPr txBox="1">
          <a:spLocks noChangeArrowheads="1"/>
        </cdr:cNvSpPr>
      </cdr:nvSpPr>
      <cdr:spPr>
        <a:xfrm>
          <a:off x="5924550" y="771525"/>
          <a:ext cx="1781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Press Pad</a:t>
          </a:r>
        </a:p>
      </cdr:txBody>
    </cdr:sp>
  </cdr:relSizeAnchor>
  <cdr:relSizeAnchor xmlns:cdr="http://schemas.openxmlformats.org/drawingml/2006/chartDrawing">
    <cdr:from>
      <cdr:x>0.537</cdr:x>
      <cdr:y>0.12225</cdr:y>
    </cdr:from>
    <cdr:to>
      <cdr:x>0.53775</cdr:x>
      <cdr:y>0.89275</cdr:y>
    </cdr:to>
    <cdr:sp>
      <cdr:nvSpPr>
        <cdr:cNvPr id="3" name="Line 3"/>
        <cdr:cNvSpPr>
          <a:spLocks/>
        </cdr:cNvSpPr>
      </cdr:nvSpPr>
      <cdr:spPr>
        <a:xfrm>
          <a:off x="4657725" y="723900"/>
          <a:ext cx="9525" cy="45720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0.28275</cdr:x>
      <cdr:y>0.24925</cdr:y>
    </cdr:from>
    <cdr:to>
      <cdr:x>0.39275</cdr:x>
      <cdr:y>0.32875</cdr:y>
    </cdr:to>
    <cdr:sp>
      <cdr:nvSpPr>
        <cdr:cNvPr id="4" name="TextBox 4"/>
        <cdr:cNvSpPr txBox="1">
          <a:spLocks noChangeArrowheads="1"/>
        </cdr:cNvSpPr>
      </cdr:nvSpPr>
      <cdr:spPr>
        <a:xfrm>
          <a:off x="2447925" y="1476375"/>
          <a:ext cx="9525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sd = 2.3
avg. = 4.0</a:t>
          </a:r>
        </a:p>
      </cdr:txBody>
    </cdr:sp>
  </cdr:relSizeAnchor>
  <cdr:relSizeAnchor xmlns:cdr="http://schemas.openxmlformats.org/drawingml/2006/chartDrawing">
    <cdr:from>
      <cdr:x>0.80275</cdr:x>
      <cdr:y>0.23325</cdr:y>
    </cdr:from>
    <cdr:to>
      <cdr:x>0.91275</cdr:x>
      <cdr:y>0.31175</cdr:y>
    </cdr:to>
    <cdr:sp>
      <cdr:nvSpPr>
        <cdr:cNvPr id="5" name="TextBox 5"/>
        <cdr:cNvSpPr txBox="1">
          <a:spLocks noChangeArrowheads="1"/>
        </cdr:cNvSpPr>
      </cdr:nvSpPr>
      <cdr:spPr>
        <a:xfrm>
          <a:off x="6962775" y="1381125"/>
          <a:ext cx="952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sd = 12.1
avg. = 14.7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0.63775</cdr:x>
      <cdr:y>0.13075</cdr:y>
    </cdr:from>
    <cdr:to>
      <cdr:x>0.8425</cdr:x>
      <cdr:y>0.177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0" y="771525"/>
          <a:ext cx="1781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Top Hat</a:t>
          </a:r>
        </a:p>
      </cdr:txBody>
    </cdr:sp>
  </cdr:relSizeAnchor>
  <cdr:relSizeAnchor xmlns:cdr="http://schemas.openxmlformats.org/drawingml/2006/chartDrawing">
    <cdr:from>
      <cdr:x>0.1205</cdr:x>
      <cdr:y>0.13075</cdr:y>
    </cdr:from>
    <cdr:to>
      <cdr:x>0.326</cdr:x>
      <cdr:y>0.17775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771525"/>
          <a:ext cx="1781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Press Pad</a:t>
          </a:r>
        </a:p>
      </cdr:txBody>
    </cdr:sp>
  </cdr:relSizeAnchor>
  <cdr:relSizeAnchor xmlns:cdr="http://schemas.openxmlformats.org/drawingml/2006/chartDrawing">
    <cdr:from>
      <cdr:x>0.537</cdr:x>
      <cdr:y>0.12225</cdr:y>
    </cdr:from>
    <cdr:to>
      <cdr:x>0.53775</cdr:x>
      <cdr:y>0.89275</cdr:y>
    </cdr:to>
    <cdr:sp>
      <cdr:nvSpPr>
        <cdr:cNvPr id="3" name="Line 3"/>
        <cdr:cNvSpPr>
          <a:spLocks/>
        </cdr:cNvSpPr>
      </cdr:nvSpPr>
      <cdr:spPr>
        <a:xfrm>
          <a:off x="4657725" y="723900"/>
          <a:ext cx="9525" cy="45720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0.21325</cdr:y>
    </cdr:from>
    <cdr:to>
      <cdr:x>0.3</cdr:x>
      <cdr:y>0.2925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1257300"/>
          <a:ext cx="952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sd = 5.4
avg. =5.2</a:t>
          </a:r>
        </a:p>
      </cdr:txBody>
    </cdr:sp>
  </cdr:relSizeAnchor>
  <cdr:relSizeAnchor xmlns:cdr="http://schemas.openxmlformats.org/drawingml/2006/chartDrawing">
    <cdr:from>
      <cdr:x>0.69275</cdr:x>
      <cdr:y>0.22075</cdr:y>
    </cdr:from>
    <cdr:to>
      <cdr:x>0.80375</cdr:x>
      <cdr:y>0.2995</cdr:y>
    </cdr:to>
    <cdr:sp>
      <cdr:nvSpPr>
        <cdr:cNvPr id="5" name="TextBox 5"/>
        <cdr:cNvSpPr txBox="1">
          <a:spLocks noChangeArrowheads="1"/>
        </cdr:cNvSpPr>
      </cdr:nvSpPr>
      <cdr:spPr>
        <a:xfrm>
          <a:off x="6010275" y="1304925"/>
          <a:ext cx="9620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sd = 1.5
avg. = 2.6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0.2305</cdr:x>
      <cdr:y>0.13225</cdr:y>
    </cdr:from>
    <cdr:to>
      <cdr:x>0.435</cdr:x>
      <cdr:y>0.1785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781050"/>
          <a:ext cx="1771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Top Hat</a:t>
          </a:r>
        </a:p>
      </cdr:txBody>
    </cdr:sp>
  </cdr:relSizeAnchor>
  <cdr:relSizeAnchor xmlns:cdr="http://schemas.openxmlformats.org/drawingml/2006/chartDrawing">
    <cdr:from>
      <cdr:x>0.683</cdr:x>
      <cdr:y>0.13075</cdr:y>
    </cdr:from>
    <cdr:to>
      <cdr:x>0.8885</cdr:x>
      <cdr:y>0.17775</cdr:y>
    </cdr:to>
    <cdr:sp>
      <cdr:nvSpPr>
        <cdr:cNvPr id="2" name="TextBox 2"/>
        <cdr:cNvSpPr txBox="1">
          <a:spLocks noChangeArrowheads="1"/>
        </cdr:cNvSpPr>
      </cdr:nvSpPr>
      <cdr:spPr>
        <a:xfrm>
          <a:off x="5924550" y="771525"/>
          <a:ext cx="1781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Press Pad</a:t>
          </a:r>
        </a:p>
      </cdr:txBody>
    </cdr:sp>
  </cdr:relSizeAnchor>
  <cdr:relSizeAnchor xmlns:cdr="http://schemas.openxmlformats.org/drawingml/2006/chartDrawing">
    <cdr:from>
      <cdr:x>0.537</cdr:x>
      <cdr:y>0.12225</cdr:y>
    </cdr:from>
    <cdr:to>
      <cdr:x>0.53775</cdr:x>
      <cdr:y>0.89275</cdr:y>
    </cdr:to>
    <cdr:sp>
      <cdr:nvSpPr>
        <cdr:cNvPr id="3" name="Line 3"/>
        <cdr:cNvSpPr>
          <a:spLocks/>
        </cdr:cNvSpPr>
      </cdr:nvSpPr>
      <cdr:spPr>
        <a:xfrm>
          <a:off x="4657725" y="723900"/>
          <a:ext cx="9525" cy="45720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0.26925</cdr:x>
      <cdr:y>0.3125</cdr:y>
    </cdr:from>
    <cdr:to>
      <cdr:x>0.37925</cdr:x>
      <cdr:y>0.391</cdr:y>
    </cdr:to>
    <cdr:sp>
      <cdr:nvSpPr>
        <cdr:cNvPr id="4" name="TextBox 4"/>
        <cdr:cNvSpPr txBox="1">
          <a:spLocks noChangeArrowheads="1"/>
        </cdr:cNvSpPr>
      </cdr:nvSpPr>
      <cdr:spPr>
        <a:xfrm>
          <a:off x="2333625" y="1847850"/>
          <a:ext cx="952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sd = 1.3
avg. = 3.5</a:t>
          </a:r>
        </a:p>
      </cdr:txBody>
    </cdr:sp>
  </cdr:relSizeAnchor>
  <cdr:relSizeAnchor xmlns:cdr="http://schemas.openxmlformats.org/drawingml/2006/chartDrawing">
    <cdr:from>
      <cdr:x>0.7495</cdr:x>
      <cdr:y>0.3125</cdr:y>
    </cdr:from>
    <cdr:to>
      <cdr:x>0.8595</cdr:x>
      <cdr:y>0.39025</cdr:y>
    </cdr:to>
    <cdr:sp>
      <cdr:nvSpPr>
        <cdr:cNvPr id="5" name="TextBox 5"/>
        <cdr:cNvSpPr txBox="1">
          <a:spLocks noChangeArrowheads="1"/>
        </cdr:cNvSpPr>
      </cdr:nvSpPr>
      <cdr:spPr>
        <a:xfrm>
          <a:off x="6496050" y="1847850"/>
          <a:ext cx="9525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sd = 7.8
avg. = 7.7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5" sqref="F5"/>
    </sheetView>
  </sheetViews>
  <sheetFormatPr defaultColWidth="9.140625" defaultRowHeight="12.75"/>
  <cols>
    <col min="1" max="16384" width="9.140625" style="93" customWidth="1"/>
  </cols>
  <sheetData>
    <row r="1" spans="2:5" ht="12.75">
      <c r="B1" s="94" t="s">
        <v>70</v>
      </c>
      <c r="C1" s="94"/>
      <c r="D1" s="94" t="s">
        <v>71</v>
      </c>
      <c r="E1" s="94"/>
    </row>
    <row r="2" spans="2:5" ht="12.75">
      <c r="B2" s="93" t="s">
        <v>75</v>
      </c>
      <c r="C2" s="93" t="s">
        <v>69</v>
      </c>
      <c r="D2" s="93" t="s">
        <v>75</v>
      </c>
      <c r="E2" s="93" t="s">
        <v>69</v>
      </c>
    </row>
    <row r="3" spans="1:5" ht="12.75">
      <c r="A3" s="93" t="s">
        <v>72</v>
      </c>
      <c r="B3" s="93">
        <v>4</v>
      </c>
      <c r="C3" s="93">
        <v>2.3</v>
      </c>
      <c r="D3" s="93">
        <v>14.7</v>
      </c>
      <c r="E3" s="93">
        <v>12.1</v>
      </c>
    </row>
    <row r="4" spans="1:5" ht="12.75">
      <c r="A4" s="93" t="s">
        <v>73</v>
      </c>
      <c r="B4" s="93">
        <v>2.6</v>
      </c>
      <c r="C4" s="93">
        <v>1.5</v>
      </c>
      <c r="D4" s="93">
        <v>5.2</v>
      </c>
      <c r="E4" s="93">
        <v>5.4</v>
      </c>
    </row>
    <row r="5" spans="1:5" ht="12.75">
      <c r="A5" s="93" t="s">
        <v>74</v>
      </c>
      <c r="B5" s="93">
        <v>3.5</v>
      </c>
      <c r="C5" s="93">
        <v>1.3</v>
      </c>
      <c r="D5" s="93">
        <v>7.7</v>
      </c>
      <c r="E5" s="93">
        <v>7.8</v>
      </c>
    </row>
  </sheetData>
  <mergeCells count="2">
    <mergeCell ref="B1:C1"/>
    <mergeCell ref="D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1"/>
  <sheetViews>
    <sheetView zoomScale="75" zoomScaleNormal="75" workbookViewId="0" topLeftCell="A1">
      <selection activeCell="O20" sqref="O20"/>
    </sheetView>
  </sheetViews>
  <sheetFormatPr defaultColWidth="9.140625" defaultRowHeight="12.75"/>
  <cols>
    <col min="1" max="1" width="15.00390625" style="2" customWidth="1"/>
    <col min="2" max="2" width="3.7109375" style="2" customWidth="1"/>
    <col min="3" max="3" width="13.57421875" style="2" customWidth="1"/>
    <col min="4" max="4" width="2.421875" style="2" customWidth="1"/>
    <col min="5" max="5" width="12.7109375" style="2" customWidth="1"/>
    <col min="6" max="6" width="2.8515625" style="2" customWidth="1"/>
    <col min="7" max="7" width="12.00390625" style="3" customWidth="1"/>
    <col min="8" max="8" width="2.8515625" style="3" customWidth="1"/>
    <col min="9" max="9" width="14.140625" style="2" customWidth="1"/>
    <col min="10" max="10" width="2.140625" style="3" customWidth="1"/>
    <col min="11" max="11" width="14.28125" style="2" customWidth="1"/>
    <col min="12" max="16384" width="11.421875" style="2" customWidth="1"/>
  </cols>
  <sheetData>
    <row r="2" spans="1:11" ht="12.75">
      <c r="A2" s="7" t="s">
        <v>0</v>
      </c>
      <c r="B2" s="1"/>
      <c r="C2" s="7" t="s">
        <v>1</v>
      </c>
      <c r="D2" s="1"/>
      <c r="E2" s="7" t="s">
        <v>2</v>
      </c>
      <c r="F2" s="7"/>
      <c r="G2" s="7" t="s">
        <v>3</v>
      </c>
      <c r="H2" s="7"/>
      <c r="I2" s="7" t="s">
        <v>4</v>
      </c>
      <c r="J2" s="7"/>
      <c r="K2" s="7" t="s">
        <v>5</v>
      </c>
    </row>
    <row r="3" spans="1:11" ht="12.75">
      <c r="A3" s="8"/>
      <c r="B3" s="1"/>
      <c r="C3" s="1"/>
      <c r="D3" s="1"/>
      <c r="E3" s="7" t="s">
        <v>6</v>
      </c>
      <c r="F3" s="7"/>
      <c r="G3" s="7" t="s">
        <v>7</v>
      </c>
      <c r="H3" s="7"/>
      <c r="I3" s="7" t="s">
        <v>6</v>
      </c>
      <c r="J3" s="7"/>
      <c r="K3" s="7" t="s">
        <v>8</v>
      </c>
    </row>
    <row r="5" spans="1:13" ht="12.75">
      <c r="A5" s="9" t="s">
        <v>9</v>
      </c>
      <c r="B5" s="10"/>
      <c r="C5" s="9" t="s">
        <v>10</v>
      </c>
      <c r="D5" s="10"/>
      <c r="E5" s="11">
        <v>152.6592</v>
      </c>
      <c r="F5" s="12"/>
      <c r="G5" s="13">
        <v>0.0902</v>
      </c>
      <c r="H5" s="13"/>
      <c r="I5" s="14">
        <v>152.6548</v>
      </c>
      <c r="J5" s="13"/>
      <c r="K5" s="15">
        <f>(E5-I5)*1000</f>
        <v>4.400000000003956</v>
      </c>
      <c r="M5" s="88"/>
    </row>
    <row r="6" spans="1:13" ht="12.75">
      <c r="A6" s="16"/>
      <c r="B6" s="10"/>
      <c r="C6" s="16"/>
      <c r="D6" s="10"/>
      <c r="E6" s="13"/>
      <c r="F6" s="13"/>
      <c r="G6" s="13"/>
      <c r="H6" s="13"/>
      <c r="I6" s="13"/>
      <c r="J6" s="13"/>
      <c r="K6" s="17"/>
      <c r="M6" s="88"/>
    </row>
    <row r="7" spans="1:13" ht="12.75">
      <c r="A7" s="9" t="s">
        <v>11</v>
      </c>
      <c r="B7" s="10"/>
      <c r="C7" s="9" t="s">
        <v>12</v>
      </c>
      <c r="D7" s="10"/>
      <c r="E7" s="11">
        <v>151.5031</v>
      </c>
      <c r="F7" s="12"/>
      <c r="G7" s="13">
        <v>0.019</v>
      </c>
      <c r="H7" s="13"/>
      <c r="I7" s="11">
        <v>151.5017</v>
      </c>
      <c r="J7" s="13"/>
      <c r="K7" s="15">
        <f>(E7-I7)*1000</f>
        <v>1.3999999999896318</v>
      </c>
      <c r="M7" s="88"/>
    </row>
    <row r="8" spans="1:14" ht="12.75">
      <c r="A8" s="16"/>
      <c r="B8" s="10"/>
      <c r="C8" s="16"/>
      <c r="D8" s="10"/>
      <c r="E8" s="13"/>
      <c r="F8" s="13"/>
      <c r="G8" s="13"/>
      <c r="H8" s="13"/>
      <c r="I8" s="13"/>
      <c r="J8" s="13"/>
      <c r="K8" s="17"/>
      <c r="M8" s="89" t="s">
        <v>68</v>
      </c>
      <c r="N8" s="89" t="s">
        <v>69</v>
      </c>
    </row>
    <row r="9" spans="1:13" ht="12.75">
      <c r="A9" s="9" t="s">
        <v>13</v>
      </c>
      <c r="B9" s="10"/>
      <c r="C9" s="9" t="s">
        <v>14</v>
      </c>
      <c r="D9" s="10"/>
      <c r="E9" s="11">
        <v>152.7153</v>
      </c>
      <c r="F9" s="12"/>
      <c r="G9" s="13">
        <v>0.0214</v>
      </c>
      <c r="H9" s="13"/>
      <c r="I9" s="11">
        <v>152.7113</v>
      </c>
      <c r="J9" s="13"/>
      <c r="K9" s="15">
        <f>(E9-I9)*1000</f>
        <v>4.000000000019099</v>
      </c>
      <c r="M9" s="88"/>
    </row>
    <row r="10" spans="1:14" ht="12.75">
      <c r="A10" s="16"/>
      <c r="B10" s="10"/>
      <c r="C10" s="16"/>
      <c r="D10" s="10"/>
      <c r="E10" s="13"/>
      <c r="F10" s="13"/>
      <c r="G10" s="13"/>
      <c r="H10" s="13"/>
      <c r="I10" s="13"/>
      <c r="J10" s="13"/>
      <c r="K10" s="17"/>
      <c r="M10" s="89"/>
      <c r="N10" s="3"/>
    </row>
    <row r="11" spans="1:15" ht="12.75">
      <c r="A11" s="9" t="s">
        <v>15</v>
      </c>
      <c r="B11" s="10"/>
      <c r="C11" s="9" t="s">
        <v>16</v>
      </c>
      <c r="D11" s="10"/>
      <c r="E11" s="11">
        <v>152.6686</v>
      </c>
      <c r="F11" s="12"/>
      <c r="G11" s="13">
        <v>0.022</v>
      </c>
      <c r="H11" s="13"/>
      <c r="I11" s="11">
        <v>152.6606</v>
      </c>
      <c r="J11" s="13"/>
      <c r="K11" s="15">
        <f>(E11-I11)*1000</f>
        <v>8.000000000009777</v>
      </c>
      <c r="M11" s="90">
        <f>AVERAGE(K5:K15)</f>
        <v>4.016666666667372</v>
      </c>
      <c r="N11" s="24">
        <f>STDEV(K5:K15)</f>
        <v>2.305139185972357</v>
      </c>
      <c r="O11" s="88" t="s">
        <v>70</v>
      </c>
    </row>
    <row r="12" spans="1:14" ht="12.75">
      <c r="A12" s="16"/>
      <c r="B12" s="10"/>
      <c r="C12" s="16"/>
      <c r="D12" s="10"/>
      <c r="E12" s="13"/>
      <c r="F12" s="13"/>
      <c r="G12" s="13"/>
      <c r="H12" s="13"/>
      <c r="I12" s="13"/>
      <c r="J12" s="13"/>
      <c r="K12" s="17"/>
      <c r="M12" s="89"/>
      <c r="N12" s="3"/>
    </row>
    <row r="13" spans="1:14" ht="12.75">
      <c r="A13" s="9" t="s">
        <v>17</v>
      </c>
      <c r="B13" s="10"/>
      <c r="C13" s="9" t="s">
        <v>18</v>
      </c>
      <c r="D13" s="10"/>
      <c r="E13" s="11">
        <v>152.156</v>
      </c>
      <c r="F13" s="12"/>
      <c r="G13" s="13">
        <v>0.0385</v>
      </c>
      <c r="H13" s="13"/>
      <c r="I13" s="11">
        <v>152.1518</v>
      </c>
      <c r="J13" s="13"/>
      <c r="K13" s="15">
        <f>(E13-I13)*1000</f>
        <v>4.199999999997317</v>
      </c>
      <c r="M13" s="89"/>
      <c r="N13" s="3"/>
    </row>
    <row r="14" spans="1:14" ht="12.75">
      <c r="A14" s="16"/>
      <c r="B14" s="10"/>
      <c r="C14" s="16"/>
      <c r="D14" s="10"/>
      <c r="E14" s="13"/>
      <c r="F14" s="13"/>
      <c r="G14" s="13"/>
      <c r="H14" s="13"/>
      <c r="I14" s="13"/>
      <c r="J14" s="13"/>
      <c r="K14" s="17"/>
      <c r="M14" s="89"/>
      <c r="N14" s="3"/>
    </row>
    <row r="15" spans="1:14" ht="12.75">
      <c r="A15" s="9" t="s">
        <v>19</v>
      </c>
      <c r="B15" s="10"/>
      <c r="C15" s="9" t="s">
        <v>20</v>
      </c>
      <c r="D15" s="10"/>
      <c r="E15" s="11">
        <v>152.9073</v>
      </c>
      <c r="F15" s="12"/>
      <c r="G15" s="13">
        <v>0.0227</v>
      </c>
      <c r="H15" s="13"/>
      <c r="I15" s="11">
        <v>152.9052</v>
      </c>
      <c r="J15" s="13"/>
      <c r="K15" s="15">
        <f>(E15-I15)*1000</f>
        <v>2.0999999999844476</v>
      </c>
      <c r="M15" s="89"/>
      <c r="N15" s="3"/>
    </row>
    <row r="16" spans="1:14" ht="12.75">
      <c r="A16" s="3"/>
      <c r="C16" s="3"/>
      <c r="E16" s="6"/>
      <c r="F16" s="6"/>
      <c r="G16" s="6"/>
      <c r="H16" s="6"/>
      <c r="I16" s="6"/>
      <c r="J16" s="6"/>
      <c r="K16" s="18"/>
      <c r="M16" s="89"/>
      <c r="N16" s="3"/>
    </row>
    <row r="17" spans="1:14" ht="12.75">
      <c r="A17" s="19" t="s">
        <v>21</v>
      </c>
      <c r="C17" s="19" t="s">
        <v>22</v>
      </c>
      <c r="E17" s="4">
        <v>152.7971</v>
      </c>
      <c r="F17" s="5"/>
      <c r="G17" s="6">
        <v>0.0209</v>
      </c>
      <c r="H17" s="6"/>
      <c r="I17" s="4">
        <v>152.794</v>
      </c>
      <c r="J17" s="6"/>
      <c r="K17" s="20">
        <f>(E17-I17)*1000</f>
        <v>3.0999999999892225</v>
      </c>
      <c r="M17" s="89"/>
      <c r="N17" s="3"/>
    </row>
    <row r="18" spans="1:14" ht="12.75">
      <c r="A18" s="3"/>
      <c r="C18" s="3"/>
      <c r="E18" s="6"/>
      <c r="F18" s="6"/>
      <c r="G18" s="6"/>
      <c r="H18" s="6"/>
      <c r="I18" s="6"/>
      <c r="J18" s="6"/>
      <c r="K18" s="18"/>
      <c r="M18" s="89"/>
      <c r="N18" s="3"/>
    </row>
    <row r="19" spans="1:14" ht="12.75">
      <c r="A19" s="19" t="s">
        <v>23</v>
      </c>
      <c r="C19" s="19" t="s">
        <v>24</v>
      </c>
      <c r="E19" s="4">
        <v>152.6138</v>
      </c>
      <c r="F19" s="5"/>
      <c r="G19" s="6">
        <v>0.0273</v>
      </c>
      <c r="H19" s="6"/>
      <c r="I19" s="4">
        <v>152.5821</v>
      </c>
      <c r="J19" s="6"/>
      <c r="K19" s="20">
        <f>(E19-I19)*1000</f>
        <v>31.700000000000728</v>
      </c>
      <c r="M19" s="89"/>
      <c r="N19" s="3"/>
    </row>
    <row r="20" spans="1:15" ht="12.75">
      <c r="A20" s="3"/>
      <c r="C20" s="3"/>
      <c r="E20" s="6"/>
      <c r="F20" s="6"/>
      <c r="G20" s="6"/>
      <c r="H20" s="6"/>
      <c r="I20" s="6"/>
      <c r="J20" s="6"/>
      <c r="K20" s="18"/>
      <c r="M20" s="90">
        <f>AVERAGE(K17:K27)</f>
        <v>14.71666666665783</v>
      </c>
      <c r="N20" s="24">
        <f>STDEV(K17:K27)</f>
        <v>12.095191882176666</v>
      </c>
      <c r="O20" s="88" t="s">
        <v>71</v>
      </c>
    </row>
    <row r="21" spans="1:14" ht="12.75">
      <c r="A21" s="19" t="s">
        <v>25</v>
      </c>
      <c r="C21" s="19" t="s">
        <v>26</v>
      </c>
      <c r="E21" s="4">
        <v>152.9645</v>
      </c>
      <c r="F21" s="5"/>
      <c r="G21" s="6">
        <v>0.0292</v>
      </c>
      <c r="H21" s="6"/>
      <c r="I21" s="4">
        <v>152.9376</v>
      </c>
      <c r="J21" s="6"/>
      <c r="K21" s="20">
        <f>(E21-I21)*1000</f>
        <v>26.899999999983493</v>
      </c>
      <c r="M21" s="89"/>
      <c r="N21" s="3"/>
    </row>
    <row r="22" spans="1:14" ht="12.75">
      <c r="A22" s="3"/>
      <c r="C22" s="3"/>
      <c r="E22" s="6"/>
      <c r="F22" s="6"/>
      <c r="G22" s="6"/>
      <c r="H22" s="6"/>
      <c r="I22" s="6"/>
      <c r="J22" s="6"/>
      <c r="K22" s="18"/>
      <c r="M22" s="89"/>
      <c r="N22" s="3"/>
    </row>
    <row r="23" spans="1:14" ht="12.75">
      <c r="A23" s="19" t="s">
        <v>27</v>
      </c>
      <c r="C23" s="19" t="s">
        <v>28</v>
      </c>
      <c r="E23" s="4">
        <v>153.2311</v>
      </c>
      <c r="F23" s="5"/>
      <c r="G23" s="6">
        <v>0.0258</v>
      </c>
      <c r="H23" s="6"/>
      <c r="I23" s="4">
        <v>153.2279</v>
      </c>
      <c r="J23" s="6"/>
      <c r="K23" s="20">
        <f>(E23-I23)*1000</f>
        <v>3.199999999992542</v>
      </c>
      <c r="M23" s="89"/>
      <c r="N23" s="3"/>
    </row>
    <row r="24" spans="1:14" ht="12.75">
      <c r="A24" s="3"/>
      <c r="C24" s="3"/>
      <c r="E24" s="6"/>
      <c r="F24" s="6"/>
      <c r="G24" s="6"/>
      <c r="H24" s="6"/>
      <c r="I24" s="6"/>
      <c r="J24" s="6"/>
      <c r="K24" s="18"/>
      <c r="M24" s="89"/>
      <c r="N24" s="3"/>
    </row>
    <row r="25" spans="1:14" ht="12.75">
      <c r="A25" s="19" t="s">
        <v>29</v>
      </c>
      <c r="C25" s="19" t="s">
        <v>30</v>
      </c>
      <c r="E25" s="4">
        <v>152.789</v>
      </c>
      <c r="F25" s="5"/>
      <c r="G25" s="6">
        <v>0.0247</v>
      </c>
      <c r="H25" s="6"/>
      <c r="I25" s="4">
        <v>152.7752</v>
      </c>
      <c r="J25" s="6"/>
      <c r="K25" s="20">
        <f>(E25-I25)*1000</f>
        <v>13.799999999974943</v>
      </c>
      <c r="M25" s="89"/>
      <c r="N25" s="3"/>
    </row>
    <row r="26" spans="1:14" ht="12.75">
      <c r="A26" s="3"/>
      <c r="C26" s="3"/>
      <c r="E26" s="6"/>
      <c r="F26" s="6"/>
      <c r="G26" s="6"/>
      <c r="H26" s="6"/>
      <c r="I26" s="6"/>
      <c r="J26" s="6"/>
      <c r="K26" s="18"/>
      <c r="M26" s="89"/>
      <c r="N26" s="3"/>
    </row>
    <row r="27" spans="1:13" ht="12.75">
      <c r="A27" s="19" t="s">
        <v>31</v>
      </c>
      <c r="C27" s="19" t="s">
        <v>32</v>
      </c>
      <c r="E27" s="4">
        <v>152.6875</v>
      </c>
      <c r="F27" s="5"/>
      <c r="G27" s="6">
        <v>0.0194</v>
      </c>
      <c r="H27" s="6"/>
      <c r="I27" s="4">
        <v>152.6779</v>
      </c>
      <c r="J27" s="6"/>
      <c r="K27" s="20">
        <f>(E27-I27)*1000</f>
        <v>9.600000000006048</v>
      </c>
      <c r="M27" s="88"/>
    </row>
    <row r="29" spans="1:11" ht="21" customHeight="1">
      <c r="A29" s="2" t="s">
        <v>33</v>
      </c>
      <c r="E29" s="21">
        <f>AVERAGE(K7,K9,K15,K17,K23,K25)</f>
        <v>4.599999999991648</v>
      </c>
      <c r="G29" s="22" t="s">
        <v>34</v>
      </c>
      <c r="K29" s="21">
        <f>AVERAGE(K5,K11,K13,K19,K21,K27)</f>
        <v>14.133333333333553</v>
      </c>
    </row>
    <row r="30" spans="1:11" ht="21" customHeight="1">
      <c r="A30" s="2" t="s">
        <v>35</v>
      </c>
      <c r="E30" s="21">
        <f>MIN(K7,K9,K15,K17,K23,K25)</f>
        <v>1.3999999999896318</v>
      </c>
      <c r="G30" s="22" t="s">
        <v>36</v>
      </c>
      <c r="K30" s="21">
        <f>MIN(K5,K11,K13,K19,K21,K27)</f>
        <v>4.199999999997317</v>
      </c>
    </row>
    <row r="31" spans="1:11" ht="21" customHeight="1">
      <c r="A31" s="2" t="s">
        <v>37</v>
      </c>
      <c r="E31" s="21">
        <f>MAX(K7,K9,K15,K17,K23,K25)</f>
        <v>13.799999999974943</v>
      </c>
      <c r="G31" s="22" t="s">
        <v>38</v>
      </c>
      <c r="K31" s="21">
        <f>MAX(K5,K11,K13,K19,K21,K27)</f>
        <v>31.700000000000728</v>
      </c>
    </row>
    <row r="32" spans="1:11" ht="21" customHeight="1">
      <c r="A32" s="2" t="s">
        <v>39</v>
      </c>
      <c r="E32" s="21">
        <f>STDEV(K7,K9,K15,K17,K23,K25)</f>
        <v>4.597825573022826</v>
      </c>
      <c r="G32" s="22" t="s">
        <v>39</v>
      </c>
      <c r="K32" s="21">
        <f>STDEV(K5,K11,K13,K19,K21,K27)</f>
        <v>12.026249068872133</v>
      </c>
    </row>
    <row r="33" spans="1:11" ht="21" customHeight="1">
      <c r="A33" s="1"/>
      <c r="E33" s="1"/>
      <c r="F33" s="1"/>
      <c r="I33" s="23" t="s">
        <v>40</v>
      </c>
      <c r="J33" s="24"/>
      <c r="K33" s="25">
        <f>MAX(K5:K27)</f>
        <v>31.700000000000728</v>
      </c>
    </row>
    <row r="34" spans="1:11" ht="12.75">
      <c r="A34" s="1"/>
      <c r="B34" s="1"/>
      <c r="C34" s="1"/>
      <c r="D34" s="1"/>
      <c r="E34" s="1"/>
      <c r="F34" s="1"/>
      <c r="I34" s="26"/>
      <c r="J34" s="24"/>
      <c r="K34" s="24"/>
    </row>
    <row r="35" spans="1:11" ht="12.75">
      <c r="A35" s="1"/>
      <c r="E35" s="1"/>
      <c r="F35" s="1"/>
      <c r="I35" s="23" t="s">
        <v>41</v>
      </c>
      <c r="J35" s="24"/>
      <c r="K35" s="25">
        <f>MIN(K5:K27)</f>
        <v>1.3999999999896318</v>
      </c>
    </row>
    <row r="36" spans="1:11" ht="12.75">
      <c r="A36" s="1"/>
      <c r="B36" s="1"/>
      <c r="C36" s="1"/>
      <c r="D36" s="1"/>
      <c r="E36" s="1"/>
      <c r="F36" s="1"/>
      <c r="I36" s="26"/>
      <c r="K36" s="3"/>
    </row>
    <row r="37" spans="1:11" ht="12.75">
      <c r="A37" s="1"/>
      <c r="E37" s="1"/>
      <c r="F37" s="1"/>
      <c r="I37" s="23" t="s">
        <v>42</v>
      </c>
      <c r="K37" s="25">
        <f>AVERAGE(K5:K27)</f>
        <v>9.366666666662601</v>
      </c>
    </row>
    <row r="38" spans="1:11" ht="12.75">
      <c r="A38" s="1"/>
      <c r="E38" s="1"/>
      <c r="F38" s="1"/>
      <c r="G38" s="7"/>
      <c r="H38" s="7"/>
      <c r="K38" s="27"/>
    </row>
    <row r="39" spans="1:11" ht="12.75">
      <c r="A39" s="1"/>
      <c r="E39" s="1"/>
      <c r="F39" s="1"/>
      <c r="I39" s="23" t="s">
        <v>43</v>
      </c>
      <c r="K39" s="28">
        <f>STDEV(K5:K27)</f>
        <v>10.00684614136413</v>
      </c>
    </row>
    <row r="40" spans="1:11" ht="12.75">
      <c r="A40" s="1"/>
      <c r="E40" s="1"/>
      <c r="F40" s="1"/>
      <c r="I40" s="23"/>
      <c r="K40" s="29"/>
    </row>
    <row r="41" spans="1:9" ht="12.75">
      <c r="A41" s="26"/>
      <c r="B41" s="26"/>
      <c r="C41" s="26"/>
      <c r="D41" s="26"/>
      <c r="E41" s="26"/>
      <c r="F41" s="26"/>
      <c r="I41" s="26"/>
    </row>
  </sheetData>
  <printOptions horizontalCentered="1" verticalCentered="1"/>
  <pageMargins left="0.2" right="0.2" top="1" bottom="1" header="0.43" footer="0.5"/>
  <pageSetup fitToHeight="1" fitToWidth="1" orientation="portrait" scale="79" r:id="rId1"/>
  <headerFooter alignWithMargins="0">
    <oddHeader>&amp;C&amp;"Geneva,Bold"&amp;12LUBRIZOL METROLOGY LAB,WICKLIFFE
Short M11 EGR  5% Soot Screen Test</oddHeader>
    <oddFooter>&amp;LDateof issue=5/9/01
Doc. No. M11ShortMas.xls&amp;CRevision number=03
Approval=DWRI&amp;RLubrizol Metrology Lab.
Wickliffe, OH 
Reviewed and Reissued: 7/18/01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zoomScale="75" zoomScaleNormal="75" workbookViewId="0" topLeftCell="A1">
      <selection activeCell="O20" sqref="O20"/>
    </sheetView>
  </sheetViews>
  <sheetFormatPr defaultColWidth="9.140625" defaultRowHeight="12.75"/>
  <cols>
    <col min="1" max="1" width="15.00390625" style="31" customWidth="1"/>
    <col min="2" max="2" width="3.7109375" style="31" customWidth="1"/>
    <col min="3" max="3" width="13.57421875" style="31" customWidth="1"/>
    <col min="4" max="4" width="2.421875" style="31" customWidth="1"/>
    <col min="5" max="5" width="12.7109375" style="31" customWidth="1"/>
    <col min="6" max="6" width="2.8515625" style="31" customWidth="1"/>
    <col min="7" max="7" width="12.00390625" style="32" customWidth="1"/>
    <col min="8" max="8" width="2.8515625" style="32" customWidth="1"/>
    <col min="9" max="9" width="14.140625" style="31" customWidth="1"/>
    <col min="10" max="10" width="2.140625" style="32" customWidth="1"/>
    <col min="11" max="11" width="14.28125" style="31" customWidth="1"/>
    <col min="12" max="12" width="11.421875" style="31" customWidth="1"/>
    <col min="13" max="14" width="11.421875" style="2" customWidth="1"/>
    <col min="15" max="16384" width="11.421875" style="31" customWidth="1"/>
  </cols>
  <sheetData>
    <row r="2" spans="1:11" ht="12.75">
      <c r="A2" s="36" t="s">
        <v>0</v>
      </c>
      <c r="B2" s="30"/>
      <c r="C2" s="36" t="s">
        <v>1</v>
      </c>
      <c r="D2" s="30"/>
      <c r="E2" s="36" t="s">
        <v>2</v>
      </c>
      <c r="F2" s="36"/>
      <c r="G2" s="36" t="s">
        <v>3</v>
      </c>
      <c r="H2" s="36"/>
      <c r="I2" s="36" t="s">
        <v>4</v>
      </c>
      <c r="J2" s="36"/>
      <c r="K2" s="36" t="s">
        <v>5</v>
      </c>
    </row>
    <row r="3" spans="1:11" ht="12.75">
      <c r="A3" s="37"/>
      <c r="B3" s="30"/>
      <c r="C3" s="30"/>
      <c r="D3" s="30"/>
      <c r="E3" s="36" t="s">
        <v>6</v>
      </c>
      <c r="F3" s="36"/>
      <c r="G3" s="36" t="s">
        <v>7</v>
      </c>
      <c r="H3" s="36"/>
      <c r="I3" s="36" t="s">
        <v>6</v>
      </c>
      <c r="J3" s="36"/>
      <c r="K3" s="36" t="s">
        <v>8</v>
      </c>
    </row>
    <row r="5" spans="1:13" ht="12.75">
      <c r="A5" s="38" t="s">
        <v>9</v>
      </c>
      <c r="C5" s="38" t="s">
        <v>44</v>
      </c>
      <c r="E5" s="33">
        <v>150.8716</v>
      </c>
      <c r="F5" s="34"/>
      <c r="G5" s="35">
        <v>0.0446</v>
      </c>
      <c r="H5" s="35"/>
      <c r="I5" s="39">
        <v>150.8694</v>
      </c>
      <c r="J5" s="35"/>
      <c r="K5" s="40">
        <f>(E5-I5)*1000</f>
        <v>2.1999999999877673</v>
      </c>
      <c r="M5" s="88"/>
    </row>
    <row r="6" spans="1:13" ht="12.75">
      <c r="A6" s="32"/>
      <c r="C6" s="32"/>
      <c r="E6" s="35"/>
      <c r="F6" s="35"/>
      <c r="G6" s="35"/>
      <c r="H6" s="35"/>
      <c r="I6" s="35"/>
      <c r="J6" s="35"/>
      <c r="K6" s="41"/>
      <c r="M6" s="88"/>
    </row>
    <row r="7" spans="1:13" ht="12.75">
      <c r="A7" s="38" t="s">
        <v>11</v>
      </c>
      <c r="C7" s="38" t="s">
        <v>45</v>
      </c>
      <c r="E7" s="33">
        <v>152.0363</v>
      </c>
      <c r="F7" s="34"/>
      <c r="G7" s="35">
        <v>0.0283</v>
      </c>
      <c r="H7" s="35"/>
      <c r="I7" s="33">
        <v>152.0302</v>
      </c>
      <c r="J7" s="35"/>
      <c r="K7" s="40">
        <f>(E7-I7)*1000</f>
        <v>6.100000000003547</v>
      </c>
      <c r="M7" s="88"/>
    </row>
    <row r="8" spans="1:14" ht="12.75">
      <c r="A8" s="32"/>
      <c r="C8" s="32"/>
      <c r="E8" s="35"/>
      <c r="F8" s="35"/>
      <c r="G8" s="35"/>
      <c r="H8" s="35"/>
      <c r="I8" s="35"/>
      <c r="J8" s="35"/>
      <c r="K8" s="41"/>
      <c r="M8" s="89" t="s">
        <v>68</v>
      </c>
      <c r="N8" s="89" t="s">
        <v>69</v>
      </c>
    </row>
    <row r="9" spans="1:13" ht="12.75">
      <c r="A9" s="38" t="s">
        <v>13</v>
      </c>
      <c r="C9" s="38" t="s">
        <v>46</v>
      </c>
      <c r="E9" s="33">
        <v>152.5459</v>
      </c>
      <c r="F9" s="34"/>
      <c r="G9" s="35">
        <v>0.03</v>
      </c>
      <c r="H9" s="35"/>
      <c r="I9" s="33">
        <v>152.5427</v>
      </c>
      <c r="J9" s="35"/>
      <c r="K9" s="40">
        <f>(E9-I9)*1000</f>
        <v>3.199999999992542</v>
      </c>
      <c r="M9" s="88"/>
    </row>
    <row r="10" spans="1:14" ht="12.75">
      <c r="A10" s="32"/>
      <c r="E10" s="35"/>
      <c r="F10" s="35"/>
      <c r="G10" s="35"/>
      <c r="H10" s="35"/>
      <c r="I10" s="35"/>
      <c r="J10" s="35"/>
      <c r="K10" s="41"/>
      <c r="M10" s="89"/>
      <c r="N10" s="3"/>
    </row>
    <row r="11" spans="1:15" ht="12.75">
      <c r="A11" s="38" t="s">
        <v>15</v>
      </c>
      <c r="C11" s="38" t="s">
        <v>47</v>
      </c>
      <c r="E11" s="33">
        <v>152.1598</v>
      </c>
      <c r="F11" s="34"/>
      <c r="G11" s="35">
        <v>0.025</v>
      </c>
      <c r="H11" s="35"/>
      <c r="I11" s="33">
        <v>152.144</v>
      </c>
      <c r="J11" s="35"/>
      <c r="K11" s="40">
        <f>(E11-I11)*1000</f>
        <v>15.799999999984493</v>
      </c>
      <c r="M11" s="90">
        <f>AVERAGE(K5:K15)</f>
        <v>5.233333333331795</v>
      </c>
      <c r="N11" s="24">
        <f>STDEV(K5:K15)</f>
        <v>5.4046893219310315</v>
      </c>
      <c r="O11" s="91" t="s">
        <v>71</v>
      </c>
    </row>
    <row r="12" spans="1:14" ht="12.75">
      <c r="A12" s="32"/>
      <c r="C12" s="32"/>
      <c r="E12" s="35"/>
      <c r="F12" s="35"/>
      <c r="G12" s="35"/>
      <c r="H12" s="35"/>
      <c r="I12" s="35"/>
      <c r="J12" s="35"/>
      <c r="K12" s="41"/>
      <c r="M12" s="89"/>
      <c r="N12" s="3"/>
    </row>
    <row r="13" spans="1:14" ht="12.75">
      <c r="A13" s="38" t="s">
        <v>17</v>
      </c>
      <c r="C13" s="38" t="s">
        <v>48</v>
      </c>
      <c r="E13" s="33">
        <v>152.5311</v>
      </c>
      <c r="F13" s="34"/>
      <c r="G13" s="35">
        <v>0.0288</v>
      </c>
      <c r="H13" s="35"/>
      <c r="I13" s="33">
        <v>152.5289</v>
      </c>
      <c r="J13" s="35"/>
      <c r="K13" s="40">
        <f>(E13-I13)*1000</f>
        <v>2.200000000016189</v>
      </c>
      <c r="M13" s="89"/>
      <c r="N13" s="3"/>
    </row>
    <row r="14" spans="1:14" ht="12.75">
      <c r="A14" s="32"/>
      <c r="C14" s="32"/>
      <c r="E14" s="35"/>
      <c r="F14" s="35"/>
      <c r="G14" s="35"/>
      <c r="H14" s="35"/>
      <c r="I14" s="35"/>
      <c r="J14" s="35"/>
      <c r="K14" s="41"/>
      <c r="M14" s="89"/>
      <c r="N14" s="3"/>
    </row>
    <row r="15" spans="1:14" ht="12.75">
      <c r="A15" s="38" t="s">
        <v>19</v>
      </c>
      <c r="C15" s="38" t="s">
        <v>49</v>
      </c>
      <c r="E15" s="33">
        <v>152.5026</v>
      </c>
      <c r="F15" s="34"/>
      <c r="G15" s="35">
        <v>0.026</v>
      </c>
      <c r="H15" s="35"/>
      <c r="I15" s="33">
        <v>152.5007</v>
      </c>
      <c r="J15" s="35"/>
      <c r="K15" s="40">
        <f>(E15-I15)*1000</f>
        <v>1.90000000000623</v>
      </c>
      <c r="M15" s="89"/>
      <c r="N15" s="3"/>
    </row>
    <row r="16" spans="1:14" ht="12.75">
      <c r="A16" s="32"/>
      <c r="E16" s="35"/>
      <c r="F16" s="35"/>
      <c r="G16" s="35"/>
      <c r="H16" s="35"/>
      <c r="I16" s="35"/>
      <c r="J16" s="35"/>
      <c r="K16" s="41"/>
      <c r="M16" s="89"/>
      <c r="N16" s="3"/>
    </row>
    <row r="17" spans="1:14" ht="12.75">
      <c r="A17" s="42" t="s">
        <v>21</v>
      </c>
      <c r="B17" s="43"/>
      <c r="C17" s="42" t="s">
        <v>50</v>
      </c>
      <c r="D17" s="43"/>
      <c r="E17" s="44">
        <v>151.9281</v>
      </c>
      <c r="F17" s="45"/>
      <c r="G17" s="46">
        <v>0.0277</v>
      </c>
      <c r="H17" s="46"/>
      <c r="I17" s="44">
        <v>151.9251</v>
      </c>
      <c r="J17" s="46"/>
      <c r="K17" s="47">
        <f>(E17-I17)*1000</f>
        <v>3.0000000000143245</v>
      </c>
      <c r="M17" s="89"/>
      <c r="N17" s="3"/>
    </row>
    <row r="18" spans="1:14" ht="12.75">
      <c r="A18" s="48"/>
      <c r="B18" s="43"/>
      <c r="C18" s="48"/>
      <c r="D18" s="43"/>
      <c r="E18" s="46"/>
      <c r="F18" s="46"/>
      <c r="G18" s="46"/>
      <c r="H18" s="46"/>
      <c r="I18" s="46"/>
      <c r="J18" s="46"/>
      <c r="K18" s="49"/>
      <c r="M18" s="89"/>
      <c r="N18" s="3"/>
    </row>
    <row r="19" spans="1:14" ht="12.75">
      <c r="A19" s="42" t="s">
        <v>23</v>
      </c>
      <c r="B19" s="43"/>
      <c r="C19" s="42" t="s">
        <v>51</v>
      </c>
      <c r="D19" s="43"/>
      <c r="E19" s="44">
        <v>152.2943</v>
      </c>
      <c r="F19" s="45"/>
      <c r="G19" s="46">
        <v>0.0251</v>
      </c>
      <c r="H19" s="46"/>
      <c r="I19" s="44">
        <v>152.2912</v>
      </c>
      <c r="J19" s="46"/>
      <c r="K19" s="47">
        <f>(E19-I19)*1000</f>
        <v>3.0999999999892225</v>
      </c>
      <c r="M19" s="89"/>
      <c r="N19" s="3"/>
    </row>
    <row r="20" spans="1:15" ht="12.75">
      <c r="A20" s="48"/>
      <c r="B20" s="43"/>
      <c r="C20" s="48"/>
      <c r="D20" s="43"/>
      <c r="E20" s="46"/>
      <c r="F20" s="46"/>
      <c r="G20" s="46"/>
      <c r="H20" s="46"/>
      <c r="I20" s="46"/>
      <c r="J20" s="46"/>
      <c r="K20" s="49"/>
      <c r="M20" s="90">
        <f>AVERAGE(K17:K27)</f>
        <v>2.6333333333307487</v>
      </c>
      <c r="N20" s="24">
        <f>STDEV(K17:K27)</f>
        <v>1.525341491811181</v>
      </c>
      <c r="O20" s="91" t="s">
        <v>70</v>
      </c>
    </row>
    <row r="21" spans="1:14" ht="12.75">
      <c r="A21" s="42" t="s">
        <v>25</v>
      </c>
      <c r="B21" s="43"/>
      <c r="C21" s="42" t="s">
        <v>52</v>
      </c>
      <c r="D21" s="43"/>
      <c r="E21" s="44">
        <v>152.5426</v>
      </c>
      <c r="F21" s="45"/>
      <c r="G21" s="46">
        <v>0.0227</v>
      </c>
      <c r="H21" s="46"/>
      <c r="I21" s="44">
        <v>152.5409</v>
      </c>
      <c r="J21" s="46"/>
      <c r="K21" s="47">
        <f>(E21-I21)*1000</f>
        <v>1.6999999999995907</v>
      </c>
      <c r="M21" s="89"/>
      <c r="N21" s="3"/>
    </row>
    <row r="22" spans="1:14" ht="12.75">
      <c r="A22" s="48"/>
      <c r="B22" s="43"/>
      <c r="C22" s="43"/>
      <c r="D22" s="43"/>
      <c r="E22" s="46"/>
      <c r="F22" s="46"/>
      <c r="G22" s="46"/>
      <c r="H22" s="46"/>
      <c r="I22" s="46"/>
      <c r="J22" s="46"/>
      <c r="K22" s="49"/>
      <c r="M22" s="89"/>
      <c r="N22" s="3"/>
    </row>
    <row r="23" spans="1:14" ht="12.75">
      <c r="A23" s="42" t="s">
        <v>27</v>
      </c>
      <c r="B23" s="43"/>
      <c r="C23" s="42" t="s">
        <v>53</v>
      </c>
      <c r="D23" s="43"/>
      <c r="E23" s="44">
        <v>151.7152</v>
      </c>
      <c r="F23" s="45"/>
      <c r="G23" s="46">
        <v>0.0176</v>
      </c>
      <c r="H23" s="46"/>
      <c r="I23" s="44">
        <v>151.7138</v>
      </c>
      <c r="J23" s="46"/>
      <c r="K23" s="47">
        <f>(E23-I23)*1000</f>
        <v>1.4000000000180535</v>
      </c>
      <c r="M23" s="89"/>
      <c r="N23" s="3"/>
    </row>
    <row r="24" spans="1:14" ht="12.75">
      <c r="A24" s="48"/>
      <c r="B24" s="43"/>
      <c r="C24" s="48"/>
      <c r="D24" s="43"/>
      <c r="E24" s="46"/>
      <c r="F24" s="46"/>
      <c r="G24" s="46"/>
      <c r="H24" s="46"/>
      <c r="I24" s="46"/>
      <c r="J24" s="46"/>
      <c r="K24" s="49"/>
      <c r="M24" s="89"/>
      <c r="N24" s="3"/>
    </row>
    <row r="25" spans="1:14" ht="12.75">
      <c r="A25" s="42" t="s">
        <v>29</v>
      </c>
      <c r="B25" s="43"/>
      <c r="C25" s="42" t="s">
        <v>54</v>
      </c>
      <c r="D25" s="43"/>
      <c r="E25" s="44">
        <v>151.742</v>
      </c>
      <c r="F25" s="45"/>
      <c r="G25" s="46">
        <v>0.0499</v>
      </c>
      <c r="H25" s="46"/>
      <c r="I25" s="44">
        <v>151.7367</v>
      </c>
      <c r="J25" s="46"/>
      <c r="K25" s="47">
        <f>(E25-I25)*1000</f>
        <v>5.29999999997699</v>
      </c>
      <c r="M25" s="89"/>
      <c r="N25" s="3"/>
    </row>
    <row r="26" spans="1:14" ht="12.75">
      <c r="A26" s="48"/>
      <c r="B26" s="43"/>
      <c r="C26" s="48"/>
      <c r="D26" s="43"/>
      <c r="E26" s="46"/>
      <c r="F26" s="46"/>
      <c r="G26" s="46"/>
      <c r="H26" s="46"/>
      <c r="I26" s="46"/>
      <c r="J26" s="46"/>
      <c r="K26" s="49"/>
      <c r="M26" s="89"/>
      <c r="N26" s="3"/>
    </row>
    <row r="27" spans="1:13" ht="12.75">
      <c r="A27" s="42" t="s">
        <v>31</v>
      </c>
      <c r="B27" s="43"/>
      <c r="C27" s="42" t="s">
        <v>55</v>
      </c>
      <c r="D27" s="43"/>
      <c r="E27" s="44">
        <v>151.6609</v>
      </c>
      <c r="F27" s="45"/>
      <c r="G27" s="46">
        <v>0.0344</v>
      </c>
      <c r="H27" s="46"/>
      <c r="I27" s="44">
        <v>151.6596</v>
      </c>
      <c r="J27" s="46"/>
      <c r="K27" s="47">
        <f>(E27-I27)*1000</f>
        <v>1.299999999986312</v>
      </c>
      <c r="M27" s="88"/>
    </row>
    <row r="29" spans="1:11" ht="21" customHeight="1">
      <c r="A29" s="31" t="s">
        <v>33</v>
      </c>
      <c r="E29" s="50">
        <f>AVERAGE(K7,K9,K15,K17,K23,K25)</f>
        <v>3.483333333335281</v>
      </c>
      <c r="G29" s="51" t="s">
        <v>34</v>
      </c>
      <c r="K29" s="50">
        <f>AVERAGE(K5,K11,K13,K19,K21,K27)</f>
        <v>4.383333333327262</v>
      </c>
    </row>
    <row r="30" spans="1:11" ht="21" customHeight="1">
      <c r="A30" s="31" t="s">
        <v>35</v>
      </c>
      <c r="E30" s="50">
        <f>MIN(K7,K9,K15,K17,K23,K25)</f>
        <v>1.4000000000180535</v>
      </c>
      <c r="G30" s="51" t="s">
        <v>36</v>
      </c>
      <c r="K30" s="50">
        <f>MIN(K5,K11,K13,K19,K21,K27)</f>
        <v>1.299999999986312</v>
      </c>
    </row>
    <row r="31" spans="1:11" ht="21" customHeight="1">
      <c r="A31" s="31" t="s">
        <v>37</v>
      </c>
      <c r="E31" s="50">
        <f>MAX(K7,K9,K15,K17,K23,K25)</f>
        <v>6.100000000003547</v>
      </c>
      <c r="G31" s="51" t="s">
        <v>38</v>
      </c>
      <c r="K31" s="50">
        <f>MAX(K5,K11,K13,K19,K21,K27)</f>
        <v>15.799999999984493</v>
      </c>
    </row>
    <row r="32" spans="1:11" ht="21" customHeight="1">
      <c r="A32" s="31" t="s">
        <v>39</v>
      </c>
      <c r="E32" s="50">
        <f>STDEV(K7,K9,K15,K17,K23,K25)</f>
        <v>1.8605554726029383</v>
      </c>
      <c r="G32" s="51" t="s">
        <v>39</v>
      </c>
      <c r="K32" s="50">
        <f>STDEV(K5,K11,K13,K19,K21,K27)</f>
        <v>5.625448130292844</v>
      </c>
    </row>
    <row r="33" spans="1:11" ht="21" customHeight="1">
      <c r="A33" s="30"/>
      <c r="E33" s="30"/>
      <c r="F33" s="30"/>
      <c r="I33" s="52" t="s">
        <v>40</v>
      </c>
      <c r="J33" s="53"/>
      <c r="K33" s="54">
        <f>MAX(K5:K27)</f>
        <v>15.799999999984493</v>
      </c>
    </row>
    <row r="34" spans="1:11" ht="12.75">
      <c r="A34" s="30"/>
      <c r="B34" s="30"/>
      <c r="C34" s="30"/>
      <c r="D34" s="30"/>
      <c r="E34" s="30"/>
      <c r="F34" s="30"/>
      <c r="I34" s="55"/>
      <c r="J34" s="53"/>
      <c r="K34" s="53"/>
    </row>
    <row r="35" spans="1:11" ht="12.75">
      <c r="A35" s="30"/>
      <c r="E35" s="30"/>
      <c r="F35" s="30"/>
      <c r="I35" s="52" t="s">
        <v>41</v>
      </c>
      <c r="J35" s="53"/>
      <c r="K35" s="54">
        <f>MIN(K5:K27)</f>
        <v>1.299999999986312</v>
      </c>
    </row>
    <row r="36" spans="1:11" ht="12.75">
      <c r="A36" s="30"/>
      <c r="B36" s="30"/>
      <c r="C36" s="30"/>
      <c r="D36" s="30"/>
      <c r="E36" s="30"/>
      <c r="F36" s="30"/>
      <c r="I36" s="55"/>
      <c r="K36" s="32"/>
    </row>
    <row r="37" spans="1:11" ht="12.75">
      <c r="A37" s="30"/>
      <c r="E37" s="30"/>
      <c r="F37" s="30"/>
      <c r="I37" s="52" t="s">
        <v>42</v>
      </c>
      <c r="K37" s="54">
        <f>AVERAGE(K5:K27)</f>
        <v>3.9333333333312717</v>
      </c>
    </row>
    <row r="38" spans="1:11" ht="12.75">
      <c r="A38" s="30"/>
      <c r="E38" s="30"/>
      <c r="F38" s="30"/>
      <c r="G38" s="36"/>
      <c r="H38" s="36"/>
      <c r="K38" s="56"/>
    </row>
    <row r="39" spans="1:11" ht="12.75">
      <c r="A39" s="30"/>
      <c r="E39" s="30"/>
      <c r="F39" s="30"/>
      <c r="I39" s="52" t="s">
        <v>43</v>
      </c>
      <c r="K39" s="57">
        <f>STDEV(K5:K27)</f>
        <v>4.022286399393405</v>
      </c>
    </row>
    <row r="40" spans="1:11" ht="12.75">
      <c r="A40" s="30"/>
      <c r="E40" s="30"/>
      <c r="F40" s="30"/>
      <c r="I40" s="52"/>
      <c r="K40" s="58"/>
    </row>
  </sheetData>
  <printOptions horizontalCentered="1" verticalCentered="1"/>
  <pageMargins left="0.2" right="0.2" top="1" bottom="1" header="0.43" footer="0.5"/>
  <pageSetup fitToHeight="1" fitToWidth="1" orientation="portrait" scale="79" r:id="rId1"/>
  <headerFooter alignWithMargins="0">
    <oddHeader>&amp;C&amp;"Geneva,Bold"&amp;12LUBRIZOL METROLOGY LAB,WICKLIFFE
Short M11 EGR  5% Soot Screen Test</oddHeader>
    <oddFooter>&amp;LDateof issue=5/9/01
Doc. No. M11ShortMas.xls&amp;CRevision number=03
Approval=DWRI&amp;RLubrizol Metrology Lab.
Wickliffe, OH 
Reviewed and Reissued: 7/18/01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zoomScale="75" zoomScaleNormal="75" workbookViewId="0" topLeftCell="A1">
      <selection activeCell="O20" sqref="O20"/>
    </sheetView>
  </sheetViews>
  <sheetFormatPr defaultColWidth="9.140625" defaultRowHeight="12.75"/>
  <cols>
    <col min="1" max="1" width="15.00390625" style="60" customWidth="1"/>
    <col min="2" max="2" width="3.7109375" style="60" customWidth="1"/>
    <col min="3" max="3" width="13.57421875" style="60" customWidth="1"/>
    <col min="4" max="4" width="2.421875" style="60" customWidth="1"/>
    <col min="5" max="5" width="12.7109375" style="60" customWidth="1"/>
    <col min="6" max="6" width="2.8515625" style="60" customWidth="1"/>
    <col min="7" max="7" width="12.00390625" style="61" customWidth="1"/>
    <col min="8" max="8" width="2.8515625" style="61" customWidth="1"/>
    <col min="9" max="9" width="14.140625" style="60" customWidth="1"/>
    <col min="10" max="10" width="2.140625" style="61" customWidth="1"/>
    <col min="11" max="11" width="14.28125" style="60" customWidth="1"/>
    <col min="12" max="12" width="11.421875" style="60" customWidth="1"/>
    <col min="13" max="14" width="11.421875" style="2" customWidth="1"/>
    <col min="15" max="16384" width="11.421875" style="60" customWidth="1"/>
  </cols>
  <sheetData>
    <row r="2" spans="1:11" ht="12.75">
      <c r="A2" s="65" t="s">
        <v>0</v>
      </c>
      <c r="B2" s="59"/>
      <c r="C2" s="65" t="s">
        <v>1</v>
      </c>
      <c r="D2" s="59"/>
      <c r="E2" s="65" t="s">
        <v>2</v>
      </c>
      <c r="F2" s="65"/>
      <c r="G2" s="65" t="s">
        <v>3</v>
      </c>
      <c r="H2" s="65"/>
      <c r="I2" s="65" t="s">
        <v>4</v>
      </c>
      <c r="J2" s="65"/>
      <c r="K2" s="65" t="s">
        <v>5</v>
      </c>
    </row>
    <row r="3" spans="1:11" ht="12.75">
      <c r="A3" s="66"/>
      <c r="B3" s="59"/>
      <c r="C3" s="59"/>
      <c r="D3" s="59"/>
      <c r="E3" s="65" t="s">
        <v>6</v>
      </c>
      <c r="F3" s="65"/>
      <c r="G3" s="65" t="s">
        <v>7</v>
      </c>
      <c r="H3" s="65"/>
      <c r="I3" s="65" t="s">
        <v>6</v>
      </c>
      <c r="J3" s="65"/>
      <c r="K3" s="65" t="s">
        <v>8</v>
      </c>
    </row>
    <row r="5" spans="1:13" ht="12.75">
      <c r="A5" s="67" t="s">
        <v>9</v>
      </c>
      <c r="B5" s="68"/>
      <c r="C5" s="67" t="s">
        <v>56</v>
      </c>
      <c r="D5" s="68"/>
      <c r="E5" s="69">
        <v>148.0434</v>
      </c>
      <c r="F5" s="70"/>
      <c r="G5" s="71">
        <v>0.0268</v>
      </c>
      <c r="H5" s="71"/>
      <c r="I5" s="72">
        <v>148.0375</v>
      </c>
      <c r="J5" s="71"/>
      <c r="K5" s="73">
        <f>(E5-I5)*1000</f>
        <v>5.899999999996908</v>
      </c>
      <c r="M5" s="88"/>
    </row>
    <row r="6" spans="1:13" ht="12.75">
      <c r="A6" s="74"/>
      <c r="B6" s="68"/>
      <c r="C6" s="74"/>
      <c r="D6" s="68"/>
      <c r="E6" s="71"/>
      <c r="F6" s="71"/>
      <c r="G6" s="71"/>
      <c r="H6" s="71"/>
      <c r="I6" s="71"/>
      <c r="J6" s="71"/>
      <c r="K6" s="75"/>
      <c r="M6" s="88"/>
    </row>
    <row r="7" spans="1:13" ht="12.75">
      <c r="A7" s="67" t="s">
        <v>11</v>
      </c>
      <c r="B7" s="68"/>
      <c r="C7" s="67" t="s">
        <v>57</v>
      </c>
      <c r="D7" s="68"/>
      <c r="E7" s="69">
        <v>149.2583</v>
      </c>
      <c r="F7" s="70"/>
      <c r="G7" s="71">
        <v>0.0262</v>
      </c>
      <c r="H7" s="71"/>
      <c r="I7" s="69">
        <v>149.2554</v>
      </c>
      <c r="J7" s="71"/>
      <c r="K7" s="73">
        <f>(E7-I7)*1000</f>
        <v>2.899999999982583</v>
      </c>
      <c r="M7" s="88"/>
    </row>
    <row r="8" spans="1:14" ht="12.75">
      <c r="A8" s="74"/>
      <c r="B8" s="68"/>
      <c r="C8" s="74"/>
      <c r="D8" s="68"/>
      <c r="E8" s="71"/>
      <c r="F8" s="71"/>
      <c r="G8" s="71"/>
      <c r="H8" s="71"/>
      <c r="I8" s="71"/>
      <c r="J8" s="71"/>
      <c r="K8" s="75"/>
      <c r="M8" s="89" t="s">
        <v>68</v>
      </c>
      <c r="N8" s="89" t="s">
        <v>69</v>
      </c>
    </row>
    <row r="9" spans="1:13" ht="12.75">
      <c r="A9" s="67" t="s">
        <v>13</v>
      </c>
      <c r="B9" s="68"/>
      <c r="C9" s="67" t="s">
        <v>58</v>
      </c>
      <c r="D9" s="68"/>
      <c r="E9" s="69">
        <v>149.1834</v>
      </c>
      <c r="F9" s="70"/>
      <c r="G9" s="71">
        <v>0.0348</v>
      </c>
      <c r="H9" s="71"/>
      <c r="I9" s="69">
        <v>149.1801</v>
      </c>
      <c r="J9" s="71"/>
      <c r="K9" s="73">
        <f>(E9-I9)*1000</f>
        <v>3.299999999995862</v>
      </c>
      <c r="M9" s="88"/>
    </row>
    <row r="10" spans="1:14" ht="12.75">
      <c r="A10" s="74"/>
      <c r="B10" s="68"/>
      <c r="C10" s="74"/>
      <c r="D10" s="68"/>
      <c r="E10" s="71"/>
      <c r="F10" s="71"/>
      <c r="G10" s="71"/>
      <c r="H10" s="71"/>
      <c r="I10" s="71"/>
      <c r="J10" s="71"/>
      <c r="K10" s="75"/>
      <c r="M10" s="89"/>
      <c r="N10" s="3"/>
    </row>
    <row r="11" spans="1:15" ht="12.75">
      <c r="A11" s="67" t="s">
        <v>15</v>
      </c>
      <c r="B11" s="68"/>
      <c r="C11" s="67" t="s">
        <v>59</v>
      </c>
      <c r="D11" s="68"/>
      <c r="E11" s="69">
        <v>148.1275</v>
      </c>
      <c r="F11" s="70"/>
      <c r="G11" s="71">
        <v>0.026</v>
      </c>
      <c r="H11" s="71"/>
      <c r="I11" s="69">
        <v>148.1241</v>
      </c>
      <c r="J11" s="71"/>
      <c r="K11" s="73">
        <f>(E11-I11)*1000</f>
        <v>3.3999999999991815</v>
      </c>
      <c r="M11" s="90">
        <f>AVERAGE(K5:K15)</f>
        <v>3.516666666664984</v>
      </c>
      <c r="N11" s="24">
        <f>STDEV(K5:K15)</f>
        <v>1.2750163397623973</v>
      </c>
      <c r="O11" s="92" t="s">
        <v>70</v>
      </c>
    </row>
    <row r="12" spans="1:14" ht="12.75">
      <c r="A12" s="74"/>
      <c r="B12" s="68"/>
      <c r="C12" s="74"/>
      <c r="D12" s="68"/>
      <c r="E12" s="71"/>
      <c r="F12" s="71"/>
      <c r="G12" s="71"/>
      <c r="H12" s="71"/>
      <c r="I12" s="71"/>
      <c r="J12" s="71"/>
      <c r="K12" s="75"/>
      <c r="M12" s="89"/>
      <c r="N12" s="3"/>
    </row>
    <row r="13" spans="1:14" ht="12.75">
      <c r="A13" s="67" t="s">
        <v>17</v>
      </c>
      <c r="B13" s="68"/>
      <c r="C13" s="67" t="s">
        <v>60</v>
      </c>
      <c r="D13" s="68"/>
      <c r="E13" s="69">
        <v>148.4144</v>
      </c>
      <c r="F13" s="70"/>
      <c r="G13" s="71">
        <v>0.0376</v>
      </c>
      <c r="H13" s="71"/>
      <c r="I13" s="69">
        <v>148.4123</v>
      </c>
      <c r="J13" s="71"/>
      <c r="K13" s="73">
        <f>(E13-I13)*1000</f>
        <v>2.1000000000128694</v>
      </c>
      <c r="M13" s="89"/>
      <c r="N13" s="3"/>
    </row>
    <row r="14" spans="1:14" ht="12.75">
      <c r="A14" s="74"/>
      <c r="B14" s="68"/>
      <c r="C14" s="74"/>
      <c r="D14" s="68"/>
      <c r="E14" s="71"/>
      <c r="F14" s="71"/>
      <c r="G14" s="71"/>
      <c r="H14" s="71"/>
      <c r="I14" s="71"/>
      <c r="J14" s="71"/>
      <c r="K14" s="75"/>
      <c r="M14" s="89"/>
      <c r="N14" s="3"/>
    </row>
    <row r="15" spans="1:14" ht="12.75">
      <c r="A15" s="67" t="s">
        <v>19</v>
      </c>
      <c r="B15" s="68"/>
      <c r="C15" s="67" t="s">
        <v>61</v>
      </c>
      <c r="D15" s="68"/>
      <c r="E15" s="69">
        <v>149.0485</v>
      </c>
      <c r="F15" s="70"/>
      <c r="G15" s="71">
        <v>0.0211</v>
      </c>
      <c r="H15" s="71"/>
      <c r="I15" s="69">
        <v>149.045</v>
      </c>
      <c r="J15" s="71"/>
      <c r="K15" s="73">
        <f>(E15-I15)*1000</f>
        <v>3.500000000002501</v>
      </c>
      <c r="M15" s="89"/>
      <c r="N15" s="3"/>
    </row>
    <row r="16" spans="1:14" ht="12.75">
      <c r="A16" s="61"/>
      <c r="C16" s="61"/>
      <c r="E16" s="64"/>
      <c r="F16" s="64"/>
      <c r="G16" s="64"/>
      <c r="H16" s="64"/>
      <c r="I16" s="64"/>
      <c r="J16" s="64"/>
      <c r="K16" s="76"/>
      <c r="M16" s="89"/>
      <c r="N16" s="3"/>
    </row>
    <row r="17" spans="1:14" ht="12.75">
      <c r="A17" s="77" t="s">
        <v>21</v>
      </c>
      <c r="C17" s="77" t="s">
        <v>62</v>
      </c>
      <c r="E17" s="62">
        <v>148.3248</v>
      </c>
      <c r="F17" s="63"/>
      <c r="G17" s="64">
        <v>0.0298</v>
      </c>
      <c r="H17" s="64"/>
      <c r="I17" s="62">
        <v>148.3225</v>
      </c>
      <c r="J17" s="64"/>
      <c r="K17" s="78">
        <f>(E17-I17)*1000</f>
        <v>2.3000000000195087</v>
      </c>
      <c r="M17" s="89"/>
      <c r="N17" s="3"/>
    </row>
    <row r="18" spans="1:14" ht="12.75">
      <c r="A18" s="61"/>
      <c r="C18" s="61"/>
      <c r="E18" s="64"/>
      <c r="F18" s="64"/>
      <c r="G18" s="64"/>
      <c r="H18" s="64"/>
      <c r="I18" s="64"/>
      <c r="J18" s="64"/>
      <c r="K18" s="76"/>
      <c r="M18" s="89"/>
      <c r="N18" s="3"/>
    </row>
    <row r="19" spans="1:14" ht="12.75">
      <c r="A19" s="77" t="s">
        <v>23</v>
      </c>
      <c r="C19" s="77" t="s">
        <v>63</v>
      </c>
      <c r="E19" s="62">
        <v>148.5615</v>
      </c>
      <c r="F19" s="63"/>
      <c r="G19" s="64">
        <v>0.0196</v>
      </c>
      <c r="H19" s="64"/>
      <c r="I19" s="62">
        <v>148.5409</v>
      </c>
      <c r="J19" s="64"/>
      <c r="K19" s="78">
        <f>(E19-I19)*1000</f>
        <v>20.600000000001728</v>
      </c>
      <c r="M19" s="89"/>
      <c r="N19" s="3"/>
    </row>
    <row r="20" spans="1:15" ht="12.75">
      <c r="A20" s="61"/>
      <c r="C20" s="61"/>
      <c r="E20" s="64"/>
      <c r="F20" s="64"/>
      <c r="G20" s="64"/>
      <c r="H20" s="64"/>
      <c r="I20" s="64"/>
      <c r="J20" s="64"/>
      <c r="K20" s="76"/>
      <c r="M20" s="90">
        <f>AVERAGE(K17:K27)</f>
        <v>7.700000000004555</v>
      </c>
      <c r="N20" s="24">
        <f>STDEV(K17:K27)</f>
        <v>7.764277171766493</v>
      </c>
      <c r="O20" s="92" t="s">
        <v>71</v>
      </c>
    </row>
    <row r="21" spans="1:14" ht="12.75">
      <c r="A21" s="77" t="s">
        <v>25</v>
      </c>
      <c r="C21" s="77" t="s">
        <v>64</v>
      </c>
      <c r="E21" s="62">
        <v>149.3741</v>
      </c>
      <c r="F21" s="63"/>
      <c r="G21" s="64">
        <v>0.0267</v>
      </c>
      <c r="H21" s="64"/>
      <c r="I21" s="62">
        <v>149.3708</v>
      </c>
      <c r="J21" s="64"/>
      <c r="K21" s="78">
        <f>(E21-I21)*1000</f>
        <v>3.299999999995862</v>
      </c>
      <c r="M21" s="89"/>
      <c r="N21" s="3"/>
    </row>
    <row r="22" spans="1:14" ht="12.75">
      <c r="A22" s="61"/>
      <c r="C22" s="61"/>
      <c r="E22" s="64"/>
      <c r="F22" s="64"/>
      <c r="G22" s="64"/>
      <c r="H22" s="64"/>
      <c r="I22" s="64"/>
      <c r="J22" s="64"/>
      <c r="K22" s="76"/>
      <c r="M22" s="89"/>
      <c r="N22" s="3"/>
    </row>
    <row r="23" spans="1:14" ht="12.75">
      <c r="A23" s="77" t="s">
        <v>27</v>
      </c>
      <c r="C23" s="77" t="s">
        <v>65</v>
      </c>
      <c r="E23" s="62">
        <v>148.5702</v>
      </c>
      <c r="F23" s="63"/>
      <c r="G23" s="64">
        <v>0.0295</v>
      </c>
      <c r="H23" s="64"/>
      <c r="I23" s="62">
        <v>148.5668</v>
      </c>
      <c r="J23" s="64"/>
      <c r="K23" s="78">
        <f>(E23-I23)*1000</f>
        <v>3.3999999999991815</v>
      </c>
      <c r="M23" s="89"/>
      <c r="N23" s="3"/>
    </row>
    <row r="24" spans="1:14" ht="12.75">
      <c r="A24" s="61"/>
      <c r="C24" s="61"/>
      <c r="E24" s="64"/>
      <c r="F24" s="64"/>
      <c r="G24" s="64"/>
      <c r="H24" s="64"/>
      <c r="I24" s="64"/>
      <c r="J24" s="64"/>
      <c r="K24" s="76"/>
      <c r="M24" s="89"/>
      <c r="N24" s="3"/>
    </row>
    <row r="25" spans="1:14" ht="12.75">
      <c r="A25" s="77" t="s">
        <v>29</v>
      </c>
      <c r="C25" s="77" t="s">
        <v>66</v>
      </c>
      <c r="E25" s="62">
        <v>148.6408</v>
      </c>
      <c r="F25" s="63"/>
      <c r="G25" s="64">
        <v>0.0341</v>
      </c>
      <c r="H25" s="64"/>
      <c r="I25" s="62">
        <v>148.6267</v>
      </c>
      <c r="J25" s="64"/>
      <c r="K25" s="78">
        <f>(E25-I25)*1000</f>
        <v>14.100000000013324</v>
      </c>
      <c r="M25" s="89"/>
      <c r="N25" s="3"/>
    </row>
    <row r="26" spans="1:14" ht="12.75">
      <c r="A26" s="61"/>
      <c r="C26" s="61"/>
      <c r="E26" s="64"/>
      <c r="F26" s="64"/>
      <c r="G26" s="64"/>
      <c r="H26" s="64"/>
      <c r="I26" s="64"/>
      <c r="J26" s="64"/>
      <c r="K26" s="76"/>
      <c r="M26" s="89"/>
      <c r="N26" s="3"/>
    </row>
    <row r="27" spans="1:13" ht="12.75">
      <c r="A27" s="77" t="s">
        <v>31</v>
      </c>
      <c r="C27" s="77" t="s">
        <v>67</v>
      </c>
      <c r="E27" s="62">
        <v>148.511</v>
      </c>
      <c r="F27" s="63"/>
      <c r="G27" s="64">
        <v>0.0253</v>
      </c>
      <c r="H27" s="64"/>
      <c r="I27" s="62">
        <v>148.5085</v>
      </c>
      <c r="J27" s="64"/>
      <c r="K27" s="78">
        <f>(E27-I27)*1000</f>
        <v>2.4999999999977263</v>
      </c>
      <c r="M27" s="88"/>
    </row>
    <row r="29" spans="1:11" ht="21" customHeight="1">
      <c r="A29" s="60" t="s">
        <v>33</v>
      </c>
      <c r="E29" s="79">
        <f>AVERAGE(K7,K9,K15,K17,K23,K25)</f>
        <v>4.916666666668827</v>
      </c>
      <c r="G29" s="80" t="s">
        <v>34</v>
      </c>
      <c r="K29" s="79">
        <f>AVERAGE(K5,K11,K13,K19,K21,K27)</f>
        <v>6.300000000000712</v>
      </c>
    </row>
    <row r="30" spans="1:11" ht="21" customHeight="1">
      <c r="A30" s="60" t="s">
        <v>35</v>
      </c>
      <c r="E30" s="79">
        <f>MIN(K7,K9,K15,K17,K23,K25)</f>
        <v>2.3000000000195087</v>
      </c>
      <c r="G30" s="80" t="s">
        <v>36</v>
      </c>
      <c r="K30" s="79">
        <f>MIN(K5,K11,K13,K19,K21,K27)</f>
        <v>2.1000000000128694</v>
      </c>
    </row>
    <row r="31" spans="1:11" ht="21" customHeight="1">
      <c r="A31" s="60" t="s">
        <v>37</v>
      </c>
      <c r="E31" s="79">
        <f>MAX(K7,K9,K15,K17,K23,K25)</f>
        <v>14.100000000013324</v>
      </c>
      <c r="G31" s="80" t="s">
        <v>38</v>
      </c>
      <c r="K31" s="79">
        <f>MAX(K5,K11,K13,K19,K21,K27)</f>
        <v>20.600000000001728</v>
      </c>
    </row>
    <row r="32" spans="1:11" ht="21" customHeight="1">
      <c r="A32" s="60" t="s">
        <v>39</v>
      </c>
      <c r="E32" s="79">
        <f>STDEV(K7,K9,K15,K17,K23,K25)</f>
        <v>4.520361342493651</v>
      </c>
      <c r="G32" s="80" t="s">
        <v>39</v>
      </c>
      <c r="K32" s="79">
        <f>STDEV(K5,K11,K13,K19,K21,K27)</f>
        <v>7.129375849259046</v>
      </c>
    </row>
    <row r="33" spans="1:11" ht="21" customHeight="1">
      <c r="A33" s="59"/>
      <c r="E33" s="59"/>
      <c r="F33" s="59"/>
      <c r="I33" s="81" t="s">
        <v>40</v>
      </c>
      <c r="J33" s="82"/>
      <c r="K33" s="83">
        <f>MAX(K5:K27)</f>
        <v>20.600000000001728</v>
      </c>
    </row>
    <row r="34" spans="1:11" ht="12.75">
      <c r="A34" s="59"/>
      <c r="B34" s="59"/>
      <c r="C34" s="59"/>
      <c r="D34" s="59"/>
      <c r="E34" s="59"/>
      <c r="F34" s="59"/>
      <c r="I34" s="84"/>
      <c r="J34" s="82"/>
      <c r="K34" s="82"/>
    </row>
    <row r="35" spans="1:11" ht="12.75">
      <c r="A35" s="59"/>
      <c r="E35" s="59"/>
      <c r="F35" s="59"/>
      <c r="I35" s="81" t="s">
        <v>41</v>
      </c>
      <c r="J35" s="82"/>
      <c r="K35" s="83">
        <f>MIN(K5:K27)</f>
        <v>2.1000000000128694</v>
      </c>
    </row>
    <row r="36" spans="1:11" ht="12.75">
      <c r="A36" s="59"/>
      <c r="B36" s="59"/>
      <c r="C36" s="59"/>
      <c r="D36" s="59"/>
      <c r="E36" s="59"/>
      <c r="F36" s="59"/>
      <c r="I36" s="84"/>
      <c r="K36" s="61"/>
    </row>
    <row r="37" spans="1:11" ht="12.75">
      <c r="A37" s="59"/>
      <c r="E37" s="59"/>
      <c r="F37" s="59"/>
      <c r="I37" s="81" t="s">
        <v>42</v>
      </c>
      <c r="K37" s="83">
        <f>AVERAGE(K5:K27)</f>
        <v>5.60833333333477</v>
      </c>
    </row>
    <row r="38" spans="1:11" ht="12.75">
      <c r="A38" s="59"/>
      <c r="E38" s="59"/>
      <c r="F38" s="59"/>
      <c r="G38" s="65"/>
      <c r="H38" s="65"/>
      <c r="K38" s="85"/>
    </row>
    <row r="39" spans="1:11" ht="12.75">
      <c r="A39" s="59"/>
      <c r="E39" s="59"/>
      <c r="F39" s="59"/>
      <c r="I39" s="81" t="s">
        <v>43</v>
      </c>
      <c r="K39" s="86">
        <f>STDEV(K5:K27)</f>
        <v>5.73703412976416</v>
      </c>
    </row>
    <row r="40" spans="1:11" ht="12.75">
      <c r="A40" s="59"/>
      <c r="E40" s="59"/>
      <c r="F40" s="59"/>
      <c r="I40" s="81"/>
      <c r="K40" s="87"/>
    </row>
  </sheetData>
  <printOptions horizontalCentered="1" verticalCentered="1"/>
  <pageMargins left="0.2" right="0.2" top="1" bottom="1" header="0.43" footer="0.5"/>
  <pageSetup fitToHeight="1" fitToWidth="1" orientation="portrait" scale="79" r:id="rId1"/>
  <headerFooter alignWithMargins="0">
    <oddHeader>&amp;C&amp;"Geneva,Bold"&amp;12LUBRIZOL METROLOGY LAB,WICKLIFFE
Short M11 EGR  5% Soot Screen Test</oddHeader>
    <oddFooter>&amp;LDateof issue=5/9/01
Doc. No. M11ShortMas.xls&amp;CRevision number=03
Approval=DWRI&amp;RLubrizol Metrology Lab.
Wickliffe, OH 
Reviewed and Reissued: 7/18/01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Lubrizol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Matasic</dc:creator>
  <cp:keywords/>
  <dc:description/>
  <cp:lastModifiedBy>Ron Buck</cp:lastModifiedBy>
  <dcterms:created xsi:type="dcterms:W3CDTF">2002-09-16T14:29:59Z</dcterms:created>
  <dcterms:modified xsi:type="dcterms:W3CDTF">2002-10-07T19:44:33Z</dcterms:modified>
  <cp:category/>
  <cp:version/>
  <cp:contentType/>
  <cp:contentStatus/>
</cp:coreProperties>
</file>