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615a91c2d711b7/Alan Work/2021/ROBO 2021/"/>
    </mc:Choice>
  </mc:AlternateContent>
  <xr:revisionPtr revIDLastSave="44" documentId="8_{7A98DEE5-E1FE-ED4E-B999-007757523821}" xr6:coauthVersionLast="46" xr6:coauthVersionMax="46" xr10:uidLastSave="{BD1BB610-C1F8-8946-9251-4939AE240A1B}"/>
  <bookViews>
    <workbookView xWindow="0" yWindow="500" windowWidth="51200" windowHeight="267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41" i="1"/>
  <c r="G35" i="1"/>
  <c r="I18" i="1"/>
  <c r="I10" i="1"/>
  <c r="I14" i="1"/>
  <c r="I16" i="1"/>
  <c r="I12" i="1"/>
  <c r="I8" i="1"/>
  <c r="I6" i="1"/>
  <c r="G36" i="1"/>
  <c r="G37" i="1"/>
  <c r="H38" i="1"/>
  <c r="J39" i="1"/>
  <c r="G40" i="1"/>
  <c r="J34" i="1"/>
  <c r="I33" i="1"/>
  <c r="D28" i="1"/>
  <c r="D24" i="1"/>
  <c r="C24" i="1"/>
  <c r="E24" i="1"/>
  <c r="D5" i="1"/>
  <c r="C5" i="1"/>
  <c r="E5" i="1"/>
  <c r="D7" i="1"/>
  <c r="C7" i="1"/>
  <c r="E7" i="1"/>
  <c r="D9" i="1"/>
  <c r="C9" i="1"/>
  <c r="E9" i="1"/>
  <c r="D11" i="1"/>
  <c r="C11" i="1"/>
  <c r="E11" i="1"/>
  <c r="D13" i="1"/>
  <c r="C13" i="1"/>
  <c r="E13" i="1"/>
  <c r="D15" i="1"/>
  <c r="C15" i="1"/>
  <c r="E15" i="1"/>
  <c r="C6" i="1"/>
  <c r="C8" i="1"/>
  <c r="C10" i="1"/>
  <c r="C12" i="1"/>
  <c r="C14" i="1"/>
  <c r="D26" i="1"/>
  <c r="F5" i="1"/>
  <c r="F7" i="1"/>
  <c r="F9" i="1"/>
  <c r="F11" i="1"/>
  <c r="F13" i="1"/>
  <c r="F15" i="1"/>
  <c r="F18" i="1"/>
  <c r="B20" i="1"/>
  <c r="D20" i="1"/>
  <c r="C20" i="1"/>
  <c r="E20" i="1"/>
  <c r="C16" i="1"/>
  <c r="F24" i="1"/>
  <c r="D22" i="1"/>
</calcChain>
</file>

<file path=xl/sharedStrings.xml><?xml version="1.0" encoding="utf-8"?>
<sst xmlns="http://schemas.openxmlformats.org/spreadsheetml/2006/main" count="28" uniqueCount="26">
  <si>
    <t>ROBO dilute NO2 flow rate</t>
  </si>
  <si>
    <t>Average flow rate</t>
  </si>
  <si>
    <t>Change flow rate/time</t>
  </si>
  <si>
    <t>Average change flow rate/time</t>
  </si>
  <si>
    <t>Time from start (hr)</t>
  </si>
  <si>
    <t>Flow rate (ml/min)</t>
  </si>
  <si>
    <t>Time since last reading (hr)</t>
  </si>
  <si>
    <t>Time-averaged flow rate</t>
  </si>
  <si>
    <t>Flow x Time (hr ml/min)</t>
  </si>
  <si>
    <t xml:space="preserve"> </t>
  </si>
  <si>
    <t>True average flow rate (with assumptions)</t>
  </si>
  <si>
    <t>Calculated at switch time</t>
  </si>
  <si>
    <t>If measured at switch time</t>
  </si>
  <si>
    <t>Alternative Calculation Using the same data.</t>
  </si>
  <si>
    <t>Average of all measured values up to and including the last observation before the unattended time:</t>
  </si>
  <si>
    <t>If a flow observation is taken at the switching time, the calculate the average flow for the last time period:</t>
  </si>
  <si>
    <t>If no observation at switching time, then add up all of the adjustments:</t>
  </si>
  <si>
    <t>Divide by the last measured time:</t>
  </si>
  <si>
    <t>Multiply by the time between the last observation and the switch time:</t>
  </si>
  <si>
    <t>Subtract from the last observed flow rate to get the calculate flow rate at switch time:</t>
  </si>
  <si>
    <t>Calculate the average flow rate for the unobserved time period:</t>
  </si>
  <si>
    <t>Calculate the unobserved time (switch time - last observation time)</t>
  </si>
  <si>
    <t>Take a weighted average of the two average flow rates (observed time and unobserved time)</t>
  </si>
  <si>
    <t>Adjustment</t>
  </si>
  <si>
    <t>Using the calculated switch time flow rate</t>
  </si>
  <si>
    <t>Using the measured switch time flow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</si>
</sst>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A840-DE09-D448-94F8-D998E13C9B20}">
  <dimension ref="A1:J42"/>
  <sheetViews>
    <sheetView tabSelected="1" topLeftCell="A21" zoomScaleNormal="150" zoomScaleSheetLayoutView="100" workbookViewId="0">
      <selection activeCell="I43" sqref="I43"/>
    </sheetView>
  </sheetViews>
  <sheetFormatPr defaultColWidth="8.875" defaultRowHeight="15" x14ac:dyDescent="0.2"/>
  <cols>
    <col min="1" max="1" width="11.02734375" customWidth="1"/>
    <col min="2" max="2" width="9.01171875" customWidth="1"/>
    <col min="3" max="3" width="15.46875" customWidth="1"/>
    <col min="4" max="4" width="9.68359375" customWidth="1"/>
    <col min="5" max="5" width="10.35546875" customWidth="1"/>
    <col min="6" max="6" width="10.89453125" customWidth="1"/>
  </cols>
  <sheetData>
    <row r="1" spans="1:9" x14ac:dyDescent="0.2">
      <c r="A1" t="s">
        <v>0</v>
      </c>
    </row>
    <row r="3" spans="1:9" s="1" customFormat="1" ht="45" customHeight="1" x14ac:dyDescent="0.2">
      <c r="A3" s="1" t="s">
        <v>4</v>
      </c>
      <c r="B3" s="1" t="s">
        <v>5</v>
      </c>
      <c r="C3" s="1" t="s">
        <v>6</v>
      </c>
      <c r="D3" s="1" t="s">
        <v>1</v>
      </c>
      <c r="E3" s="1" t="s">
        <v>8</v>
      </c>
      <c r="F3" s="1" t="s">
        <v>2</v>
      </c>
      <c r="I3" s="1" t="s">
        <v>23</v>
      </c>
    </row>
    <row r="4" spans="1:9" x14ac:dyDescent="0.2">
      <c r="A4" s="3">
        <v>0</v>
      </c>
      <c r="B4" s="3">
        <v>185</v>
      </c>
      <c r="C4" s="2">
        <v>0</v>
      </c>
      <c r="D4" s="2"/>
      <c r="E4" s="2"/>
      <c r="F4" s="2"/>
    </row>
    <row r="5" spans="1:9" x14ac:dyDescent="0.2">
      <c r="A5" s="3">
        <v>1</v>
      </c>
      <c r="B5" s="3">
        <v>184</v>
      </c>
      <c r="C5" s="2">
        <f>A5-A4</f>
        <v>1</v>
      </c>
      <c r="D5" s="2">
        <f>(B5+B4)/2</f>
        <v>184.5</v>
      </c>
      <c r="E5" s="2">
        <f>D5*C5</f>
        <v>184.5</v>
      </c>
      <c r="F5" s="2">
        <f>(B5-B4)/C5</f>
        <v>-1</v>
      </c>
    </row>
    <row r="6" spans="1:9" x14ac:dyDescent="0.2">
      <c r="A6" s="3">
        <v>1</v>
      </c>
      <c r="B6" s="3">
        <v>185</v>
      </c>
      <c r="C6" s="2">
        <f t="shared" ref="C6:C16" si="0">A6-A5</f>
        <v>0</v>
      </c>
      <c r="D6" s="2"/>
      <c r="E6" s="2"/>
      <c r="F6" s="2"/>
      <c r="I6">
        <f>B6-B5</f>
        <v>1</v>
      </c>
    </row>
    <row r="7" spans="1:9" x14ac:dyDescent="0.2">
      <c r="A7" s="3">
        <v>2.1</v>
      </c>
      <c r="B7" s="3">
        <v>184</v>
      </c>
      <c r="C7" s="2">
        <f t="shared" si="0"/>
        <v>1.1000000000000001</v>
      </c>
      <c r="D7" s="2">
        <f>(B7+B6)/2</f>
        <v>184.5</v>
      </c>
      <c r="E7" s="2">
        <f>D7*C7</f>
        <v>202.95000000000002</v>
      </c>
      <c r="F7" s="2">
        <f>(B7-B6)/C7</f>
        <v>-0.90909090909090906</v>
      </c>
    </row>
    <row r="8" spans="1:9" x14ac:dyDescent="0.2">
      <c r="A8" s="3">
        <v>2.1</v>
      </c>
      <c r="B8" s="3">
        <v>185</v>
      </c>
      <c r="C8" s="2">
        <f t="shared" si="0"/>
        <v>0</v>
      </c>
      <c r="D8" s="2"/>
      <c r="E8" s="2"/>
      <c r="F8" s="2"/>
      <c r="I8">
        <f>B8-B7</f>
        <v>1</v>
      </c>
    </row>
    <row r="9" spans="1:9" x14ac:dyDescent="0.2">
      <c r="A9" s="3">
        <v>3</v>
      </c>
      <c r="B9" s="3">
        <v>185</v>
      </c>
      <c r="C9" s="2">
        <f t="shared" si="0"/>
        <v>0.89999999999999991</v>
      </c>
      <c r="D9" s="2">
        <f>(B9+B8)/2</f>
        <v>185</v>
      </c>
      <c r="E9" s="2">
        <f>D9*C9</f>
        <v>166.49999999999997</v>
      </c>
      <c r="F9" s="2">
        <f>(B9-B8)/C9</f>
        <v>0</v>
      </c>
    </row>
    <row r="10" spans="1:9" x14ac:dyDescent="0.2">
      <c r="A10" s="3">
        <v>3</v>
      </c>
      <c r="B10" s="3">
        <v>185</v>
      </c>
      <c r="C10" s="2">
        <f t="shared" si="0"/>
        <v>0</v>
      </c>
      <c r="D10" s="2"/>
      <c r="E10" s="2"/>
      <c r="F10" s="2"/>
      <c r="I10">
        <f>B10-B9</f>
        <v>0</v>
      </c>
    </row>
    <row r="11" spans="1:9" x14ac:dyDescent="0.2">
      <c r="A11" s="3">
        <v>4</v>
      </c>
      <c r="B11" s="3">
        <v>183</v>
      </c>
      <c r="C11" s="2">
        <f t="shared" si="0"/>
        <v>1</v>
      </c>
      <c r="D11" s="2">
        <f>(B11+B10)/2</f>
        <v>184</v>
      </c>
      <c r="E11" s="2">
        <f>D11*C11</f>
        <v>184</v>
      </c>
      <c r="F11" s="2">
        <f>(B11-B10)/C11</f>
        <v>-2</v>
      </c>
      <c r="I11" t="s">
        <v>9</v>
      </c>
    </row>
    <row r="12" spans="1:9" x14ac:dyDescent="0.2">
      <c r="A12" s="3">
        <v>4</v>
      </c>
      <c r="B12" s="3">
        <v>185</v>
      </c>
      <c r="C12" s="2">
        <f t="shared" si="0"/>
        <v>0</v>
      </c>
      <c r="D12" s="2"/>
      <c r="E12" s="2"/>
      <c r="F12" s="2"/>
      <c r="I12">
        <f>B12-B11</f>
        <v>2</v>
      </c>
    </row>
    <row r="13" spans="1:9" x14ac:dyDescent="0.2">
      <c r="A13" s="3">
        <v>5</v>
      </c>
      <c r="B13" s="3">
        <v>184</v>
      </c>
      <c r="C13" s="2">
        <f t="shared" si="0"/>
        <v>1</v>
      </c>
      <c r="D13" s="2">
        <f>(B13+B12)/2</f>
        <v>184.5</v>
      </c>
      <c r="E13" s="2">
        <f>D13*C13</f>
        <v>184.5</v>
      </c>
      <c r="F13" s="2">
        <f>(B13-B12)/C13</f>
        <v>-1</v>
      </c>
    </row>
    <row r="14" spans="1:9" x14ac:dyDescent="0.2">
      <c r="A14" s="3">
        <v>5</v>
      </c>
      <c r="B14" s="3">
        <v>184</v>
      </c>
      <c r="C14" s="2">
        <f t="shared" si="0"/>
        <v>0</v>
      </c>
      <c r="D14" s="2"/>
      <c r="E14" s="2"/>
      <c r="F14" s="2"/>
      <c r="I14">
        <f>B14-B13</f>
        <v>0</v>
      </c>
    </row>
    <row r="15" spans="1:9" x14ac:dyDescent="0.2">
      <c r="A15" s="3">
        <v>6</v>
      </c>
      <c r="B15" s="3">
        <v>183</v>
      </c>
      <c r="C15" s="2">
        <f t="shared" si="0"/>
        <v>1</v>
      </c>
      <c r="D15" s="2">
        <f>(B15+B14)/2</f>
        <v>183.5</v>
      </c>
      <c r="E15" s="2">
        <f>D15*C15</f>
        <v>183.5</v>
      </c>
      <c r="F15" s="2">
        <f>(B15-B14)/C15</f>
        <v>-1</v>
      </c>
    </row>
    <row r="16" spans="1:9" x14ac:dyDescent="0.2">
      <c r="A16" s="3">
        <v>6</v>
      </c>
      <c r="B16" s="3">
        <v>185</v>
      </c>
      <c r="C16" s="2">
        <f t="shared" si="0"/>
        <v>0</v>
      </c>
      <c r="D16" s="2"/>
      <c r="E16" s="2"/>
      <c r="F16" s="2"/>
      <c r="I16">
        <f>B16-B15</f>
        <v>2</v>
      </c>
    </row>
    <row r="17" spans="1:9" x14ac:dyDescent="0.2">
      <c r="A17" s="3">
        <v>12.1</v>
      </c>
      <c r="B17" s="3" t="s">
        <v>9</v>
      </c>
      <c r="C17" s="2"/>
      <c r="D17" s="2"/>
      <c r="E17" s="2"/>
      <c r="F17" s="2"/>
    </row>
    <row r="18" spans="1:9" ht="15.75" customHeight="1" x14ac:dyDescent="0.2">
      <c r="A18" t="s">
        <v>3</v>
      </c>
      <c r="F18">
        <f>AVERAGE(F5:F17)</f>
        <v>-0.98484848484848486</v>
      </c>
      <c r="I18">
        <f>SUM(I6:I16)</f>
        <v>6</v>
      </c>
    </row>
    <row r="20" spans="1:9" ht="30" customHeight="1" x14ac:dyDescent="0.2">
      <c r="A20" s="1" t="s">
        <v>11</v>
      </c>
      <c r="B20">
        <f>(A17-A16)*F18+B16</f>
        <v>178.99242424242425</v>
      </c>
      <c r="C20">
        <f>A17-A16</f>
        <v>6.1</v>
      </c>
      <c r="D20">
        <f>(B16+B20)/2</f>
        <v>181.99621212121212</v>
      </c>
      <c r="E20">
        <f>D20*C20</f>
        <v>1110.1768939393939</v>
      </c>
    </row>
    <row r="22" spans="1:9" x14ac:dyDescent="0.2">
      <c r="A22" t="s">
        <v>7</v>
      </c>
      <c r="D22">
        <f>SUM(E5:E20)/SUM(C4:C20)</f>
        <v>183.15098297019784</v>
      </c>
    </row>
    <row r="24" spans="1:9" s="1" customFormat="1" ht="29.25" customHeight="1" x14ac:dyDescent="0.2">
      <c r="A24" s="1" t="s">
        <v>12</v>
      </c>
      <c r="B24" s="4">
        <v>179</v>
      </c>
      <c r="C24" s="1">
        <f>A17-A16</f>
        <v>6.1</v>
      </c>
      <c r="D24" s="1">
        <f>(B24+B16)/2</f>
        <v>182</v>
      </c>
      <c r="E24" s="5">
        <f>D24*C24</f>
        <v>1110.2</v>
      </c>
      <c r="F24" s="5">
        <f>(B24-B16)/C24</f>
        <v>-0.98360655737704927</v>
      </c>
    </row>
    <row r="26" spans="1:9" x14ac:dyDescent="0.2">
      <c r="A26" t="s">
        <v>7</v>
      </c>
      <c r="D26">
        <f>SUM(E5:E15,E24)/SUM(C5:C15,C24)</f>
        <v>183.15289256198349</v>
      </c>
    </row>
    <row r="28" spans="1:9" x14ac:dyDescent="0.2">
      <c r="A28" t="s">
        <v>10</v>
      </c>
      <c r="D28">
        <f>(184.5*6+(A17-A16)*(185+(185-(A17-A15)))/2)/A17</f>
        <v>183.21446280991731</v>
      </c>
    </row>
    <row r="31" spans="1:9" x14ac:dyDescent="0.2">
      <c r="A31" t="s">
        <v>13</v>
      </c>
    </row>
    <row r="33" spans="1:10" x14ac:dyDescent="0.2">
      <c r="A33" t="s">
        <v>14</v>
      </c>
      <c r="I33">
        <f>AVERAGE(B4:B16)</f>
        <v>184.38461538461539</v>
      </c>
    </row>
    <row r="34" spans="1:10" x14ac:dyDescent="0.2">
      <c r="A34" t="s">
        <v>15</v>
      </c>
      <c r="J34">
        <f>(B24+B16)/2</f>
        <v>182</v>
      </c>
    </row>
    <row r="35" spans="1:10" x14ac:dyDescent="0.2">
      <c r="A35" t="s">
        <v>16</v>
      </c>
      <c r="G35">
        <f>I18</f>
        <v>6</v>
      </c>
    </row>
    <row r="36" spans="1:10" x14ac:dyDescent="0.2">
      <c r="A36" t="s">
        <v>17</v>
      </c>
      <c r="G36">
        <f>G35/A16</f>
        <v>1</v>
      </c>
    </row>
    <row r="37" spans="1:10" x14ac:dyDescent="0.2">
      <c r="A37" t="s">
        <v>18</v>
      </c>
      <c r="G37">
        <f>G36*(A17-A16)</f>
        <v>6.1</v>
      </c>
    </row>
    <row r="38" spans="1:10" x14ac:dyDescent="0.2">
      <c r="A38" t="s">
        <v>19</v>
      </c>
      <c r="H38">
        <f>B16-G37</f>
        <v>178.9</v>
      </c>
    </row>
    <row r="39" spans="1:10" x14ac:dyDescent="0.2">
      <c r="A39" t="s">
        <v>20</v>
      </c>
      <c r="J39">
        <f>(H38+B16)/2</f>
        <v>181.95</v>
      </c>
    </row>
    <row r="40" spans="1:10" x14ac:dyDescent="0.2">
      <c r="A40" t="s">
        <v>21</v>
      </c>
      <c r="G40">
        <f>A17-A16</f>
        <v>6.1</v>
      </c>
    </row>
    <row r="41" spans="1:10" x14ac:dyDescent="0.2">
      <c r="A41" t="s">
        <v>22</v>
      </c>
      <c r="I41">
        <f>(G40*J39+A16*I33)/(G40+A16)</f>
        <v>183.15724729815636</v>
      </c>
      <c r="J41" t="s">
        <v>24</v>
      </c>
    </row>
    <row r="42" spans="1:10" x14ac:dyDescent="0.2">
      <c r="I42">
        <f>(G40*J34+A16*I33)/(G40+A16)</f>
        <v>183.18245390972663</v>
      </c>
      <c r="J4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Flamberg</dc:creator>
  <cp:lastModifiedBy>Alan Flamberg</cp:lastModifiedBy>
  <dcterms:created xsi:type="dcterms:W3CDTF">2021-04-09T14:40:06Z</dcterms:created>
  <dcterms:modified xsi:type="dcterms:W3CDTF">2021-04-10T00:03:43Z</dcterms:modified>
</cp:coreProperties>
</file>