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9.xml" ContentType="application/vnd.openxmlformats-officedocument.spreadsheetml.chartsheet+xml"/>
  <Override PartName="/xl/chartsheets/sheet11.xml" ContentType="application/vnd.openxmlformats-officedocument.spreadsheetml.chart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705" yWindow="-15" windowWidth="9540" windowHeight="8265" firstSheet="4" activeTab="4"/>
  </bookViews>
  <sheets>
    <sheet name="Chartable By Lab (2)" sheetId="11" r:id="rId1"/>
    <sheet name="ltms" sheetId="1" r:id="rId2"/>
    <sheet name="Chartable" sheetId="3" r:id="rId3"/>
    <sheet name="ei" sheetId="19" r:id="rId4"/>
    <sheet name="Chartable By Lab" sheetId="4" r:id="rId5"/>
    <sheet name="AlarmsCurrent" sheetId="2" r:id="rId6"/>
    <sheet name="Chart3" sheetId="14" r:id="rId7"/>
    <sheet name="RepAlarmsP" sheetId="5" r:id="rId8"/>
    <sheet name="AlarmsLab" sheetId="15" r:id="rId9"/>
    <sheet name="Alarms" sheetId="6" r:id="rId10"/>
    <sheet name="RMSE TBWL" sheetId="7" r:id="rId11"/>
    <sheet name="RMSE SVIS" sheetId="12" r:id="rId12"/>
    <sheet name="LabA" sheetId="10" r:id="rId13"/>
    <sheet name="LabB" sheetId="16" r:id="rId14"/>
    <sheet name="LabC" sheetId="17" r:id="rId15"/>
    <sheet name="LabD" sheetId="18" r:id="rId16"/>
    <sheet name="Limit" sheetId="9" r:id="rId17"/>
    <sheet name="Sheet1" sheetId="20" r:id="rId18"/>
  </sheets>
  <definedNames>
    <definedName name="_xlnm._FilterDatabase" localSheetId="2" hidden="1">Chartable!$A$1:$DV$1</definedName>
    <definedName name="_xlnm._FilterDatabase" localSheetId="0" hidden="1">'Chartable By Lab (2)'!$A$218:$FC$231</definedName>
    <definedName name="_xlnm._FilterDatabase" localSheetId="1" hidden="1">ltms!$A$1:$DV$355</definedName>
  </definedNames>
  <calcPr calcId="125725"/>
</workbook>
</file>

<file path=xl/calcChain.xml><?xml version="1.0" encoding="utf-8"?>
<calcChain xmlns="http://schemas.openxmlformats.org/spreadsheetml/2006/main">
  <c r="AP239" i="11"/>
  <c r="AP237"/>
  <c r="AM239"/>
  <c r="AM237"/>
  <c r="W239" i="4"/>
  <c r="W237"/>
  <c r="S239"/>
  <c r="S237"/>
  <c r="G263"/>
  <c r="G264"/>
  <c r="G265"/>
  <c r="G266"/>
  <c r="G262"/>
  <c r="L233"/>
  <c r="F263"/>
  <c r="E263"/>
  <c r="E264"/>
  <c r="E265"/>
  <c r="C266"/>
  <c r="D266"/>
  <c r="E266"/>
  <c r="O115"/>
  <c r="O118"/>
  <c r="Z7" i="11" l="1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6"/>
  <c r="AB7"/>
  <c r="AC7"/>
  <c r="AD7"/>
  <c r="AB8"/>
  <c r="AC8"/>
  <c r="AD8"/>
  <c r="AB9"/>
  <c r="AC9"/>
  <c r="AD9"/>
  <c r="AB10"/>
  <c r="AC10"/>
  <c r="AD10"/>
  <c r="AB11"/>
  <c r="AC11"/>
  <c r="AD11"/>
  <c r="AB12"/>
  <c r="AC12"/>
  <c r="AD12"/>
  <c r="AB13"/>
  <c r="AC13"/>
  <c r="AD13"/>
  <c r="AB14"/>
  <c r="AC14"/>
  <c r="AD14"/>
  <c r="AB15"/>
  <c r="AC15"/>
  <c r="AD15"/>
  <c r="AB16"/>
  <c r="AC16"/>
  <c r="AD16"/>
  <c r="AB17"/>
  <c r="AC17"/>
  <c r="AD17"/>
  <c r="AB18"/>
  <c r="AC18"/>
  <c r="AD18"/>
  <c r="AB19"/>
  <c r="AC19"/>
  <c r="AD19"/>
  <c r="AB20"/>
  <c r="AC20"/>
  <c r="AD20"/>
  <c r="AB21"/>
  <c r="AC21"/>
  <c r="AD21"/>
  <c r="AB22"/>
  <c r="AC22"/>
  <c r="AD22"/>
  <c r="AB23"/>
  <c r="AC23"/>
  <c r="AD23"/>
  <c r="AB24"/>
  <c r="AC24"/>
  <c r="AD24"/>
  <c r="AB25"/>
  <c r="AC25"/>
  <c r="AD25"/>
  <c r="AB26"/>
  <c r="AC26"/>
  <c r="AD26"/>
  <c r="AB27"/>
  <c r="AC27"/>
  <c r="AD27"/>
  <c r="AB28"/>
  <c r="AC28"/>
  <c r="AD28"/>
  <c r="AB29"/>
  <c r="AC29"/>
  <c r="AD29"/>
  <c r="AB30"/>
  <c r="AC30"/>
  <c r="AD30"/>
  <c r="AB31"/>
  <c r="AC31"/>
  <c r="AD31"/>
  <c r="AB32"/>
  <c r="AC32"/>
  <c r="AD32"/>
  <c r="AB33"/>
  <c r="AC33"/>
  <c r="AD33"/>
  <c r="AB34"/>
  <c r="AC34"/>
  <c r="AD34"/>
  <c r="AB35"/>
  <c r="AC35"/>
  <c r="AD35"/>
  <c r="AB36"/>
  <c r="AC36"/>
  <c r="AD36"/>
  <c r="AB37"/>
  <c r="AC37"/>
  <c r="AD37"/>
  <c r="AB38"/>
  <c r="AC38"/>
  <c r="AD38"/>
  <c r="AB39"/>
  <c r="AC39"/>
  <c r="AD39"/>
  <c r="AB40"/>
  <c r="AC40"/>
  <c r="AD40"/>
  <c r="AB41"/>
  <c r="AC41"/>
  <c r="AD41"/>
  <c r="AB42"/>
  <c r="AC42"/>
  <c r="AD42"/>
  <c r="AB43"/>
  <c r="AC43"/>
  <c r="AD43"/>
  <c r="AB44"/>
  <c r="AC44"/>
  <c r="AD44"/>
  <c r="AB45"/>
  <c r="AC45"/>
  <c r="AD45"/>
  <c r="AB46"/>
  <c r="AC46"/>
  <c r="AD46"/>
  <c r="AB47"/>
  <c r="AC47"/>
  <c r="AD47"/>
  <c r="AB48"/>
  <c r="AC48"/>
  <c r="AD48"/>
  <c r="AB49"/>
  <c r="AC49"/>
  <c r="AD49"/>
  <c r="AB50"/>
  <c r="AC50"/>
  <c r="AD50"/>
  <c r="AB51"/>
  <c r="AC51"/>
  <c r="AD51"/>
  <c r="AB52"/>
  <c r="AC52"/>
  <c r="AD52"/>
  <c r="AB53"/>
  <c r="AC53"/>
  <c r="AD53"/>
  <c r="AB54"/>
  <c r="AC54"/>
  <c r="AD54"/>
  <c r="AB55"/>
  <c r="AC55"/>
  <c r="AD55"/>
  <c r="AB56"/>
  <c r="AC56"/>
  <c r="AD56"/>
  <c r="AB57"/>
  <c r="AC57"/>
  <c r="AD57"/>
  <c r="AB58"/>
  <c r="AC58"/>
  <c r="AD58"/>
  <c r="AB59"/>
  <c r="AC59"/>
  <c r="AD59"/>
  <c r="AB60"/>
  <c r="AC60"/>
  <c r="AD60"/>
  <c r="AB61"/>
  <c r="AC61"/>
  <c r="AD61"/>
  <c r="AB62"/>
  <c r="AC62"/>
  <c r="AD62"/>
  <c r="AB63"/>
  <c r="AC63"/>
  <c r="AD63"/>
  <c r="AB64"/>
  <c r="AC64"/>
  <c r="AD64"/>
  <c r="AB65"/>
  <c r="AC65"/>
  <c r="AD65"/>
  <c r="AB66"/>
  <c r="AC66"/>
  <c r="AD66"/>
  <c r="AB67"/>
  <c r="AC67"/>
  <c r="AD67"/>
  <c r="AB68"/>
  <c r="AC68"/>
  <c r="AD68"/>
  <c r="AB69"/>
  <c r="AC69"/>
  <c r="AD69"/>
  <c r="AB70"/>
  <c r="AC70"/>
  <c r="AD70"/>
  <c r="AB71"/>
  <c r="AC71"/>
  <c r="AD71"/>
  <c r="AB72"/>
  <c r="AC72"/>
  <c r="AD72"/>
  <c r="AB73"/>
  <c r="AC73"/>
  <c r="AD73"/>
  <c r="AB74"/>
  <c r="AC74"/>
  <c r="AD74"/>
  <c r="AB75"/>
  <c r="AC75"/>
  <c r="AD75"/>
  <c r="AB76"/>
  <c r="AC76"/>
  <c r="AD76"/>
  <c r="AB77"/>
  <c r="AC77"/>
  <c r="AD77"/>
  <c r="AB78"/>
  <c r="AC78"/>
  <c r="AD78"/>
  <c r="AB79"/>
  <c r="AC79"/>
  <c r="AD79"/>
  <c r="AB80"/>
  <c r="AC80"/>
  <c r="AD80"/>
  <c r="AB81"/>
  <c r="AC81"/>
  <c r="AD81"/>
  <c r="AB82"/>
  <c r="AC82"/>
  <c r="AD82"/>
  <c r="AB83"/>
  <c r="AC83"/>
  <c r="AD83"/>
  <c r="AB84"/>
  <c r="AC84"/>
  <c r="AD84"/>
  <c r="AB85"/>
  <c r="AC85"/>
  <c r="AD85"/>
  <c r="AB86"/>
  <c r="AC86"/>
  <c r="AD86"/>
  <c r="AB87"/>
  <c r="AC87"/>
  <c r="AD87"/>
  <c r="AB88"/>
  <c r="AC88"/>
  <c r="AD88"/>
  <c r="AB89"/>
  <c r="AC89"/>
  <c r="AD89"/>
  <c r="AB90"/>
  <c r="AC90"/>
  <c r="AD90"/>
  <c r="AB91"/>
  <c r="AC91"/>
  <c r="AD91"/>
  <c r="AB92"/>
  <c r="AC92"/>
  <c r="AD92"/>
  <c r="AB93"/>
  <c r="AC93"/>
  <c r="AD93"/>
  <c r="AB94"/>
  <c r="AC94"/>
  <c r="AD94"/>
  <c r="AB95"/>
  <c r="AC95"/>
  <c r="AD95"/>
  <c r="AB96"/>
  <c r="AC96"/>
  <c r="AD96"/>
  <c r="AB97"/>
  <c r="AC97"/>
  <c r="AD97"/>
  <c r="AB98"/>
  <c r="AC98"/>
  <c r="AD98"/>
  <c r="AB99"/>
  <c r="AC99"/>
  <c r="AD99"/>
  <c r="AB100"/>
  <c r="AC100"/>
  <c r="AD100"/>
  <c r="AB101"/>
  <c r="AC101"/>
  <c r="AD101"/>
  <c r="AB102"/>
  <c r="AC102"/>
  <c r="AD102"/>
  <c r="AB103"/>
  <c r="AC103"/>
  <c r="AD103"/>
  <c r="AB104"/>
  <c r="AC104"/>
  <c r="AD104"/>
  <c r="AB105"/>
  <c r="AC105"/>
  <c r="AD105"/>
  <c r="AB106"/>
  <c r="AC106"/>
  <c r="AD106"/>
  <c r="AB107"/>
  <c r="AC107"/>
  <c r="AD107"/>
  <c r="AD6"/>
  <c r="AC6"/>
  <c r="AB6"/>
  <c r="AG220" i="4"/>
  <c r="AH220"/>
  <c r="AI220"/>
  <c r="AJ220"/>
  <c r="AG221"/>
  <c r="AH221"/>
  <c r="AI221"/>
  <c r="AJ221"/>
  <c r="AG222"/>
  <c r="AH222"/>
  <c r="AI222"/>
  <c r="AJ222"/>
  <c r="AG223"/>
  <c r="AH223"/>
  <c r="AI223"/>
  <c r="AJ223"/>
  <c r="AG224"/>
  <c r="AH224"/>
  <c r="AI224"/>
  <c r="AJ224"/>
  <c r="AG225"/>
  <c r="AH225"/>
  <c r="AI225"/>
  <c r="AJ225"/>
  <c r="AG226"/>
  <c r="AH226"/>
  <c r="AI226"/>
  <c r="AJ226"/>
  <c r="AG227"/>
  <c r="AH227"/>
  <c r="AI227"/>
  <c r="AJ227"/>
  <c r="AG228"/>
  <c r="AH228"/>
  <c r="AI228"/>
  <c r="AJ228"/>
  <c r="AG229"/>
  <c r="AH229"/>
  <c r="AI229"/>
  <c r="AJ229"/>
  <c r="AG230"/>
  <c r="AH230"/>
  <c r="AI230"/>
  <c r="AJ230"/>
  <c r="AG231"/>
  <c r="AH231"/>
  <c r="AI231"/>
  <c r="AJ231"/>
  <c r="AJ219"/>
  <c r="AI219"/>
  <c r="AH219"/>
  <c r="AG219"/>
  <c r="AG209"/>
  <c r="AH209"/>
  <c r="AI209"/>
  <c r="AJ209"/>
  <c r="AG210"/>
  <c r="AH210"/>
  <c r="AI210"/>
  <c r="AJ210"/>
  <c r="AG211"/>
  <c r="AH211"/>
  <c r="AI211"/>
  <c r="AJ211"/>
  <c r="AJ208"/>
  <c r="AI208"/>
  <c r="AH208"/>
  <c r="AG208"/>
  <c r="AG116"/>
  <c r="AH116"/>
  <c r="AI116"/>
  <c r="AJ116"/>
  <c r="AG117"/>
  <c r="AH117"/>
  <c r="AI117"/>
  <c r="AJ117"/>
  <c r="AG118"/>
  <c r="AH118"/>
  <c r="AI118"/>
  <c r="AJ118"/>
  <c r="AG119"/>
  <c r="AH119"/>
  <c r="AI119"/>
  <c r="AJ119"/>
  <c r="AG120"/>
  <c r="AH120"/>
  <c r="AI120"/>
  <c r="AJ120"/>
  <c r="AG121"/>
  <c r="AH121"/>
  <c r="AI121"/>
  <c r="AJ121"/>
  <c r="AG122"/>
  <c r="AH122"/>
  <c r="AI122"/>
  <c r="AJ122"/>
  <c r="AG123"/>
  <c r="AH123"/>
  <c r="AI123"/>
  <c r="AJ123"/>
  <c r="AG124"/>
  <c r="AH124"/>
  <c r="AI124"/>
  <c r="AJ124"/>
  <c r="AG125"/>
  <c r="AH125"/>
  <c r="AI125"/>
  <c r="AJ125"/>
  <c r="AG126"/>
  <c r="AH126"/>
  <c r="AI126"/>
  <c r="AJ126"/>
  <c r="AG127"/>
  <c r="AH127"/>
  <c r="AI127"/>
  <c r="AJ127"/>
  <c r="AG128"/>
  <c r="AH128"/>
  <c r="AI128"/>
  <c r="AJ128"/>
  <c r="AG129"/>
  <c r="AH129"/>
  <c r="AI129"/>
  <c r="AJ129"/>
  <c r="AG130"/>
  <c r="AH130"/>
  <c r="AI130"/>
  <c r="AJ130"/>
  <c r="AG131"/>
  <c r="AH131"/>
  <c r="AI131"/>
  <c r="AJ131"/>
  <c r="AG132"/>
  <c r="AH132"/>
  <c r="AI132"/>
  <c r="AJ132"/>
  <c r="AG133"/>
  <c r="AH133"/>
  <c r="AI133"/>
  <c r="AJ133"/>
  <c r="AG134"/>
  <c r="AH134"/>
  <c r="AI134"/>
  <c r="AJ134"/>
  <c r="AG135"/>
  <c r="AH135"/>
  <c r="AI135"/>
  <c r="AJ135"/>
  <c r="AG136"/>
  <c r="AH136"/>
  <c r="AI136"/>
  <c r="AJ136"/>
  <c r="AG137"/>
  <c r="AH137"/>
  <c r="AI137"/>
  <c r="AJ137"/>
  <c r="AG138"/>
  <c r="AH138"/>
  <c r="AI138"/>
  <c r="AJ138"/>
  <c r="AG139"/>
  <c r="AH139"/>
  <c r="AI139"/>
  <c r="AJ139"/>
  <c r="AG140"/>
  <c r="AH140"/>
  <c r="AI140"/>
  <c r="AJ140"/>
  <c r="AG141"/>
  <c r="AH141"/>
  <c r="AI141"/>
  <c r="AJ141"/>
  <c r="AG142"/>
  <c r="AH142"/>
  <c r="AI142"/>
  <c r="AJ142"/>
  <c r="AG143"/>
  <c r="AH143"/>
  <c r="AI143"/>
  <c r="AJ143"/>
  <c r="AG144"/>
  <c r="AH144"/>
  <c r="AI144"/>
  <c r="AJ144"/>
  <c r="AG145"/>
  <c r="AH145"/>
  <c r="AI145"/>
  <c r="AJ145"/>
  <c r="AG146"/>
  <c r="AH146"/>
  <c r="AI146"/>
  <c r="AJ146"/>
  <c r="AG147"/>
  <c r="AH147"/>
  <c r="AI147"/>
  <c r="AJ147"/>
  <c r="AG148"/>
  <c r="AH148"/>
  <c r="AI148"/>
  <c r="AJ148"/>
  <c r="AG149"/>
  <c r="AH149"/>
  <c r="AI149"/>
  <c r="AJ149"/>
  <c r="AG150"/>
  <c r="AH150"/>
  <c r="AI150"/>
  <c r="AJ150"/>
  <c r="AG151"/>
  <c r="AH151"/>
  <c r="AI151"/>
  <c r="AJ151"/>
  <c r="AG152"/>
  <c r="AH152"/>
  <c r="AI152"/>
  <c r="AJ152"/>
  <c r="AG153"/>
  <c r="AH153"/>
  <c r="AI153"/>
  <c r="AJ153"/>
  <c r="AG154"/>
  <c r="AH154"/>
  <c r="AI154"/>
  <c r="AJ154"/>
  <c r="AG155"/>
  <c r="AH155"/>
  <c r="AI155"/>
  <c r="AJ155"/>
  <c r="AG156"/>
  <c r="AH156"/>
  <c r="AI156"/>
  <c r="AJ156"/>
  <c r="AG157"/>
  <c r="AH157"/>
  <c r="AI157"/>
  <c r="AJ157"/>
  <c r="AG158"/>
  <c r="AH158"/>
  <c r="AI158"/>
  <c r="AJ158"/>
  <c r="AG159"/>
  <c r="AH159"/>
  <c r="AI159"/>
  <c r="AJ159"/>
  <c r="AG160"/>
  <c r="AH160"/>
  <c r="AI160"/>
  <c r="AJ160"/>
  <c r="AG161"/>
  <c r="AH161"/>
  <c r="AI161"/>
  <c r="AJ161"/>
  <c r="AG162"/>
  <c r="AH162"/>
  <c r="AI162"/>
  <c r="AJ162"/>
  <c r="AG163"/>
  <c r="AH163"/>
  <c r="AI163"/>
  <c r="AJ163"/>
  <c r="AG164"/>
  <c r="AH164"/>
  <c r="AI164"/>
  <c r="AJ164"/>
  <c r="AG165"/>
  <c r="AH165"/>
  <c r="AI165"/>
  <c r="AJ165"/>
  <c r="AG166"/>
  <c r="AH166"/>
  <c r="AI166"/>
  <c r="AJ166"/>
  <c r="AG167"/>
  <c r="AH167"/>
  <c r="AI167"/>
  <c r="AJ167"/>
  <c r="AG168"/>
  <c r="AH168"/>
  <c r="AI168"/>
  <c r="AJ168"/>
  <c r="AG169"/>
  <c r="AH169"/>
  <c r="AI169"/>
  <c r="AJ169"/>
  <c r="AG170"/>
  <c r="AH170"/>
  <c r="AI170"/>
  <c r="AJ170"/>
  <c r="AG171"/>
  <c r="AH171"/>
  <c r="AI171"/>
  <c r="AJ171"/>
  <c r="AG172"/>
  <c r="AH172"/>
  <c r="AI172"/>
  <c r="AJ172"/>
  <c r="AG173"/>
  <c r="AH173"/>
  <c r="AI173"/>
  <c r="AJ173"/>
  <c r="AG174"/>
  <c r="AH174"/>
  <c r="AI174"/>
  <c r="AJ174"/>
  <c r="AG175"/>
  <c r="AH175"/>
  <c r="AI175"/>
  <c r="AJ175"/>
  <c r="AG176"/>
  <c r="AH176"/>
  <c r="AI176"/>
  <c r="AJ176"/>
  <c r="AG177"/>
  <c r="AH177"/>
  <c r="AI177"/>
  <c r="AJ177"/>
  <c r="AG178"/>
  <c r="AH178"/>
  <c r="AI178"/>
  <c r="AJ178"/>
  <c r="AG179"/>
  <c r="AH179"/>
  <c r="AI179"/>
  <c r="AJ179"/>
  <c r="AG180"/>
  <c r="AH180"/>
  <c r="AI180"/>
  <c r="AJ180"/>
  <c r="AG181"/>
  <c r="AH181"/>
  <c r="AI181"/>
  <c r="AJ181"/>
  <c r="AG182"/>
  <c r="AH182"/>
  <c r="AI182"/>
  <c r="AJ182"/>
  <c r="AG183"/>
  <c r="AH183"/>
  <c r="AI183"/>
  <c r="AJ183"/>
  <c r="AG184"/>
  <c r="AH184"/>
  <c r="AI184"/>
  <c r="AJ184"/>
  <c r="AG185"/>
  <c r="AH185"/>
  <c r="AI185"/>
  <c r="AJ185"/>
  <c r="AG186"/>
  <c r="AH186"/>
  <c r="AI186"/>
  <c r="AJ186"/>
  <c r="AG187"/>
  <c r="AH187"/>
  <c r="AI187"/>
  <c r="AJ187"/>
  <c r="AG188"/>
  <c r="AH188"/>
  <c r="AI188"/>
  <c r="AJ188"/>
  <c r="AG189"/>
  <c r="AH189"/>
  <c r="AI189"/>
  <c r="AJ189"/>
  <c r="AG190"/>
  <c r="AH190"/>
  <c r="AI190"/>
  <c r="AJ190"/>
  <c r="AG191"/>
  <c r="AH191"/>
  <c r="AI191"/>
  <c r="AJ191"/>
  <c r="AG192"/>
  <c r="AH192"/>
  <c r="AI192"/>
  <c r="AJ192"/>
  <c r="AG193"/>
  <c r="AH193"/>
  <c r="AI193"/>
  <c r="AJ193"/>
  <c r="AG194"/>
  <c r="AH194"/>
  <c r="AI194"/>
  <c r="AJ194"/>
  <c r="AG195"/>
  <c r="AH195"/>
  <c r="AI195"/>
  <c r="AJ195"/>
  <c r="AG196"/>
  <c r="AH196"/>
  <c r="AI196"/>
  <c r="AJ196"/>
  <c r="AG197"/>
  <c r="AH197"/>
  <c r="AI197"/>
  <c r="AJ197"/>
  <c r="AG198"/>
  <c r="AH198"/>
  <c r="AI198"/>
  <c r="AJ198"/>
  <c r="AG199"/>
  <c r="AH199"/>
  <c r="AI199"/>
  <c r="AJ199"/>
  <c r="AG200"/>
  <c r="AH200"/>
  <c r="AI200"/>
  <c r="AJ200"/>
  <c r="AJ115"/>
  <c r="AI115"/>
  <c r="AH115"/>
  <c r="AG115"/>
  <c r="AG7"/>
  <c r="AH7"/>
  <c r="AI7"/>
  <c r="AJ7"/>
  <c r="AG8"/>
  <c r="AH8"/>
  <c r="AI8"/>
  <c r="AJ8"/>
  <c r="AG9"/>
  <c r="AH9"/>
  <c r="AI9"/>
  <c r="AJ9"/>
  <c r="AG10"/>
  <c r="AH10"/>
  <c r="AI10"/>
  <c r="AJ10"/>
  <c r="AG11"/>
  <c r="AH11"/>
  <c r="AI11"/>
  <c r="AJ11"/>
  <c r="AG12"/>
  <c r="AH12"/>
  <c r="AI12"/>
  <c r="AJ12"/>
  <c r="AG13"/>
  <c r="AH13"/>
  <c r="AI13"/>
  <c r="AJ13"/>
  <c r="AG14"/>
  <c r="AH14"/>
  <c r="AI14"/>
  <c r="AJ14"/>
  <c r="AG15"/>
  <c r="AH15"/>
  <c r="AI15"/>
  <c r="AJ15"/>
  <c r="AG16"/>
  <c r="AH16"/>
  <c r="AI16"/>
  <c r="AJ16"/>
  <c r="AG17"/>
  <c r="AH17"/>
  <c r="AI17"/>
  <c r="AJ17"/>
  <c r="AG18"/>
  <c r="AH18"/>
  <c r="AI18"/>
  <c r="AJ18"/>
  <c r="AG19"/>
  <c r="AH19"/>
  <c r="AI19"/>
  <c r="AJ19"/>
  <c r="AG20"/>
  <c r="AH20"/>
  <c r="AI20"/>
  <c r="AJ20"/>
  <c r="AG21"/>
  <c r="AH21"/>
  <c r="AI21"/>
  <c r="AJ21"/>
  <c r="AG22"/>
  <c r="AH22"/>
  <c r="AI22"/>
  <c r="AJ22"/>
  <c r="AG23"/>
  <c r="AH23"/>
  <c r="AI23"/>
  <c r="AJ23"/>
  <c r="AG24"/>
  <c r="AH24"/>
  <c r="AI24"/>
  <c r="AJ24"/>
  <c r="AG25"/>
  <c r="AH25"/>
  <c r="AI25"/>
  <c r="AJ25"/>
  <c r="AG26"/>
  <c r="AH26"/>
  <c r="AI26"/>
  <c r="AJ26"/>
  <c r="AG27"/>
  <c r="AH27"/>
  <c r="AI27"/>
  <c r="AJ27"/>
  <c r="AG28"/>
  <c r="AH28"/>
  <c r="AI28"/>
  <c r="AJ28"/>
  <c r="AG29"/>
  <c r="AH29"/>
  <c r="AI29"/>
  <c r="AJ29"/>
  <c r="AG30"/>
  <c r="AH30"/>
  <c r="AI30"/>
  <c r="AJ30"/>
  <c r="AG31"/>
  <c r="AH31"/>
  <c r="AI31"/>
  <c r="AJ31"/>
  <c r="AG32"/>
  <c r="AH32"/>
  <c r="AI32"/>
  <c r="AJ32"/>
  <c r="AG33"/>
  <c r="AH33"/>
  <c r="AI33"/>
  <c r="AJ33"/>
  <c r="AG34"/>
  <c r="AH34"/>
  <c r="AI34"/>
  <c r="AJ34"/>
  <c r="AG35"/>
  <c r="AH35"/>
  <c r="AI35"/>
  <c r="AJ35"/>
  <c r="AG36"/>
  <c r="AH36"/>
  <c r="AI36"/>
  <c r="AJ36"/>
  <c r="AG37"/>
  <c r="AH37"/>
  <c r="AI37"/>
  <c r="AJ37"/>
  <c r="AG38"/>
  <c r="AH38"/>
  <c r="AI38"/>
  <c r="AJ38"/>
  <c r="AG39"/>
  <c r="AH39"/>
  <c r="AI39"/>
  <c r="AJ39"/>
  <c r="AG40"/>
  <c r="AH40"/>
  <c r="AI40"/>
  <c r="AJ40"/>
  <c r="AG41"/>
  <c r="AH41"/>
  <c r="AI41"/>
  <c r="AJ41"/>
  <c r="AG42"/>
  <c r="AH42"/>
  <c r="AI42"/>
  <c r="AJ42"/>
  <c r="AG43"/>
  <c r="AH43"/>
  <c r="AI43"/>
  <c r="AJ43"/>
  <c r="AG44"/>
  <c r="AH44"/>
  <c r="AI44"/>
  <c r="AJ44"/>
  <c r="AG45"/>
  <c r="AH45"/>
  <c r="AI45"/>
  <c r="AJ45"/>
  <c r="AG46"/>
  <c r="AH46"/>
  <c r="AI46"/>
  <c r="AJ46"/>
  <c r="AG47"/>
  <c r="AH47"/>
  <c r="AI47"/>
  <c r="AJ47"/>
  <c r="AG48"/>
  <c r="AH48"/>
  <c r="AI48"/>
  <c r="AJ48"/>
  <c r="AG49"/>
  <c r="AH49"/>
  <c r="AI49"/>
  <c r="AJ49"/>
  <c r="AG50"/>
  <c r="AH50"/>
  <c r="AI50"/>
  <c r="AJ50"/>
  <c r="AG51"/>
  <c r="AH51"/>
  <c r="AI51"/>
  <c r="AJ51"/>
  <c r="AG52"/>
  <c r="AH52"/>
  <c r="AI52"/>
  <c r="AJ52"/>
  <c r="AG53"/>
  <c r="AH53"/>
  <c r="AI53"/>
  <c r="AJ53"/>
  <c r="AG54"/>
  <c r="AH54"/>
  <c r="AI54"/>
  <c r="AJ54"/>
  <c r="AG55"/>
  <c r="AH55"/>
  <c r="AI55"/>
  <c r="AJ55"/>
  <c r="AG56"/>
  <c r="AH56"/>
  <c r="AI56"/>
  <c r="AJ56"/>
  <c r="AG57"/>
  <c r="AH57"/>
  <c r="AI57"/>
  <c r="AJ57"/>
  <c r="AG58"/>
  <c r="AH58"/>
  <c r="AI58"/>
  <c r="AJ58"/>
  <c r="AG59"/>
  <c r="AH59"/>
  <c r="AI59"/>
  <c r="AJ59"/>
  <c r="AG60"/>
  <c r="AH60"/>
  <c r="AI60"/>
  <c r="AJ60"/>
  <c r="AG61"/>
  <c r="AH61"/>
  <c r="AI61"/>
  <c r="AJ61"/>
  <c r="AG62"/>
  <c r="AH62"/>
  <c r="AI62"/>
  <c r="AJ62"/>
  <c r="AG63"/>
  <c r="AH63"/>
  <c r="AI63"/>
  <c r="AJ63"/>
  <c r="AG64"/>
  <c r="AH64"/>
  <c r="AI64"/>
  <c r="AJ64"/>
  <c r="AG65"/>
  <c r="AH65"/>
  <c r="AI65"/>
  <c r="AJ65"/>
  <c r="AG66"/>
  <c r="AH66"/>
  <c r="AI66"/>
  <c r="AJ66"/>
  <c r="AG67"/>
  <c r="AH67"/>
  <c r="AI67"/>
  <c r="AJ67"/>
  <c r="AG68"/>
  <c r="AH68"/>
  <c r="AI68"/>
  <c r="AJ68"/>
  <c r="AG69"/>
  <c r="AH69"/>
  <c r="AI69"/>
  <c r="AJ69"/>
  <c r="AG70"/>
  <c r="AH70"/>
  <c r="AI70"/>
  <c r="AJ70"/>
  <c r="AG71"/>
  <c r="AH71"/>
  <c r="AI71"/>
  <c r="AJ71"/>
  <c r="AG72"/>
  <c r="AH72"/>
  <c r="AI72"/>
  <c r="AJ72"/>
  <c r="AG73"/>
  <c r="AH73"/>
  <c r="AI73"/>
  <c r="AJ73"/>
  <c r="AG74"/>
  <c r="AH74"/>
  <c r="AI74"/>
  <c r="AJ74"/>
  <c r="AG75"/>
  <c r="AH75"/>
  <c r="AI75"/>
  <c r="AJ75"/>
  <c r="AG76"/>
  <c r="AH76"/>
  <c r="AI76"/>
  <c r="AJ76"/>
  <c r="AG77"/>
  <c r="AH77"/>
  <c r="AI77"/>
  <c r="AJ77"/>
  <c r="AG78"/>
  <c r="AH78"/>
  <c r="AI78"/>
  <c r="AJ78"/>
  <c r="AG79"/>
  <c r="AH79"/>
  <c r="AI79"/>
  <c r="AJ79"/>
  <c r="AG80"/>
  <c r="AH80"/>
  <c r="AI80"/>
  <c r="AJ80"/>
  <c r="AG81"/>
  <c r="AH81"/>
  <c r="AI81"/>
  <c r="AJ81"/>
  <c r="AG82"/>
  <c r="AH82"/>
  <c r="AI82"/>
  <c r="AJ82"/>
  <c r="AG83"/>
  <c r="AH83"/>
  <c r="AI83"/>
  <c r="AJ83"/>
  <c r="AG84"/>
  <c r="AH84"/>
  <c r="AI84"/>
  <c r="AJ84"/>
  <c r="AG85"/>
  <c r="AH85"/>
  <c r="AI85"/>
  <c r="AJ85"/>
  <c r="AG86"/>
  <c r="AH86"/>
  <c r="AI86"/>
  <c r="AJ86"/>
  <c r="AG87"/>
  <c r="AH87"/>
  <c r="AI87"/>
  <c r="AJ87"/>
  <c r="AG88"/>
  <c r="AH88"/>
  <c r="AI88"/>
  <c r="AJ88"/>
  <c r="AG89"/>
  <c r="AH89"/>
  <c r="AI89"/>
  <c r="AJ89"/>
  <c r="AG90"/>
  <c r="AH90"/>
  <c r="AI90"/>
  <c r="AJ90"/>
  <c r="AG91"/>
  <c r="AH91"/>
  <c r="AI91"/>
  <c r="AJ91"/>
  <c r="AG92"/>
  <c r="AH92"/>
  <c r="AI92"/>
  <c r="AJ92"/>
  <c r="AG93"/>
  <c r="AH93"/>
  <c r="AI93"/>
  <c r="AJ93"/>
  <c r="AG94"/>
  <c r="AH94"/>
  <c r="AI94"/>
  <c r="AJ94"/>
  <c r="AG95"/>
  <c r="AH95"/>
  <c r="AI95"/>
  <c r="AJ95"/>
  <c r="AG96"/>
  <c r="AH96"/>
  <c r="AI96"/>
  <c r="AJ96"/>
  <c r="AG97"/>
  <c r="AH97"/>
  <c r="AI97"/>
  <c r="AJ97"/>
  <c r="AG98"/>
  <c r="AH98"/>
  <c r="AI98"/>
  <c r="AJ98"/>
  <c r="AG99"/>
  <c r="AH99"/>
  <c r="AI99"/>
  <c r="AJ99"/>
  <c r="AG100"/>
  <c r="AH100"/>
  <c r="AI100"/>
  <c r="AJ100"/>
  <c r="AG101"/>
  <c r="AH101"/>
  <c r="AI101"/>
  <c r="AJ101"/>
  <c r="AG102"/>
  <c r="AH102"/>
  <c r="AI102"/>
  <c r="AJ102"/>
  <c r="AG103"/>
  <c r="AH103"/>
  <c r="AI103"/>
  <c r="AJ103"/>
  <c r="AG104"/>
  <c r="AH104"/>
  <c r="AI104"/>
  <c r="AJ104"/>
  <c r="AG105"/>
  <c r="AH105"/>
  <c r="AI105"/>
  <c r="AJ105"/>
  <c r="AG106"/>
  <c r="AH106"/>
  <c r="AI106"/>
  <c r="AJ106"/>
  <c r="AG107"/>
  <c r="AH107"/>
  <c r="AI107"/>
  <c r="AJ107"/>
  <c r="AJ6"/>
  <c r="AI6"/>
  <c r="AH6"/>
  <c r="AG6"/>
  <c r="AC220"/>
  <c r="AD220"/>
  <c r="AC221"/>
  <c r="AD221"/>
  <c r="AC222"/>
  <c r="AD222"/>
  <c r="AC223"/>
  <c r="AD223"/>
  <c r="AC224"/>
  <c r="AD224"/>
  <c r="AC225"/>
  <c r="AD225"/>
  <c r="AC226"/>
  <c r="AD226"/>
  <c r="AC227"/>
  <c r="AD227"/>
  <c r="AC228"/>
  <c r="AD228"/>
  <c r="AC229"/>
  <c r="AD229"/>
  <c r="AC230"/>
  <c r="AD230"/>
  <c r="AC231"/>
  <c r="AD231"/>
  <c r="AD219"/>
  <c r="AC219"/>
  <c r="AC209"/>
  <c r="AD209"/>
  <c r="AC210"/>
  <c r="AD210"/>
  <c r="AC211"/>
  <c r="AD211"/>
  <c r="AD208"/>
  <c r="AC208"/>
  <c r="AC116"/>
  <c r="AD116"/>
  <c r="AC117"/>
  <c r="AD117"/>
  <c r="AC118"/>
  <c r="AD118"/>
  <c r="AC119"/>
  <c r="AD119"/>
  <c r="AC120"/>
  <c r="AD120"/>
  <c r="AC121"/>
  <c r="AD121"/>
  <c r="AC122"/>
  <c r="AD122"/>
  <c r="AC123"/>
  <c r="AD123"/>
  <c r="AC124"/>
  <c r="AD124"/>
  <c r="AC125"/>
  <c r="AD125"/>
  <c r="AC126"/>
  <c r="AD126"/>
  <c r="AC127"/>
  <c r="AD127"/>
  <c r="AC128"/>
  <c r="AD128"/>
  <c r="AC129"/>
  <c r="AD129"/>
  <c r="AC130"/>
  <c r="AD130"/>
  <c r="AC131"/>
  <c r="AD131"/>
  <c r="AC132"/>
  <c r="AD132"/>
  <c r="AC133"/>
  <c r="AD133"/>
  <c r="AC134"/>
  <c r="AD134"/>
  <c r="AC135"/>
  <c r="AD135"/>
  <c r="AC136"/>
  <c r="AD136"/>
  <c r="AC137"/>
  <c r="AD137"/>
  <c r="AC138"/>
  <c r="AD138"/>
  <c r="AC139"/>
  <c r="AD139"/>
  <c r="AC140"/>
  <c r="AD140"/>
  <c r="AC141"/>
  <c r="AD141"/>
  <c r="AC142"/>
  <c r="AD142"/>
  <c r="AC143"/>
  <c r="AD143"/>
  <c r="AC144"/>
  <c r="AD144"/>
  <c r="AC145"/>
  <c r="AD145"/>
  <c r="AC146"/>
  <c r="AD146"/>
  <c r="AC147"/>
  <c r="AD147"/>
  <c r="AC148"/>
  <c r="AD148"/>
  <c r="AC149"/>
  <c r="AD149"/>
  <c r="AC150"/>
  <c r="AD150"/>
  <c r="AC151"/>
  <c r="AD151"/>
  <c r="AC152"/>
  <c r="AD152"/>
  <c r="AC153"/>
  <c r="AD153"/>
  <c r="AC154"/>
  <c r="AD154"/>
  <c r="AC155"/>
  <c r="AD155"/>
  <c r="AC156"/>
  <c r="AD156"/>
  <c r="AC157"/>
  <c r="AD157"/>
  <c r="AC158"/>
  <c r="AD158"/>
  <c r="AC159"/>
  <c r="AD159"/>
  <c r="AC160"/>
  <c r="AD160"/>
  <c r="AC161"/>
  <c r="AD161"/>
  <c r="AC162"/>
  <c r="AD162"/>
  <c r="AC163"/>
  <c r="AD163"/>
  <c r="AC164"/>
  <c r="AD164"/>
  <c r="AC165"/>
  <c r="AD165"/>
  <c r="AC166"/>
  <c r="AD166"/>
  <c r="AC167"/>
  <c r="AD167"/>
  <c r="AC168"/>
  <c r="AD168"/>
  <c r="AC169"/>
  <c r="AD169"/>
  <c r="AC170"/>
  <c r="AD170"/>
  <c r="AC171"/>
  <c r="AD171"/>
  <c r="AC172"/>
  <c r="AD172"/>
  <c r="AC173"/>
  <c r="AD173"/>
  <c r="AC174"/>
  <c r="AD174"/>
  <c r="AC175"/>
  <c r="AD175"/>
  <c r="AC176"/>
  <c r="AD176"/>
  <c r="AC177"/>
  <c r="AD177"/>
  <c r="AC178"/>
  <c r="AD178"/>
  <c r="AC179"/>
  <c r="AD179"/>
  <c r="AC180"/>
  <c r="AD180"/>
  <c r="AC181"/>
  <c r="AD181"/>
  <c r="AC182"/>
  <c r="AD182"/>
  <c r="AC183"/>
  <c r="AD183"/>
  <c r="AC184"/>
  <c r="AD184"/>
  <c r="AC185"/>
  <c r="AD185"/>
  <c r="AC186"/>
  <c r="AD186"/>
  <c r="AC187"/>
  <c r="AD187"/>
  <c r="AC188"/>
  <c r="AD188"/>
  <c r="AC189"/>
  <c r="AD189"/>
  <c r="AC190"/>
  <c r="AD190"/>
  <c r="AC191"/>
  <c r="AD191"/>
  <c r="AC192"/>
  <c r="AD192"/>
  <c r="AC193"/>
  <c r="AD193"/>
  <c r="AC194"/>
  <c r="AD194"/>
  <c r="AC195"/>
  <c r="AD195"/>
  <c r="AC196"/>
  <c r="AD196"/>
  <c r="AC197"/>
  <c r="AD197"/>
  <c r="AC198"/>
  <c r="AD198"/>
  <c r="AC199"/>
  <c r="AD199"/>
  <c r="AC200"/>
  <c r="AD200"/>
  <c r="AD115"/>
  <c r="AC115"/>
  <c r="AC7"/>
  <c r="AD7"/>
  <c r="AC8"/>
  <c r="AD8"/>
  <c r="AC9"/>
  <c r="AD9"/>
  <c r="AC10"/>
  <c r="AD10"/>
  <c r="AC11"/>
  <c r="AD11"/>
  <c r="AC12"/>
  <c r="AD12"/>
  <c r="AC13"/>
  <c r="AD13"/>
  <c r="AC14"/>
  <c r="AD14"/>
  <c r="AC15"/>
  <c r="AD15"/>
  <c r="AC16"/>
  <c r="AD16"/>
  <c r="AC17"/>
  <c r="AD17"/>
  <c r="AC18"/>
  <c r="AD18"/>
  <c r="AC19"/>
  <c r="AD19"/>
  <c r="AC20"/>
  <c r="AD20"/>
  <c r="AC21"/>
  <c r="AD21"/>
  <c r="AC22"/>
  <c r="AD22"/>
  <c r="AC23"/>
  <c r="AD23"/>
  <c r="AC24"/>
  <c r="AD24"/>
  <c r="AC25"/>
  <c r="AD25"/>
  <c r="AC26"/>
  <c r="AD26"/>
  <c r="AC27"/>
  <c r="AD27"/>
  <c r="AC28"/>
  <c r="AD28"/>
  <c r="AC29"/>
  <c r="AD29"/>
  <c r="AC30"/>
  <c r="AD30"/>
  <c r="AC31"/>
  <c r="AD31"/>
  <c r="AC32"/>
  <c r="AD32"/>
  <c r="AC33"/>
  <c r="AD33"/>
  <c r="AC34"/>
  <c r="AD34"/>
  <c r="AC35"/>
  <c r="AD35"/>
  <c r="AC36"/>
  <c r="AD36"/>
  <c r="AC37"/>
  <c r="AD37"/>
  <c r="AC38"/>
  <c r="AD38"/>
  <c r="AC39"/>
  <c r="AD39"/>
  <c r="AC40"/>
  <c r="AD40"/>
  <c r="AC41"/>
  <c r="AD41"/>
  <c r="AC42"/>
  <c r="AD42"/>
  <c r="AC43"/>
  <c r="AD43"/>
  <c r="AC44"/>
  <c r="AD44"/>
  <c r="AC45"/>
  <c r="AD45"/>
  <c r="AC46"/>
  <c r="AD46"/>
  <c r="AC47"/>
  <c r="AD47"/>
  <c r="AC48"/>
  <c r="AD48"/>
  <c r="AC49"/>
  <c r="AD49"/>
  <c r="AC50"/>
  <c r="AD50"/>
  <c r="AC51"/>
  <c r="AD51"/>
  <c r="AC52"/>
  <c r="AD52"/>
  <c r="AC53"/>
  <c r="AD53"/>
  <c r="AC54"/>
  <c r="AD54"/>
  <c r="AC55"/>
  <c r="AD55"/>
  <c r="AC56"/>
  <c r="AD56"/>
  <c r="AC57"/>
  <c r="AD57"/>
  <c r="AC58"/>
  <c r="AD58"/>
  <c r="AC59"/>
  <c r="AD59"/>
  <c r="AC60"/>
  <c r="AD60"/>
  <c r="AC61"/>
  <c r="AD61"/>
  <c r="AC62"/>
  <c r="AD62"/>
  <c r="AC63"/>
  <c r="AD63"/>
  <c r="AC64"/>
  <c r="AD64"/>
  <c r="AC65"/>
  <c r="AD65"/>
  <c r="AC66"/>
  <c r="AD66"/>
  <c r="AC67"/>
  <c r="AD67"/>
  <c r="AC68"/>
  <c r="AD68"/>
  <c r="AC69"/>
  <c r="AD69"/>
  <c r="AC70"/>
  <c r="AD70"/>
  <c r="AC71"/>
  <c r="AD71"/>
  <c r="AC72"/>
  <c r="AD72"/>
  <c r="AC73"/>
  <c r="AD73"/>
  <c r="AC74"/>
  <c r="AD74"/>
  <c r="AC75"/>
  <c r="AD75"/>
  <c r="AC76"/>
  <c r="AD76"/>
  <c r="AC77"/>
  <c r="AD77"/>
  <c r="AC78"/>
  <c r="AD78"/>
  <c r="AC79"/>
  <c r="AD79"/>
  <c r="AC80"/>
  <c r="AD80"/>
  <c r="AC81"/>
  <c r="AD81"/>
  <c r="AC82"/>
  <c r="AD82"/>
  <c r="AC83"/>
  <c r="AD83"/>
  <c r="AC84"/>
  <c r="AD84"/>
  <c r="AC85"/>
  <c r="AD85"/>
  <c r="AC86"/>
  <c r="AD86"/>
  <c r="AC87"/>
  <c r="AD87"/>
  <c r="AC88"/>
  <c r="AD88"/>
  <c r="AC89"/>
  <c r="AD89"/>
  <c r="AC90"/>
  <c r="AD90"/>
  <c r="AC91"/>
  <c r="AD91"/>
  <c r="AC92"/>
  <c r="AD92"/>
  <c r="AC93"/>
  <c r="AD93"/>
  <c r="AC94"/>
  <c r="AD94"/>
  <c r="AC95"/>
  <c r="AD95"/>
  <c r="AC96"/>
  <c r="AD96"/>
  <c r="AC97"/>
  <c r="AD97"/>
  <c r="AC98"/>
  <c r="AD98"/>
  <c r="AC99"/>
  <c r="AD99"/>
  <c r="AC100"/>
  <c r="AD100"/>
  <c r="AC101"/>
  <c r="AD101"/>
  <c r="AC102"/>
  <c r="AD102"/>
  <c r="AC103"/>
  <c r="AD103"/>
  <c r="AC104"/>
  <c r="AD104"/>
  <c r="AC105"/>
  <c r="AD105"/>
  <c r="AC106"/>
  <c r="AD106"/>
  <c r="AC107"/>
  <c r="AD107"/>
  <c r="AD6"/>
  <c r="AC6"/>
  <c r="AB220"/>
  <c r="AB221"/>
  <c r="AB222"/>
  <c r="AB223"/>
  <c r="AB224"/>
  <c r="AB225"/>
  <c r="AB226"/>
  <c r="AB227"/>
  <c r="AB228"/>
  <c r="AB229"/>
  <c r="AB230"/>
  <c r="AB231"/>
  <c r="AB219"/>
  <c r="AB209"/>
  <c r="AB210"/>
  <c r="AB211"/>
  <c r="AB208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138"/>
  <c r="AB139"/>
  <c r="AB140"/>
  <c r="AB141"/>
  <c r="AB142"/>
  <c r="AB143"/>
  <c r="AB144"/>
  <c r="AB145"/>
  <c r="AB146"/>
  <c r="AB147"/>
  <c r="AB148"/>
  <c r="AB149"/>
  <c r="AB150"/>
  <c r="AB151"/>
  <c r="AB152"/>
  <c r="AB153"/>
  <c r="AB154"/>
  <c r="AB155"/>
  <c r="AB156"/>
  <c r="AB157"/>
  <c r="AB158"/>
  <c r="AB159"/>
  <c r="AB160"/>
  <c r="AB161"/>
  <c r="AB162"/>
  <c r="AB163"/>
  <c r="AB164"/>
  <c r="AB165"/>
  <c r="AB166"/>
  <c r="AB167"/>
  <c r="AB168"/>
  <c r="AB169"/>
  <c r="AB170"/>
  <c r="AB171"/>
  <c r="AB172"/>
  <c r="AB173"/>
  <c r="AB174"/>
  <c r="AB175"/>
  <c r="AB176"/>
  <c r="AB177"/>
  <c r="AB178"/>
  <c r="AB179"/>
  <c r="AB180"/>
  <c r="AB181"/>
  <c r="AB182"/>
  <c r="AB183"/>
  <c r="AB184"/>
  <c r="AB185"/>
  <c r="AB186"/>
  <c r="AB187"/>
  <c r="AB188"/>
  <c r="AB189"/>
  <c r="AB190"/>
  <c r="AB191"/>
  <c r="AB192"/>
  <c r="AB193"/>
  <c r="AB194"/>
  <c r="AB195"/>
  <c r="AB196"/>
  <c r="AB197"/>
  <c r="AB198"/>
  <c r="AB199"/>
  <c r="AB200"/>
  <c r="AB115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6"/>
  <c r="Z220"/>
  <c r="Z221"/>
  <c r="Z222"/>
  <c r="Z223"/>
  <c r="Z224"/>
  <c r="Z225"/>
  <c r="Z226"/>
  <c r="Z227"/>
  <c r="Z228"/>
  <c r="Z229"/>
  <c r="Z230"/>
  <c r="Z231"/>
  <c r="Z219"/>
  <c r="Z209"/>
  <c r="Z210"/>
  <c r="Z211"/>
  <c r="Z208"/>
  <c r="Z116"/>
  <c r="Z117"/>
  <c r="Z118"/>
  <c r="Z119"/>
  <c r="Z120"/>
  <c r="Z121"/>
  <c r="Z122"/>
  <c r="Z123"/>
  <c r="Z124"/>
  <c r="Z125"/>
  <c r="Z126"/>
  <c r="Z115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7"/>
  <c r="Z8"/>
  <c r="Z9"/>
  <c r="Z10"/>
  <c r="Z11"/>
  <c r="Z12"/>
  <c r="Z6"/>
  <c r="F12" i="9" l="1"/>
  <c r="G12"/>
  <c r="E12"/>
  <c r="E11"/>
  <c r="F11"/>
  <c r="P237" i="4"/>
  <c r="E6" i="9"/>
  <c r="E5"/>
  <c r="E4"/>
  <c r="G4"/>
  <c r="F4" l="1"/>
  <c r="G11"/>
  <c r="F5"/>
  <c r="F6"/>
  <c r="G5"/>
  <c r="G6"/>
  <c r="F266" i="4"/>
  <c r="F64" i="2"/>
  <c r="F65"/>
  <c r="F66"/>
  <c r="F67"/>
  <c r="F61"/>
  <c r="F58"/>
  <c r="F59"/>
  <c r="F60"/>
  <c r="F57"/>
  <c r="C60"/>
  <c r="D60"/>
  <c r="E60"/>
  <c r="B60"/>
  <c r="C58"/>
  <c r="D58"/>
  <c r="E58"/>
  <c r="B58"/>
  <c r="C57"/>
  <c r="D57"/>
  <c r="E57"/>
  <c r="B57"/>
  <c r="E59"/>
  <c r="D59"/>
  <c r="C59"/>
  <c r="B59"/>
  <c r="C61"/>
  <c r="C64" s="1"/>
  <c r="D61"/>
  <c r="D64" s="1"/>
  <c r="E61"/>
  <c r="E64" s="1"/>
  <c r="B61"/>
  <c r="E55"/>
  <c r="D55"/>
  <c r="C55"/>
  <c r="B55"/>
  <c r="A55" s="1"/>
  <c r="C279" i="11"/>
  <c r="B279"/>
  <c r="C278"/>
  <c r="B278"/>
  <c r="C277"/>
  <c r="B277"/>
  <c r="C276"/>
  <c r="B276"/>
  <c r="AP240"/>
  <c r="B280" s="1"/>
  <c r="AM240"/>
  <c r="C280" s="1"/>
  <c r="AP258"/>
  <c r="AP257"/>
  <c r="AP255"/>
  <c r="AP254"/>
  <c r="AP253"/>
  <c r="AP251"/>
  <c r="AP250"/>
  <c r="AP249"/>
  <c r="AP247"/>
  <c r="AP246"/>
  <c r="AP245"/>
  <c r="AP243"/>
  <c r="AM258"/>
  <c r="AM257"/>
  <c r="AM255"/>
  <c r="AM254"/>
  <c r="AM253"/>
  <c r="AM251"/>
  <c r="AM250"/>
  <c r="AM249"/>
  <c r="AM247"/>
  <c r="AM246"/>
  <c r="AM245"/>
  <c r="AM243"/>
  <c r="AQ255"/>
  <c r="AQ251"/>
  <c r="AQ247"/>
  <c r="AQ243"/>
  <c r="AQ259" s="1"/>
  <c r="AQ108"/>
  <c r="AQ201"/>
  <c r="AQ212"/>
  <c r="AQ232"/>
  <c r="AQ220"/>
  <c r="AQ221"/>
  <c r="AQ222"/>
  <c r="AQ223"/>
  <c r="AQ224"/>
  <c r="AQ225"/>
  <c r="AQ226"/>
  <c r="AQ227"/>
  <c r="AQ228"/>
  <c r="AQ229"/>
  <c r="AQ230"/>
  <c r="AQ231"/>
  <c r="AQ219"/>
  <c r="AQ209"/>
  <c r="AQ210"/>
  <c r="AQ211"/>
  <c r="AQ208"/>
  <c r="AQ116"/>
  <c r="AQ117"/>
  <c r="AQ118"/>
  <c r="AQ119"/>
  <c r="AQ120"/>
  <c r="AQ121"/>
  <c r="AQ122"/>
  <c r="AQ123"/>
  <c r="AQ124"/>
  <c r="AQ125"/>
  <c r="AQ126"/>
  <c r="AQ127"/>
  <c r="AQ128"/>
  <c r="AQ129"/>
  <c r="AQ130"/>
  <c r="AQ131"/>
  <c r="AQ132"/>
  <c r="AQ133"/>
  <c r="AQ134"/>
  <c r="AQ135"/>
  <c r="AQ136"/>
  <c r="AQ137"/>
  <c r="AQ138"/>
  <c r="AQ139"/>
  <c r="AQ140"/>
  <c r="AQ141"/>
  <c r="AQ142"/>
  <c r="AQ143"/>
  <c r="AQ144"/>
  <c r="AQ145"/>
  <c r="AQ146"/>
  <c r="AQ147"/>
  <c r="AQ148"/>
  <c r="AQ149"/>
  <c r="AQ150"/>
  <c r="AQ151"/>
  <c r="AQ152"/>
  <c r="AQ153"/>
  <c r="AQ154"/>
  <c r="AQ155"/>
  <c r="AQ156"/>
  <c r="AQ157"/>
  <c r="AQ158"/>
  <c r="AQ159"/>
  <c r="AQ160"/>
  <c r="AQ161"/>
  <c r="AQ162"/>
  <c r="AQ163"/>
  <c r="AQ164"/>
  <c r="AQ165"/>
  <c r="AQ166"/>
  <c r="AQ167"/>
  <c r="AQ168"/>
  <c r="AQ169"/>
  <c r="AQ170"/>
  <c r="AQ171"/>
  <c r="AQ172"/>
  <c r="AQ173"/>
  <c r="AQ174"/>
  <c r="AQ175"/>
  <c r="AQ176"/>
  <c r="AQ177"/>
  <c r="AQ178"/>
  <c r="AQ179"/>
  <c r="AQ180"/>
  <c r="AQ181"/>
  <c r="AQ182"/>
  <c r="AQ183"/>
  <c r="AQ184"/>
  <c r="AQ185"/>
  <c r="AQ186"/>
  <c r="AQ187"/>
  <c r="AQ188"/>
  <c r="AQ189"/>
  <c r="AQ190"/>
  <c r="AQ191"/>
  <c r="AQ192"/>
  <c r="AQ193"/>
  <c r="AQ194"/>
  <c r="AQ195"/>
  <c r="AQ196"/>
  <c r="AQ197"/>
  <c r="AQ198"/>
  <c r="AQ199"/>
  <c r="AQ200"/>
  <c r="AQ115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0"/>
  <c r="AQ91"/>
  <c r="AQ92"/>
  <c r="AQ93"/>
  <c r="AQ94"/>
  <c r="AQ95"/>
  <c r="AQ96"/>
  <c r="AQ97"/>
  <c r="AQ98"/>
  <c r="AQ99"/>
  <c r="AQ100"/>
  <c r="AQ101"/>
  <c r="AQ102"/>
  <c r="AQ103"/>
  <c r="AQ104"/>
  <c r="AQ105"/>
  <c r="AQ106"/>
  <c r="AQ107"/>
  <c r="AQ6"/>
  <c r="AP234"/>
  <c r="AP232"/>
  <c r="AP235" s="1"/>
  <c r="AM234"/>
  <c r="AM232"/>
  <c r="AM235" s="1"/>
  <c r="AP214"/>
  <c r="AP212"/>
  <c r="AP215" s="1"/>
  <c r="AM215"/>
  <c r="AM214"/>
  <c r="AM212"/>
  <c r="AP204"/>
  <c r="AP203"/>
  <c r="AP201"/>
  <c r="AM204"/>
  <c r="AM203"/>
  <c r="AM201"/>
  <c r="AP221"/>
  <c r="AP222"/>
  <c r="AP223"/>
  <c r="AP224"/>
  <c r="AP225"/>
  <c r="AP226"/>
  <c r="AP227"/>
  <c r="AP228"/>
  <c r="AP229"/>
  <c r="AP230"/>
  <c r="AP231"/>
  <c r="AP220"/>
  <c r="AP219"/>
  <c r="AO220"/>
  <c r="AO221"/>
  <c r="AO222"/>
  <c r="AO223"/>
  <c r="AO224"/>
  <c r="AO225"/>
  <c r="AO226"/>
  <c r="AO227"/>
  <c r="AO228"/>
  <c r="AO229"/>
  <c r="AO230"/>
  <c r="AO231"/>
  <c r="AO219"/>
  <c r="AN220"/>
  <c r="AN221"/>
  <c r="AN222" s="1"/>
  <c r="AN223" s="1"/>
  <c r="AN224" s="1"/>
  <c r="AN225" s="1"/>
  <c r="AN226" s="1"/>
  <c r="AN227" s="1"/>
  <c r="AN228" s="1"/>
  <c r="AN229" s="1"/>
  <c r="AN230" s="1"/>
  <c r="AN231" s="1"/>
  <c r="AN219"/>
  <c r="AN218"/>
  <c r="AP210"/>
  <c r="AP211"/>
  <c r="AP209"/>
  <c r="AP208"/>
  <c r="AO209"/>
  <c r="AO210"/>
  <c r="AO211"/>
  <c r="AO208"/>
  <c r="AN209"/>
  <c r="AN210"/>
  <c r="AN211" s="1"/>
  <c r="AN208"/>
  <c r="AN207"/>
  <c r="AO200"/>
  <c r="AP200"/>
  <c r="AO117"/>
  <c r="AP117"/>
  <c r="AO118"/>
  <c r="AP118"/>
  <c r="AO119"/>
  <c r="AP119"/>
  <c r="AO120"/>
  <c r="AP120"/>
  <c r="AO121"/>
  <c r="AP121"/>
  <c r="AO122"/>
  <c r="AP122"/>
  <c r="AO123"/>
  <c r="AP123"/>
  <c r="AO124"/>
  <c r="AP124"/>
  <c r="AO125"/>
  <c r="AP125"/>
  <c r="AO126"/>
  <c r="AP126"/>
  <c r="AO127"/>
  <c r="AP127"/>
  <c r="AO128"/>
  <c r="AP128"/>
  <c r="AO129"/>
  <c r="AP129"/>
  <c r="AO130"/>
  <c r="AP130"/>
  <c r="AO131"/>
  <c r="AP131"/>
  <c r="AO132"/>
  <c r="AP133" s="1"/>
  <c r="AP132"/>
  <c r="AO133"/>
  <c r="AO134"/>
  <c r="AP134"/>
  <c r="AO135"/>
  <c r="AP135"/>
  <c r="AO136"/>
  <c r="AP136"/>
  <c r="AO137"/>
  <c r="AP137"/>
  <c r="AO138"/>
  <c r="AP138"/>
  <c r="AO139"/>
  <c r="AP139"/>
  <c r="AO140"/>
  <c r="AP140"/>
  <c r="AO141"/>
  <c r="AP141"/>
  <c r="AO142"/>
  <c r="AP142"/>
  <c r="AO143"/>
  <c r="AP143"/>
  <c r="AO144"/>
  <c r="AP144"/>
  <c r="AO145"/>
  <c r="AP145"/>
  <c r="AO146"/>
  <c r="AP146"/>
  <c r="AO147"/>
  <c r="AP147"/>
  <c r="AO148"/>
  <c r="AP148"/>
  <c r="AO149"/>
  <c r="AP149"/>
  <c r="AO150"/>
  <c r="AP150"/>
  <c r="AO151"/>
  <c r="AP151"/>
  <c r="AO152"/>
  <c r="AP152"/>
  <c r="AO153"/>
  <c r="AP153"/>
  <c r="AO154"/>
  <c r="AP154"/>
  <c r="AO155"/>
  <c r="AP155"/>
  <c r="AO156"/>
  <c r="AP156"/>
  <c r="AO157"/>
  <c r="AP157"/>
  <c r="AO158"/>
  <c r="AP158"/>
  <c r="AO159"/>
  <c r="AP159"/>
  <c r="AO160"/>
  <c r="AP160"/>
  <c r="AO161"/>
  <c r="AP161"/>
  <c r="AO162"/>
  <c r="AP162"/>
  <c r="AO163"/>
  <c r="AP163"/>
  <c r="AO164"/>
  <c r="AP164"/>
  <c r="AO165"/>
  <c r="AP165"/>
  <c r="AO166"/>
  <c r="AP166"/>
  <c r="AO167"/>
  <c r="AP167"/>
  <c r="AO168"/>
  <c r="AP168"/>
  <c r="AO169"/>
  <c r="AP169"/>
  <c r="AO170"/>
  <c r="AP170"/>
  <c r="AO171"/>
  <c r="AP171"/>
  <c r="AO172"/>
  <c r="AP172"/>
  <c r="AO173"/>
  <c r="AP173"/>
  <c r="AO174"/>
  <c r="AP174"/>
  <c r="AO175"/>
  <c r="AP175"/>
  <c r="AO176"/>
  <c r="AP176"/>
  <c r="AO177"/>
  <c r="AP177"/>
  <c r="AO178"/>
  <c r="AP178"/>
  <c r="AO179"/>
  <c r="AP179"/>
  <c r="AO180"/>
  <c r="AP180"/>
  <c r="AO181"/>
  <c r="AP181"/>
  <c r="AO182"/>
  <c r="AP182"/>
  <c r="AO183"/>
  <c r="AP183"/>
  <c r="AO184"/>
  <c r="AP184"/>
  <c r="AO185"/>
  <c r="AP185"/>
  <c r="AO186"/>
  <c r="AP186"/>
  <c r="AO187"/>
  <c r="AP187"/>
  <c r="AO188"/>
  <c r="AP188"/>
  <c r="AO189"/>
  <c r="AP189"/>
  <c r="AO190"/>
  <c r="AP190"/>
  <c r="AO191"/>
  <c r="AP191"/>
  <c r="AO192"/>
  <c r="AP192"/>
  <c r="AO193"/>
  <c r="AP193"/>
  <c r="AO194"/>
  <c r="AP194"/>
  <c r="AO195"/>
  <c r="AP195"/>
  <c r="AO196"/>
  <c r="AP196"/>
  <c r="AO197"/>
  <c r="AP197"/>
  <c r="AO198"/>
  <c r="AP198"/>
  <c r="AO199"/>
  <c r="AP199"/>
  <c r="AP116"/>
  <c r="AO116"/>
  <c r="AP115"/>
  <c r="AO115"/>
  <c r="AN116"/>
  <c r="AN117" s="1"/>
  <c r="AN118" s="1"/>
  <c r="AN119" s="1"/>
  <c r="AN120" s="1"/>
  <c r="AN121" s="1"/>
  <c r="AN122" s="1"/>
  <c r="AN123" s="1"/>
  <c r="AN124" s="1"/>
  <c r="AN125" s="1"/>
  <c r="AN126" s="1"/>
  <c r="AN127" s="1"/>
  <c r="AN128" s="1"/>
  <c r="AN129" s="1"/>
  <c r="AN130" s="1"/>
  <c r="AN131" s="1"/>
  <c r="AN132" s="1"/>
  <c r="AN133" s="1"/>
  <c r="AN134" s="1"/>
  <c r="AN135" s="1"/>
  <c r="AN136" s="1"/>
  <c r="AN137" s="1"/>
  <c r="AN138" s="1"/>
  <c r="AN139" s="1"/>
  <c r="AN140" s="1"/>
  <c r="AN141" s="1"/>
  <c r="AN142" s="1"/>
  <c r="AN143" s="1"/>
  <c r="AN144" s="1"/>
  <c r="AN145" s="1"/>
  <c r="AN146" s="1"/>
  <c r="AN147" s="1"/>
  <c r="AN148" s="1"/>
  <c r="AN149" s="1"/>
  <c r="AN150" s="1"/>
  <c r="AN151" s="1"/>
  <c r="AN152" s="1"/>
  <c r="AN153" s="1"/>
  <c r="AN154" s="1"/>
  <c r="AN155" s="1"/>
  <c r="AN156" s="1"/>
  <c r="AN157" s="1"/>
  <c r="AN158" s="1"/>
  <c r="AN159" s="1"/>
  <c r="AN160" s="1"/>
  <c r="AN161" s="1"/>
  <c r="AN162" s="1"/>
  <c r="AN163" s="1"/>
  <c r="AN164" s="1"/>
  <c r="AN165" s="1"/>
  <c r="AN166" s="1"/>
  <c r="AN167" s="1"/>
  <c r="AN168" s="1"/>
  <c r="AN169" s="1"/>
  <c r="AN170" s="1"/>
  <c r="AN171" s="1"/>
  <c r="AN172" s="1"/>
  <c r="AN173" s="1"/>
  <c r="AN174" s="1"/>
  <c r="AN175" s="1"/>
  <c r="AN176" s="1"/>
  <c r="AN177" s="1"/>
  <c r="AN178" s="1"/>
  <c r="AN179" s="1"/>
  <c r="AN180" s="1"/>
  <c r="AN181" s="1"/>
  <c r="AN182" s="1"/>
  <c r="AN183" s="1"/>
  <c r="AN184" s="1"/>
  <c r="AN185" s="1"/>
  <c r="AN186" s="1"/>
  <c r="AN187" s="1"/>
  <c r="AN188" s="1"/>
  <c r="AN189" s="1"/>
  <c r="AN190" s="1"/>
  <c r="AN191" s="1"/>
  <c r="AN192" s="1"/>
  <c r="AN193" s="1"/>
  <c r="AN194" s="1"/>
  <c r="AN195" s="1"/>
  <c r="AN196" s="1"/>
  <c r="AN197" s="1"/>
  <c r="AN198" s="1"/>
  <c r="AN199" s="1"/>
  <c r="AN200" s="1"/>
  <c r="AN115"/>
  <c r="AN114"/>
  <c r="AP110"/>
  <c r="AP108"/>
  <c r="AP111" s="1"/>
  <c r="AO8"/>
  <c r="AP8"/>
  <c r="AO9"/>
  <c r="AP9"/>
  <c r="AO10"/>
  <c r="AP10"/>
  <c r="AO11"/>
  <c r="AP11"/>
  <c r="AO12"/>
  <c r="AP12"/>
  <c r="AO13"/>
  <c r="AP13"/>
  <c r="AO14"/>
  <c r="AP14"/>
  <c r="AO15"/>
  <c r="AP15"/>
  <c r="AO16"/>
  <c r="AP16"/>
  <c r="AO17"/>
  <c r="AP17"/>
  <c r="AO18"/>
  <c r="AP18"/>
  <c r="AO19"/>
  <c r="AP19"/>
  <c r="AO20"/>
  <c r="AP20"/>
  <c r="AO21"/>
  <c r="AP21"/>
  <c r="AO22"/>
  <c r="AP22"/>
  <c r="AO23"/>
  <c r="AP23"/>
  <c r="AO24"/>
  <c r="AP24"/>
  <c r="AO25"/>
  <c r="AP25"/>
  <c r="AO26"/>
  <c r="AP26"/>
  <c r="AO27"/>
  <c r="AP27"/>
  <c r="AO28"/>
  <c r="AP28"/>
  <c r="AO29"/>
  <c r="AP29"/>
  <c r="AO30"/>
  <c r="AP30"/>
  <c r="AO31"/>
  <c r="AP31"/>
  <c r="AO32"/>
  <c r="AP32"/>
  <c r="AO33"/>
  <c r="AP33"/>
  <c r="AO34"/>
  <c r="AP34"/>
  <c r="AO35"/>
  <c r="AP35"/>
  <c r="AO36"/>
  <c r="AP36"/>
  <c r="AO37"/>
  <c r="AP37"/>
  <c r="AO38"/>
  <c r="AP38"/>
  <c r="AO39"/>
  <c r="AP39"/>
  <c r="AO40"/>
  <c r="AP40"/>
  <c r="AO41"/>
  <c r="AP41"/>
  <c r="AO42"/>
  <c r="AP42"/>
  <c r="AO43"/>
  <c r="AP43"/>
  <c r="AO44"/>
  <c r="AP44"/>
  <c r="AO45"/>
  <c r="AP45"/>
  <c r="AO46"/>
  <c r="AP46"/>
  <c r="AO47"/>
  <c r="AP47"/>
  <c r="AO48"/>
  <c r="AP48"/>
  <c r="AO49"/>
  <c r="AP49"/>
  <c r="AO50"/>
  <c r="AP50"/>
  <c r="AO51"/>
  <c r="AP51"/>
  <c r="AO52"/>
  <c r="AP52"/>
  <c r="AO53"/>
  <c r="AP53"/>
  <c r="AO54"/>
  <c r="AP54"/>
  <c r="AO55"/>
  <c r="AP55"/>
  <c r="AO56"/>
  <c r="AP56"/>
  <c r="AO57"/>
  <c r="AP57"/>
  <c r="AO58"/>
  <c r="AP58"/>
  <c r="AO59"/>
  <c r="AP59"/>
  <c r="AO60"/>
  <c r="AP60"/>
  <c r="AO61"/>
  <c r="AP61"/>
  <c r="AO62"/>
  <c r="AP62"/>
  <c r="AO63"/>
  <c r="AP63"/>
  <c r="AO64"/>
  <c r="AP64"/>
  <c r="AO65"/>
  <c r="AP65"/>
  <c r="AO66"/>
  <c r="AP66"/>
  <c r="AO67"/>
  <c r="AP67"/>
  <c r="AO68"/>
  <c r="AP68"/>
  <c r="AO69"/>
  <c r="AP69"/>
  <c r="AO70"/>
  <c r="AP70"/>
  <c r="AO71"/>
  <c r="AP71"/>
  <c r="AO72"/>
  <c r="AP72"/>
  <c r="AO73"/>
  <c r="AP73"/>
  <c r="AO74"/>
  <c r="AP74"/>
  <c r="AO75"/>
  <c r="AP75"/>
  <c r="AO76"/>
  <c r="AP76"/>
  <c r="AO77"/>
  <c r="AP77"/>
  <c r="AO78"/>
  <c r="AP78"/>
  <c r="AO79"/>
  <c r="AP79"/>
  <c r="AO80"/>
  <c r="AP80"/>
  <c r="AO81"/>
  <c r="AP81"/>
  <c r="AO82"/>
  <c r="AP82"/>
  <c r="AO83"/>
  <c r="AP83"/>
  <c r="AO84"/>
  <c r="AP84"/>
  <c r="AO85"/>
  <c r="AP85"/>
  <c r="AO86"/>
  <c r="AP86"/>
  <c r="AO87"/>
  <c r="AP87"/>
  <c r="AO88"/>
  <c r="AP88"/>
  <c r="AO89"/>
  <c r="AP89"/>
  <c r="AO90"/>
  <c r="AP90"/>
  <c r="AO91"/>
  <c r="AP91"/>
  <c r="AO92"/>
  <c r="AP92"/>
  <c r="AO93"/>
  <c r="AP93"/>
  <c r="AO94"/>
  <c r="AP94"/>
  <c r="AO95"/>
  <c r="AP95"/>
  <c r="AO96"/>
  <c r="AP96"/>
  <c r="AO97"/>
  <c r="AP97"/>
  <c r="AO98"/>
  <c r="AP98"/>
  <c r="AO99"/>
  <c r="AP99"/>
  <c r="AO100"/>
  <c r="AP100"/>
  <c r="AO101"/>
  <c r="AP101"/>
  <c r="AO102"/>
  <c r="AP102"/>
  <c r="AO103"/>
  <c r="AP103"/>
  <c r="AO104"/>
  <c r="AP104"/>
  <c r="AO105"/>
  <c r="AP105"/>
  <c r="AO106"/>
  <c r="AP106"/>
  <c r="AO107"/>
  <c r="AP107"/>
  <c r="AP7"/>
  <c r="AO7"/>
  <c r="AP6"/>
  <c r="AO6"/>
  <c r="AM8"/>
  <c r="AM108" s="1"/>
  <c r="AM111" s="1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M66"/>
  <c r="AM67"/>
  <c r="AM68"/>
  <c r="AM69"/>
  <c r="AM70"/>
  <c r="AM71"/>
  <c r="AM72"/>
  <c r="AM73"/>
  <c r="AM74"/>
  <c r="AM75"/>
  <c r="AM76"/>
  <c r="AM77"/>
  <c r="AM78"/>
  <c r="AM79"/>
  <c r="AM80"/>
  <c r="AM81"/>
  <c r="AM82"/>
  <c r="AM83"/>
  <c r="AM84"/>
  <c r="AM85"/>
  <c r="AM86"/>
  <c r="AM87"/>
  <c r="AM88"/>
  <c r="AM89"/>
  <c r="AM90"/>
  <c r="AM91"/>
  <c r="AM92"/>
  <c r="AM93"/>
  <c r="AM94"/>
  <c r="AM95"/>
  <c r="AM96"/>
  <c r="AM97"/>
  <c r="AM98"/>
  <c r="AM99"/>
  <c r="AM100"/>
  <c r="AM101"/>
  <c r="AM102"/>
  <c r="AM103"/>
  <c r="AM104"/>
  <c r="AM105"/>
  <c r="AM106"/>
  <c r="AM107"/>
  <c r="AM7"/>
  <c r="AM6"/>
  <c r="AN7"/>
  <c r="AN8"/>
  <c r="AN9" s="1"/>
  <c r="AN10" s="1"/>
  <c r="AN11" s="1"/>
  <c r="AN12" s="1"/>
  <c r="AN13" s="1"/>
  <c r="AN14" s="1"/>
  <c r="AN15" s="1"/>
  <c r="AN16" s="1"/>
  <c r="AN17" s="1"/>
  <c r="AN18" s="1"/>
  <c r="AN19" s="1"/>
  <c r="AN20" s="1"/>
  <c r="AN21" s="1"/>
  <c r="AN22" s="1"/>
  <c r="AN23" s="1"/>
  <c r="AN24" s="1"/>
  <c r="AN25" s="1"/>
  <c r="AN26" s="1"/>
  <c r="AN27" s="1"/>
  <c r="AN28" s="1"/>
  <c r="AN29" s="1"/>
  <c r="AN30" s="1"/>
  <c r="AN31" s="1"/>
  <c r="AN32" s="1"/>
  <c r="AN33" s="1"/>
  <c r="AN34" s="1"/>
  <c r="AN35" s="1"/>
  <c r="AN36" s="1"/>
  <c r="AN37" s="1"/>
  <c r="AN38" s="1"/>
  <c r="AN39" s="1"/>
  <c r="AN40" s="1"/>
  <c r="AN41" s="1"/>
  <c r="AN42" s="1"/>
  <c r="AN43" s="1"/>
  <c r="AN44" s="1"/>
  <c r="AN45" s="1"/>
  <c r="AN46" s="1"/>
  <c r="AN47" s="1"/>
  <c r="AN48" s="1"/>
  <c r="AN49" s="1"/>
  <c r="AN50" s="1"/>
  <c r="AN51" s="1"/>
  <c r="AN52" s="1"/>
  <c r="AN53" s="1"/>
  <c r="AN54" s="1"/>
  <c r="AN55" s="1"/>
  <c r="AN56" s="1"/>
  <c r="AN57" s="1"/>
  <c r="AN58" s="1"/>
  <c r="AN59" s="1"/>
  <c r="AN60" s="1"/>
  <c r="AN61" s="1"/>
  <c r="AN62" s="1"/>
  <c r="AN63" s="1"/>
  <c r="AN64" s="1"/>
  <c r="AN65" s="1"/>
  <c r="AN66" s="1"/>
  <c r="AN67" s="1"/>
  <c r="AN68" s="1"/>
  <c r="AN69" s="1"/>
  <c r="AN70" s="1"/>
  <c r="AN71" s="1"/>
  <c r="AN72" s="1"/>
  <c r="AN73" s="1"/>
  <c r="AN74" s="1"/>
  <c r="AN75" s="1"/>
  <c r="AN76" s="1"/>
  <c r="AN77" s="1"/>
  <c r="AN78" s="1"/>
  <c r="AN79" s="1"/>
  <c r="AN80" s="1"/>
  <c r="AN81" s="1"/>
  <c r="AN82" s="1"/>
  <c r="AN83" s="1"/>
  <c r="AN84" s="1"/>
  <c r="AN85" s="1"/>
  <c r="AN86" s="1"/>
  <c r="AN87" s="1"/>
  <c r="AN88" s="1"/>
  <c r="AN89" s="1"/>
  <c r="AN90" s="1"/>
  <c r="AN91" s="1"/>
  <c r="AN92" s="1"/>
  <c r="AN93" s="1"/>
  <c r="AN94" s="1"/>
  <c r="AN95" s="1"/>
  <c r="AN96" s="1"/>
  <c r="AN97" s="1"/>
  <c r="AN98" s="1"/>
  <c r="AN99" s="1"/>
  <c r="AN100" s="1"/>
  <c r="AN101" s="1"/>
  <c r="AN102" s="1"/>
  <c r="AN103" s="1"/>
  <c r="AN104" s="1"/>
  <c r="AN105" s="1"/>
  <c r="AN106" s="1"/>
  <c r="AN107" s="1"/>
  <c r="AN6"/>
  <c r="AN5"/>
  <c r="AM110"/>
  <c r="AM221"/>
  <c r="AM222"/>
  <c r="AM223"/>
  <c r="AM224"/>
  <c r="AM225"/>
  <c r="AM226"/>
  <c r="AM227"/>
  <c r="AM228"/>
  <c r="AM229"/>
  <c r="AM230"/>
  <c r="AM231"/>
  <c r="AM220"/>
  <c r="AM219"/>
  <c r="AM210"/>
  <c r="AM211"/>
  <c r="AM209"/>
  <c r="AM208"/>
  <c r="AM117"/>
  <c r="AM118"/>
  <c r="AM119"/>
  <c r="AM120"/>
  <c r="AM121"/>
  <c r="AM122"/>
  <c r="AM123"/>
  <c r="AM124"/>
  <c r="AM125"/>
  <c r="AM126"/>
  <c r="AM127"/>
  <c r="AM128"/>
  <c r="AM129"/>
  <c r="AM130"/>
  <c r="AM131"/>
  <c r="AM132"/>
  <c r="AM133"/>
  <c r="AM134"/>
  <c r="AM135"/>
  <c r="AM136"/>
  <c r="AM137"/>
  <c r="AM138"/>
  <c r="AM139"/>
  <c r="AM140"/>
  <c r="AM141"/>
  <c r="AM142"/>
  <c r="AM143"/>
  <c r="AM144"/>
  <c r="AM145"/>
  <c r="AM146"/>
  <c r="AM147"/>
  <c r="AM148"/>
  <c r="AM149"/>
  <c r="AM150"/>
  <c r="AM151"/>
  <c r="AM152"/>
  <c r="AM153"/>
  <c r="AM154"/>
  <c r="AM155"/>
  <c r="AM156"/>
  <c r="AM157"/>
  <c r="AM158"/>
  <c r="AM159"/>
  <c r="AM160"/>
  <c r="AM161"/>
  <c r="AM162"/>
  <c r="AM163"/>
  <c r="AM164"/>
  <c r="AM165"/>
  <c r="AM166"/>
  <c r="AM167"/>
  <c r="AM168"/>
  <c r="AM169"/>
  <c r="AM170"/>
  <c r="AM171"/>
  <c r="AM172"/>
  <c r="AM173"/>
  <c r="AM174"/>
  <c r="AM175"/>
  <c r="AM176"/>
  <c r="AM177"/>
  <c r="AM178"/>
  <c r="AM179"/>
  <c r="AM180"/>
  <c r="AM181"/>
  <c r="AM182"/>
  <c r="AM183"/>
  <c r="AM184"/>
  <c r="AM185"/>
  <c r="AM186"/>
  <c r="AM187"/>
  <c r="AM188"/>
  <c r="AM189"/>
  <c r="AM190"/>
  <c r="AM191"/>
  <c r="AM192"/>
  <c r="AM193"/>
  <c r="AM194"/>
  <c r="AM195"/>
  <c r="AM196"/>
  <c r="AM197"/>
  <c r="AM198"/>
  <c r="AM199"/>
  <c r="AM200"/>
  <c r="AM116"/>
  <c r="AM115"/>
  <c r="R49"/>
  <c r="AL220"/>
  <c r="AL221"/>
  <c r="AL222"/>
  <c r="AL223"/>
  <c r="AL224"/>
  <c r="AL225"/>
  <c r="AL226"/>
  <c r="AL227"/>
  <c r="AL228"/>
  <c r="AL229"/>
  <c r="AL230"/>
  <c r="AL231"/>
  <c r="AL219"/>
  <c r="AL209"/>
  <c r="AL210"/>
  <c r="AL211"/>
  <c r="AL208"/>
  <c r="AL116"/>
  <c r="AL117"/>
  <c r="AL118"/>
  <c r="AL119"/>
  <c r="AL120"/>
  <c r="AL121"/>
  <c r="AL122"/>
  <c r="AL123"/>
  <c r="AL124"/>
  <c r="AL125"/>
  <c r="AL126"/>
  <c r="AL127"/>
  <c r="AL128"/>
  <c r="AL129"/>
  <c r="AL130"/>
  <c r="AL131"/>
  <c r="AL132"/>
  <c r="AL133"/>
  <c r="AL134"/>
  <c r="AL135"/>
  <c r="AL136"/>
  <c r="AL137"/>
  <c r="AL138"/>
  <c r="AL139"/>
  <c r="AL140"/>
  <c r="AL141"/>
  <c r="AL142"/>
  <c r="AL143"/>
  <c r="AL144"/>
  <c r="AL145"/>
  <c r="AL146"/>
  <c r="AL147"/>
  <c r="AL148"/>
  <c r="AL149"/>
  <c r="AL150"/>
  <c r="AL151"/>
  <c r="AL152"/>
  <c r="AL153"/>
  <c r="AL154"/>
  <c r="AL155"/>
  <c r="AL156"/>
  <c r="AL157"/>
  <c r="AL158"/>
  <c r="AL159"/>
  <c r="AL160"/>
  <c r="AL161"/>
  <c r="AL162"/>
  <c r="AL163"/>
  <c r="AL164"/>
  <c r="AL165"/>
  <c r="AL166"/>
  <c r="AL167"/>
  <c r="AL168"/>
  <c r="AL169"/>
  <c r="AL170"/>
  <c r="AL171"/>
  <c r="AL172"/>
  <c r="AL173"/>
  <c r="AL174"/>
  <c r="AL175"/>
  <c r="AL176"/>
  <c r="AL177"/>
  <c r="AL178"/>
  <c r="AL179"/>
  <c r="AL180"/>
  <c r="AL181"/>
  <c r="AL182"/>
  <c r="AL183"/>
  <c r="AL184"/>
  <c r="AL185"/>
  <c r="AL186"/>
  <c r="AL187"/>
  <c r="AL188"/>
  <c r="AL189"/>
  <c r="AL190"/>
  <c r="AL191"/>
  <c r="AL192"/>
  <c r="AL193"/>
  <c r="AL194"/>
  <c r="AL195"/>
  <c r="AL196"/>
  <c r="AL197"/>
  <c r="AL198"/>
  <c r="AL199"/>
  <c r="AL200"/>
  <c r="AL115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70"/>
  <c r="AL71"/>
  <c r="AL72"/>
  <c r="AL73"/>
  <c r="AL74"/>
  <c r="AL75"/>
  <c r="AL76"/>
  <c r="AL77"/>
  <c r="AL78"/>
  <c r="AL79"/>
  <c r="AL80"/>
  <c r="AL81"/>
  <c r="AL82"/>
  <c r="AL83"/>
  <c r="AL84"/>
  <c r="AL85"/>
  <c r="AL86"/>
  <c r="AL87"/>
  <c r="AL88"/>
  <c r="AL89"/>
  <c r="AL90"/>
  <c r="AL91"/>
  <c r="AL92"/>
  <c r="AL93"/>
  <c r="AL94"/>
  <c r="AL95"/>
  <c r="AL96"/>
  <c r="AL97"/>
  <c r="AL98"/>
  <c r="AL99"/>
  <c r="AL100"/>
  <c r="AL101"/>
  <c r="AL102"/>
  <c r="AL103"/>
  <c r="AL104"/>
  <c r="AL105"/>
  <c r="AL106"/>
  <c r="AL107"/>
  <c r="AL6"/>
  <c r="AK220"/>
  <c r="AK221"/>
  <c r="AK222" s="1"/>
  <c r="AK223" s="1"/>
  <c r="AK224" s="1"/>
  <c r="AK225" s="1"/>
  <c r="AK226" s="1"/>
  <c r="AK227" s="1"/>
  <c r="AK228" s="1"/>
  <c r="AK229" s="1"/>
  <c r="AK230" s="1"/>
  <c r="AK231" s="1"/>
  <c r="AK219"/>
  <c r="AK209"/>
  <c r="AK210"/>
  <c r="AK211" s="1"/>
  <c r="AK208"/>
  <c r="AK116"/>
  <c r="AK117" s="1"/>
  <c r="AK118" s="1"/>
  <c r="AK119" s="1"/>
  <c r="AK120" s="1"/>
  <c r="AK121" s="1"/>
  <c r="AK122" s="1"/>
  <c r="AK123" s="1"/>
  <c r="AK124" s="1"/>
  <c r="AK125" s="1"/>
  <c r="AK126" s="1"/>
  <c r="AK127" s="1"/>
  <c r="AK128" s="1"/>
  <c r="AK129" s="1"/>
  <c r="AK130" s="1"/>
  <c r="AK131" s="1"/>
  <c r="AK132" s="1"/>
  <c r="AK133" s="1"/>
  <c r="AK134" s="1"/>
  <c r="AK135" s="1"/>
  <c r="AK136" s="1"/>
  <c r="AK137" s="1"/>
  <c r="AK138" s="1"/>
  <c r="AK139" s="1"/>
  <c r="AK140" s="1"/>
  <c r="AK141" s="1"/>
  <c r="AK142" s="1"/>
  <c r="AK143" s="1"/>
  <c r="AK144" s="1"/>
  <c r="AK145" s="1"/>
  <c r="AK146" s="1"/>
  <c r="AK147" s="1"/>
  <c r="AK148" s="1"/>
  <c r="AK149" s="1"/>
  <c r="AK150" s="1"/>
  <c r="AK151" s="1"/>
  <c r="AK152" s="1"/>
  <c r="AK153" s="1"/>
  <c r="AK154" s="1"/>
  <c r="AK155" s="1"/>
  <c r="AK156" s="1"/>
  <c r="AK157" s="1"/>
  <c r="AK158" s="1"/>
  <c r="AK159" s="1"/>
  <c r="AK160" s="1"/>
  <c r="AK161" s="1"/>
  <c r="AK162" s="1"/>
  <c r="AK163" s="1"/>
  <c r="AK164" s="1"/>
  <c r="AK165" s="1"/>
  <c r="AK166" s="1"/>
  <c r="AK167" s="1"/>
  <c r="AK168" s="1"/>
  <c r="AK169" s="1"/>
  <c r="AK170" s="1"/>
  <c r="AK171" s="1"/>
  <c r="AK172" s="1"/>
  <c r="AK173" s="1"/>
  <c r="AK174" s="1"/>
  <c r="AK175" s="1"/>
  <c r="AK176" s="1"/>
  <c r="AK177" s="1"/>
  <c r="AK178" s="1"/>
  <c r="AK179" s="1"/>
  <c r="AK180" s="1"/>
  <c r="AK181" s="1"/>
  <c r="AK182" s="1"/>
  <c r="AK183" s="1"/>
  <c r="AK184" s="1"/>
  <c r="AK185" s="1"/>
  <c r="AK186" s="1"/>
  <c r="AK187" s="1"/>
  <c r="AK188" s="1"/>
  <c r="AK189" s="1"/>
  <c r="AK190" s="1"/>
  <c r="AK191" s="1"/>
  <c r="AK192" s="1"/>
  <c r="AK193" s="1"/>
  <c r="AK194" s="1"/>
  <c r="AK195" s="1"/>
  <c r="AK196" s="1"/>
  <c r="AK197" s="1"/>
  <c r="AK198" s="1"/>
  <c r="AK199" s="1"/>
  <c r="AK200" s="1"/>
  <c r="AK115"/>
  <c r="AK11"/>
  <c r="AK12"/>
  <c r="AK13" s="1"/>
  <c r="AK14" s="1"/>
  <c r="AK15" s="1"/>
  <c r="AK16" s="1"/>
  <c r="AK17" s="1"/>
  <c r="AK18" s="1"/>
  <c r="AK19" s="1"/>
  <c r="AK20" s="1"/>
  <c r="AK21" s="1"/>
  <c r="AK22" s="1"/>
  <c r="AK23" s="1"/>
  <c r="AK24" s="1"/>
  <c r="AK25" s="1"/>
  <c r="AK26" s="1"/>
  <c r="AK27" s="1"/>
  <c r="AK28" s="1"/>
  <c r="AK29" s="1"/>
  <c r="AK30" s="1"/>
  <c r="AK31" s="1"/>
  <c r="AK32" s="1"/>
  <c r="AK33" s="1"/>
  <c r="AK34" s="1"/>
  <c r="AK35" s="1"/>
  <c r="AK36" s="1"/>
  <c r="AK37" s="1"/>
  <c r="AK38" s="1"/>
  <c r="AK39" s="1"/>
  <c r="AK40" s="1"/>
  <c r="AK41" s="1"/>
  <c r="AK42" s="1"/>
  <c r="AK43" s="1"/>
  <c r="AK44" s="1"/>
  <c r="AK45" s="1"/>
  <c r="AK46" s="1"/>
  <c r="AK47" s="1"/>
  <c r="AK48" s="1"/>
  <c r="AK49" s="1"/>
  <c r="AK50" s="1"/>
  <c r="AK51" s="1"/>
  <c r="AK52" s="1"/>
  <c r="AK53" s="1"/>
  <c r="AK54" s="1"/>
  <c r="AK55" s="1"/>
  <c r="AK56" s="1"/>
  <c r="AK57" s="1"/>
  <c r="AK58" s="1"/>
  <c r="AK59" s="1"/>
  <c r="AK60" s="1"/>
  <c r="AK61" s="1"/>
  <c r="AK62" s="1"/>
  <c r="AK63" s="1"/>
  <c r="AK64" s="1"/>
  <c r="AK65" s="1"/>
  <c r="AK66" s="1"/>
  <c r="AK67" s="1"/>
  <c r="AK68" s="1"/>
  <c r="AK69" s="1"/>
  <c r="AK70" s="1"/>
  <c r="AK71" s="1"/>
  <c r="AK72" s="1"/>
  <c r="AK73" s="1"/>
  <c r="AK74" s="1"/>
  <c r="AK75" s="1"/>
  <c r="AK76" s="1"/>
  <c r="AK77" s="1"/>
  <c r="AK78" s="1"/>
  <c r="AK79" s="1"/>
  <c r="AK80" s="1"/>
  <c r="AK81" s="1"/>
  <c r="AK82" s="1"/>
  <c r="AK83" s="1"/>
  <c r="AK84" s="1"/>
  <c r="AK85" s="1"/>
  <c r="AK86" s="1"/>
  <c r="AK87" s="1"/>
  <c r="AK88" s="1"/>
  <c r="AK89" s="1"/>
  <c r="AK90" s="1"/>
  <c r="AK91" s="1"/>
  <c r="AK92" s="1"/>
  <c r="AK93" s="1"/>
  <c r="AK94" s="1"/>
  <c r="AK95" s="1"/>
  <c r="AK96" s="1"/>
  <c r="AK97" s="1"/>
  <c r="AK98" s="1"/>
  <c r="AK99" s="1"/>
  <c r="AK100" s="1"/>
  <c r="AK101" s="1"/>
  <c r="AK102" s="1"/>
  <c r="AK103" s="1"/>
  <c r="AK104" s="1"/>
  <c r="AK105" s="1"/>
  <c r="AK106" s="1"/>
  <c r="AK107" s="1"/>
  <c r="AK7"/>
  <c r="AK8"/>
  <c r="AK9" s="1"/>
  <c r="AK10" s="1"/>
  <c r="AK6"/>
  <c r="AL3"/>
  <c r="AI229"/>
  <c r="AI226"/>
  <c r="AI230"/>
  <c r="AI227"/>
  <c r="AI223"/>
  <c r="AI224"/>
  <c r="AI222"/>
  <c r="AI231"/>
  <c r="AI228"/>
  <c r="AI225"/>
  <c r="AI221"/>
  <c r="AI220"/>
  <c r="AI219"/>
  <c r="AI211"/>
  <c r="AI210"/>
  <c r="AI209"/>
  <c r="AI208"/>
  <c r="AI173"/>
  <c r="AI170"/>
  <c r="AI165"/>
  <c r="AI163"/>
  <c r="AI162"/>
  <c r="AI154"/>
  <c r="AI198"/>
  <c r="AI197"/>
  <c r="AI196"/>
  <c r="AI195"/>
  <c r="AI194"/>
  <c r="AI191"/>
  <c r="AI189"/>
  <c r="AI187"/>
  <c r="AI186"/>
  <c r="AI185"/>
  <c r="AI181"/>
  <c r="AI180"/>
  <c r="AI179"/>
  <c r="AI178"/>
  <c r="AI175"/>
  <c r="AI174"/>
  <c r="AI172"/>
  <c r="AI169"/>
  <c r="AI161"/>
  <c r="AI160"/>
  <c r="AI158"/>
  <c r="AI157"/>
  <c r="AI156"/>
  <c r="AI155"/>
  <c r="AI151"/>
  <c r="AI150"/>
  <c r="AI148"/>
  <c r="AI147"/>
  <c r="AI144"/>
  <c r="AI143"/>
  <c r="AI167"/>
  <c r="AI141"/>
  <c r="AI137"/>
  <c r="AI136"/>
  <c r="AI134"/>
  <c r="AI132"/>
  <c r="AI131"/>
  <c r="AI125"/>
  <c r="AI124"/>
  <c r="AI122"/>
  <c r="AI120"/>
  <c r="AI119"/>
  <c r="AI118"/>
  <c r="AI116"/>
  <c r="AI200"/>
  <c r="AI199"/>
  <c r="AI193"/>
  <c r="AI192"/>
  <c r="AI190"/>
  <c r="AI188"/>
  <c r="AI184"/>
  <c r="AI183"/>
  <c r="AI182"/>
  <c r="AI177"/>
  <c r="AI176"/>
  <c r="AI171"/>
  <c r="AI168"/>
  <c r="AI166"/>
  <c r="AI164"/>
  <c r="AI159"/>
  <c r="AI153"/>
  <c r="AI152"/>
  <c r="AI149"/>
  <c r="AI146"/>
  <c r="AI145"/>
  <c r="AI142"/>
  <c r="AI140"/>
  <c r="AI139"/>
  <c r="AI138"/>
  <c r="AI135"/>
  <c r="AI133"/>
  <c r="AI130"/>
  <c r="AI129"/>
  <c r="AI128"/>
  <c r="AI127"/>
  <c r="AI126"/>
  <c r="AI123"/>
  <c r="AI121"/>
  <c r="AI117"/>
  <c r="AI115"/>
  <c r="AI105"/>
  <c r="AI102"/>
  <c r="AI99"/>
  <c r="AI97"/>
  <c r="AI96"/>
  <c r="AI93"/>
  <c r="AI92"/>
  <c r="AI91"/>
  <c r="AI86"/>
  <c r="AI83"/>
  <c r="AI82"/>
  <c r="AI80"/>
  <c r="AI77"/>
  <c r="AI76"/>
  <c r="AI73"/>
  <c r="AI71"/>
  <c r="AI68"/>
  <c r="AI63"/>
  <c r="AI57"/>
  <c r="AI50"/>
  <c r="AI51"/>
  <c r="AI49"/>
  <c r="AI47"/>
  <c r="AI46"/>
  <c r="AI44"/>
  <c r="AI41"/>
  <c r="AI38"/>
  <c r="AI66"/>
  <c r="AI65"/>
  <c r="AI62"/>
  <c r="AI60"/>
  <c r="AI58"/>
  <c r="AI53"/>
  <c r="AI107"/>
  <c r="AI106"/>
  <c r="AI104"/>
  <c r="AI103"/>
  <c r="AI101"/>
  <c r="AI100"/>
  <c r="AI98"/>
  <c r="AI95"/>
  <c r="AI94"/>
  <c r="AI90"/>
  <c r="AI89"/>
  <c r="AI88"/>
  <c r="AI87"/>
  <c r="AI85"/>
  <c r="AI84"/>
  <c r="AI81"/>
  <c r="AI79"/>
  <c r="AI78"/>
  <c r="AI75"/>
  <c r="AI74"/>
  <c r="AI72"/>
  <c r="AI70"/>
  <c r="AI69"/>
  <c r="AI67"/>
  <c r="AI64"/>
  <c r="AI61"/>
  <c r="AI59"/>
  <c r="AI56"/>
  <c r="AI55"/>
  <c r="AI54"/>
  <c r="AI52"/>
  <c r="AI48"/>
  <c r="AI45"/>
  <c r="AI43"/>
  <c r="AI42"/>
  <c r="AI40"/>
  <c r="AI39"/>
  <c r="AI37"/>
  <c r="AI36"/>
  <c r="AI35"/>
  <c r="AI34"/>
  <c r="AI33"/>
  <c r="AI31"/>
  <c r="AI30"/>
  <c r="AI28"/>
  <c r="AI27"/>
  <c r="AI24"/>
  <c r="AI23"/>
  <c r="AI19"/>
  <c r="AI18"/>
  <c r="AI14"/>
  <c r="AI13"/>
  <c r="AI12"/>
  <c r="AI8"/>
  <c r="AI6"/>
  <c r="AI32"/>
  <c r="AI29"/>
  <c r="AI26"/>
  <c r="AI25"/>
  <c r="AI22"/>
  <c r="AI21"/>
  <c r="AI20"/>
  <c r="AI17"/>
  <c r="AI16"/>
  <c r="AI15"/>
  <c r="AI11"/>
  <c r="AI10"/>
  <c r="AI9"/>
  <c r="AI7"/>
  <c r="N231"/>
  <c r="N230"/>
  <c r="N229"/>
  <c r="N228"/>
  <c r="N227"/>
  <c r="N226"/>
  <c r="N225"/>
  <c r="N224"/>
  <c r="N223"/>
  <c r="N222"/>
  <c r="N221"/>
  <c r="N220"/>
  <c r="S219"/>
  <c r="Q219"/>
  <c r="Q220" s="1"/>
  <c r="N219"/>
  <c r="AA218"/>
  <c r="AA219" s="1"/>
  <c r="AA220" s="1"/>
  <c r="U218"/>
  <c r="O219" s="1"/>
  <c r="N211"/>
  <c r="N210"/>
  <c r="N209"/>
  <c r="S208"/>
  <c r="Q208"/>
  <c r="Q209" s="1"/>
  <c r="N208"/>
  <c r="AA207"/>
  <c r="AA208" s="1"/>
  <c r="AA209" s="1"/>
  <c r="U207"/>
  <c r="O208" s="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S115"/>
  <c r="Q115"/>
  <c r="N115"/>
  <c r="AA114"/>
  <c r="U114"/>
  <c r="V114" s="1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S6"/>
  <c r="Q6"/>
  <c r="Q7" s="1"/>
  <c r="N6"/>
  <c r="AA5"/>
  <c r="AA6" s="1"/>
  <c r="U5"/>
  <c r="V5" s="1"/>
  <c r="Y3"/>
  <c r="R3"/>
  <c r="C272" i="4"/>
  <c r="C271"/>
  <c r="C270"/>
  <c r="C269"/>
  <c r="S240"/>
  <c r="C273" s="1"/>
  <c r="N259"/>
  <c r="E65" i="2" l="1"/>
  <c r="C67"/>
  <c r="C65"/>
  <c r="A61"/>
  <c r="E67"/>
  <c r="D67"/>
  <c r="E66"/>
  <c r="C66"/>
  <c r="D65"/>
  <c r="D66"/>
  <c r="B64"/>
  <c r="B66"/>
  <c r="B67"/>
  <c r="B65"/>
  <c r="R6" i="11"/>
  <c r="T6" s="1"/>
  <c r="N108"/>
  <c r="N243" s="1"/>
  <c r="N232"/>
  <c r="N255" s="1"/>
  <c r="Z115"/>
  <c r="AA115"/>
  <c r="AA116" s="1"/>
  <c r="V207"/>
  <c r="N212"/>
  <c r="N251" s="1"/>
  <c r="V218"/>
  <c r="O6"/>
  <c r="O115"/>
  <c r="W115" s="1"/>
  <c r="AA7"/>
  <c r="Q8"/>
  <c r="R7"/>
  <c r="S7"/>
  <c r="Z117"/>
  <c r="AA117"/>
  <c r="R115"/>
  <c r="Y115"/>
  <c r="N201"/>
  <c r="N247" s="1"/>
  <c r="N259" s="1"/>
  <c r="C266" s="1"/>
  <c r="Z116"/>
  <c r="Q116"/>
  <c r="Y208"/>
  <c r="W208"/>
  <c r="U208"/>
  <c r="Q210"/>
  <c r="R209"/>
  <c r="AA210"/>
  <c r="Z210"/>
  <c r="Y219"/>
  <c r="W219"/>
  <c r="U219"/>
  <c r="Q221"/>
  <c r="R220"/>
  <c r="AA221"/>
  <c r="Z221"/>
  <c r="Z208"/>
  <c r="Z219"/>
  <c r="R208"/>
  <c r="Z209"/>
  <c r="R219"/>
  <c r="Z220"/>
  <c r="S256" i="4"/>
  <c r="S257"/>
  <c r="S258"/>
  <c r="S255"/>
  <c r="S252"/>
  <c r="S253"/>
  <c r="S254"/>
  <c r="S251"/>
  <c r="S248"/>
  <c r="S249"/>
  <c r="S250"/>
  <c r="S247"/>
  <c r="S244"/>
  <c r="S245"/>
  <c r="S246"/>
  <c r="S243"/>
  <c r="N255"/>
  <c r="N251"/>
  <c r="N247"/>
  <c r="N243"/>
  <c r="S235"/>
  <c r="S234"/>
  <c r="S233"/>
  <c r="S232"/>
  <c r="N232"/>
  <c r="Q220"/>
  <c r="R220" s="1"/>
  <c r="S220"/>
  <c r="AA220"/>
  <c r="Q221"/>
  <c r="R221" s="1"/>
  <c r="AA221"/>
  <c r="Q222"/>
  <c r="R222" s="1"/>
  <c r="AA222"/>
  <c r="Q223"/>
  <c r="R223" s="1"/>
  <c r="AA223"/>
  <c r="Q224"/>
  <c r="R224" s="1"/>
  <c r="AA224"/>
  <c r="Q225"/>
  <c r="R225" s="1"/>
  <c r="AA225"/>
  <c r="Q226"/>
  <c r="R226" s="1"/>
  <c r="AA226"/>
  <c r="Q227"/>
  <c r="R227" s="1"/>
  <c r="AA227"/>
  <c r="Q228"/>
  <c r="R228" s="1"/>
  <c r="AA228"/>
  <c r="Q229"/>
  <c r="R229" s="1"/>
  <c r="AA229"/>
  <c r="Q230"/>
  <c r="R230" s="1"/>
  <c r="AA230"/>
  <c r="Q231"/>
  <c r="R231" s="1"/>
  <c r="T231" s="1"/>
  <c r="AA231"/>
  <c r="AA219"/>
  <c r="S219"/>
  <c r="Q219"/>
  <c r="R219" s="1"/>
  <c r="T219" s="1"/>
  <c r="O219"/>
  <c r="Y219" s="1"/>
  <c r="N220"/>
  <c r="N221"/>
  <c r="N222"/>
  <c r="N223"/>
  <c r="N224"/>
  <c r="N225"/>
  <c r="N226"/>
  <c r="N227"/>
  <c r="N228"/>
  <c r="N229"/>
  <c r="N230"/>
  <c r="N231"/>
  <c r="N219"/>
  <c r="AA218"/>
  <c r="U218"/>
  <c r="V218" s="1"/>
  <c r="N209"/>
  <c r="N210"/>
  <c r="N211"/>
  <c r="S208"/>
  <c r="Q208"/>
  <c r="Q209" s="1"/>
  <c r="N208"/>
  <c r="AA207"/>
  <c r="AA208" s="1"/>
  <c r="U207"/>
  <c r="V207" s="1"/>
  <c r="S115"/>
  <c r="Q115"/>
  <c r="Q116" s="1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115"/>
  <c r="AA114"/>
  <c r="U114"/>
  <c r="S6"/>
  <c r="AA5"/>
  <c r="AA6" s="1"/>
  <c r="R3"/>
  <c r="Q6"/>
  <c r="R6" s="1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"/>
  <c r="W219" l="1"/>
  <c r="U219"/>
  <c r="AF219" s="1"/>
  <c r="U115" i="11"/>
  <c r="O116" s="1"/>
  <c r="S209"/>
  <c r="T208"/>
  <c r="AA222"/>
  <c r="Z222"/>
  <c r="Q222"/>
  <c r="R221"/>
  <c r="S210"/>
  <c r="T209"/>
  <c r="O209"/>
  <c r="V208"/>
  <c r="X208" s="1"/>
  <c r="AE208"/>
  <c r="AC208"/>
  <c r="AF208"/>
  <c r="AD208"/>
  <c r="AB208"/>
  <c r="V115"/>
  <c r="X115" s="1"/>
  <c r="Q9"/>
  <c r="R8"/>
  <c r="AA8"/>
  <c r="S220"/>
  <c r="T219"/>
  <c r="S221"/>
  <c r="T220"/>
  <c r="O220"/>
  <c r="V219"/>
  <c r="X219" s="1"/>
  <c r="AE219"/>
  <c r="AC219"/>
  <c r="AF219"/>
  <c r="AD219"/>
  <c r="AB219"/>
  <c r="AA211"/>
  <c r="Z211"/>
  <c r="Q211"/>
  <c r="R211" s="1"/>
  <c r="T211" s="1"/>
  <c r="R210"/>
  <c r="R116"/>
  <c r="Q117"/>
  <c r="AF115"/>
  <c r="AD115"/>
  <c r="AB115"/>
  <c r="AE115"/>
  <c r="AC115"/>
  <c r="T115"/>
  <c r="S116"/>
  <c r="Y6"/>
  <c r="W6"/>
  <c r="U6"/>
  <c r="O7" s="1"/>
  <c r="Z118"/>
  <c r="AA118"/>
  <c r="S8"/>
  <c r="T7"/>
  <c r="T229" i="4"/>
  <c r="S230"/>
  <c r="T227"/>
  <c r="S228"/>
  <c r="T225"/>
  <c r="S226"/>
  <c r="T224"/>
  <c r="S225"/>
  <c r="T223"/>
  <c r="S224"/>
  <c r="T222"/>
  <c r="S223"/>
  <c r="T221"/>
  <c r="S222"/>
  <c r="T220"/>
  <c r="S221"/>
  <c r="T230"/>
  <c r="S231"/>
  <c r="T228"/>
  <c r="S229"/>
  <c r="T226"/>
  <c r="S227"/>
  <c r="AA209"/>
  <c r="R209"/>
  <c r="Q210"/>
  <c r="O208"/>
  <c r="N212"/>
  <c r="R208"/>
  <c r="N201"/>
  <c r="T209"/>
  <c r="S210"/>
  <c r="S7"/>
  <c r="T6"/>
  <c r="AA7"/>
  <c r="U115"/>
  <c r="Y115"/>
  <c r="N108"/>
  <c r="Q7"/>
  <c r="R116"/>
  <c r="V114"/>
  <c r="W115" s="1"/>
  <c r="AA115"/>
  <c r="R115"/>
  <c r="T116"/>
  <c r="S117"/>
  <c r="Q117"/>
  <c r="AF115" l="1"/>
  <c r="AE115"/>
  <c r="AE219"/>
  <c r="V219"/>
  <c r="X219" s="1"/>
  <c r="O220"/>
  <c r="S117" i="11"/>
  <c r="T116"/>
  <c r="S9"/>
  <c r="T8"/>
  <c r="Y209"/>
  <c r="W209"/>
  <c r="U209"/>
  <c r="Q223"/>
  <c r="R222"/>
  <c r="AA223"/>
  <c r="Z223"/>
  <c r="Z119"/>
  <c r="AA119"/>
  <c r="V6"/>
  <c r="X6" s="1"/>
  <c r="AE6"/>
  <c r="AF6"/>
  <c r="R117"/>
  <c r="Q118"/>
  <c r="S211"/>
  <c r="S214" s="1"/>
  <c r="S253" s="1"/>
  <c r="T210"/>
  <c r="Y220"/>
  <c r="W220"/>
  <c r="U220"/>
  <c r="AA9"/>
  <c r="Q10"/>
  <c r="R9"/>
  <c r="Y116"/>
  <c r="U116"/>
  <c r="O117" s="1"/>
  <c r="W116"/>
  <c r="S222"/>
  <c r="T221"/>
  <c r="T208" i="4"/>
  <c r="S209"/>
  <c r="Y208"/>
  <c r="U208"/>
  <c r="W208"/>
  <c r="R210"/>
  <c r="Q211"/>
  <c r="R211" s="1"/>
  <c r="T211" s="1"/>
  <c r="AA210"/>
  <c r="AA116"/>
  <c r="R7"/>
  <c r="Q8"/>
  <c r="T115"/>
  <c r="S116"/>
  <c r="O116"/>
  <c r="V115"/>
  <c r="X115" s="1"/>
  <c r="AA8"/>
  <c r="R117"/>
  <c r="Q118"/>
  <c r="AF208" l="1"/>
  <c r="AE208"/>
  <c r="W220"/>
  <c r="U220"/>
  <c r="Y220"/>
  <c r="AE220" i="11"/>
  <c r="AF220"/>
  <c r="AD116"/>
  <c r="AB116"/>
  <c r="AC116"/>
  <c r="Q11"/>
  <c r="R10"/>
  <c r="AA10"/>
  <c r="T117"/>
  <c r="S118"/>
  <c r="Z120"/>
  <c r="AA120"/>
  <c r="S223"/>
  <c r="T222"/>
  <c r="O210"/>
  <c r="V209"/>
  <c r="X209" s="1"/>
  <c r="AC209"/>
  <c r="AD209"/>
  <c r="AB209"/>
  <c r="V116"/>
  <c r="X116" s="1"/>
  <c r="S10"/>
  <c r="T9"/>
  <c r="O221"/>
  <c r="V220"/>
  <c r="X220" s="1"/>
  <c r="AC220"/>
  <c r="AD220"/>
  <c r="AB220"/>
  <c r="R118"/>
  <c r="Q119"/>
  <c r="Y7"/>
  <c r="AF7" s="1"/>
  <c r="W7"/>
  <c r="U7"/>
  <c r="O8" s="1"/>
  <c r="AA224"/>
  <c r="Z224"/>
  <c r="Q224"/>
  <c r="R223"/>
  <c r="S212"/>
  <c r="AE116"/>
  <c r="AF209"/>
  <c r="AE209"/>
  <c r="AF116"/>
  <c r="AA211" i="4"/>
  <c r="T210"/>
  <c r="S211"/>
  <c r="V208"/>
  <c r="X208" s="1"/>
  <c r="O209"/>
  <c r="S214"/>
  <c r="S212"/>
  <c r="U116"/>
  <c r="Y116"/>
  <c r="W116"/>
  <c r="Q9"/>
  <c r="R8"/>
  <c r="AA9"/>
  <c r="S8"/>
  <c r="T7"/>
  <c r="AA117"/>
  <c r="T117"/>
  <c r="S118"/>
  <c r="R118"/>
  <c r="Q119"/>
  <c r="V220" l="1"/>
  <c r="X220" s="1"/>
  <c r="O221"/>
  <c r="AF220"/>
  <c r="AE220"/>
  <c r="S251" i="11"/>
  <c r="S213"/>
  <c r="S252" s="1"/>
  <c r="S215"/>
  <c r="S254" s="1"/>
  <c r="C270" s="1"/>
  <c r="Q225"/>
  <c r="R224"/>
  <c r="AA225"/>
  <c r="Z225"/>
  <c r="T118"/>
  <c r="S119"/>
  <c r="Y210"/>
  <c r="AE210" s="1"/>
  <c r="W210"/>
  <c r="U210"/>
  <c r="AA11"/>
  <c r="Q12"/>
  <c r="R11"/>
  <c r="S224"/>
  <c r="T223"/>
  <c r="V7"/>
  <c r="X7" s="1"/>
  <c r="R119"/>
  <c r="Q120"/>
  <c r="Y221"/>
  <c r="W221"/>
  <c r="U221"/>
  <c r="W117"/>
  <c r="U117"/>
  <c r="O118" s="1"/>
  <c r="Y117"/>
  <c r="Z121"/>
  <c r="AA121"/>
  <c r="S11"/>
  <c r="T10"/>
  <c r="AE7"/>
  <c r="S215" i="4"/>
  <c r="S213"/>
  <c r="W209"/>
  <c r="U209"/>
  <c r="Y209"/>
  <c r="AA118"/>
  <c r="S9"/>
  <c r="T8"/>
  <c r="V116"/>
  <c r="X116" s="1"/>
  <c r="O117"/>
  <c r="AA10"/>
  <c r="Q10"/>
  <c r="R9"/>
  <c r="T118"/>
  <c r="S119"/>
  <c r="R119"/>
  <c r="Q120"/>
  <c r="W221" l="1"/>
  <c r="U221"/>
  <c r="Y221"/>
  <c r="O222" i="11"/>
  <c r="V221"/>
  <c r="X221" s="1"/>
  <c r="AC221"/>
  <c r="AD221"/>
  <c r="AB221"/>
  <c r="R120"/>
  <c r="Q121"/>
  <c r="Z122"/>
  <c r="AA122"/>
  <c r="AD117"/>
  <c r="AB117"/>
  <c r="AC117"/>
  <c r="T119"/>
  <c r="S120"/>
  <c r="Q13"/>
  <c r="R12"/>
  <c r="AA12"/>
  <c r="AA226"/>
  <c r="Z226"/>
  <c r="Q226"/>
  <c r="R225"/>
  <c r="AE221"/>
  <c r="AF117"/>
  <c r="V117"/>
  <c r="X117" s="1"/>
  <c r="Y8"/>
  <c r="AE8" s="1"/>
  <c r="W8"/>
  <c r="U8"/>
  <c r="O9" s="1"/>
  <c r="S12"/>
  <c r="T11"/>
  <c r="O211"/>
  <c r="V210"/>
  <c r="X210" s="1"/>
  <c r="AC210"/>
  <c r="AD210"/>
  <c r="AB210"/>
  <c r="S225"/>
  <c r="T224"/>
  <c r="AF221"/>
  <c r="AE117"/>
  <c r="AF210"/>
  <c r="O210" i="4"/>
  <c r="V209"/>
  <c r="X209" s="1"/>
  <c r="Q11"/>
  <c r="R10"/>
  <c r="AA11"/>
  <c r="U117"/>
  <c r="W117"/>
  <c r="Y117"/>
  <c r="AA119"/>
  <c r="S10"/>
  <c r="T9"/>
  <c r="R120"/>
  <c r="Q121"/>
  <c r="T119"/>
  <c r="S120"/>
  <c r="AE221" l="1"/>
  <c r="V221"/>
  <c r="X221" s="1"/>
  <c r="O222"/>
  <c r="AF221"/>
  <c r="Y118" i="11"/>
  <c r="U118"/>
  <c r="O119" s="1"/>
  <c r="W118"/>
  <c r="S226"/>
  <c r="T225"/>
  <c r="S13"/>
  <c r="T12"/>
  <c r="T120"/>
  <c r="S121"/>
  <c r="Y211"/>
  <c r="W211"/>
  <c r="U211"/>
  <c r="V211" s="1"/>
  <c r="X211" s="1"/>
  <c r="V8"/>
  <c r="X8" s="1"/>
  <c r="Q227"/>
  <c r="R226"/>
  <c r="AA227"/>
  <c r="Z227"/>
  <c r="AA13"/>
  <c r="Q14"/>
  <c r="R13"/>
  <c r="AF118"/>
  <c r="AE118"/>
  <c r="Z123"/>
  <c r="AA123"/>
  <c r="R121"/>
  <c r="Q122"/>
  <c r="Y222"/>
  <c r="W222"/>
  <c r="U222"/>
  <c r="AF8"/>
  <c r="Y210" i="4"/>
  <c r="U210"/>
  <c r="W210"/>
  <c r="AA120"/>
  <c r="S11"/>
  <c r="T10"/>
  <c r="V117"/>
  <c r="X117" s="1"/>
  <c r="AA12"/>
  <c r="Q12"/>
  <c r="R11"/>
  <c r="T120"/>
  <c r="S121"/>
  <c r="R121"/>
  <c r="Q122"/>
  <c r="U222" l="1"/>
  <c r="W222"/>
  <c r="Y222"/>
  <c r="AF211" i="11"/>
  <c r="AF212" s="1"/>
  <c r="AE222"/>
  <c r="T121"/>
  <c r="S122"/>
  <c r="S14"/>
  <c r="T13"/>
  <c r="S227"/>
  <c r="T226"/>
  <c r="Y9"/>
  <c r="AE9" s="1"/>
  <c r="W9"/>
  <c r="U9"/>
  <c r="O10" s="1"/>
  <c r="W214"/>
  <c r="W253" s="1"/>
  <c r="W212"/>
  <c r="AD118"/>
  <c r="AB118"/>
  <c r="AC118"/>
  <c r="O223"/>
  <c r="V222"/>
  <c r="X222" s="1"/>
  <c r="AC222"/>
  <c r="AD222"/>
  <c r="AB222"/>
  <c r="R122"/>
  <c r="Q123"/>
  <c r="Z124"/>
  <c r="AA124"/>
  <c r="Q15"/>
  <c r="R14"/>
  <c r="AA14"/>
  <c r="AA228"/>
  <c r="Z228"/>
  <c r="Q228"/>
  <c r="R227"/>
  <c r="AC211"/>
  <c r="AC212" s="1"/>
  <c r="AD211"/>
  <c r="AD212" s="1"/>
  <c r="AD251" s="1"/>
  <c r="AB211"/>
  <c r="AB212" s="1"/>
  <c r="V118"/>
  <c r="X118" s="1"/>
  <c r="AF222"/>
  <c r="AE211"/>
  <c r="AE212" s="1"/>
  <c r="AE251" s="1"/>
  <c r="V210" i="4"/>
  <c r="X210" s="1"/>
  <c r="O211"/>
  <c r="S12"/>
  <c r="T11"/>
  <c r="U118"/>
  <c r="W118"/>
  <c r="Y118"/>
  <c r="Q13"/>
  <c r="R12"/>
  <c r="AA13"/>
  <c r="AA121"/>
  <c r="T121"/>
  <c r="S122"/>
  <c r="R122"/>
  <c r="Q123"/>
  <c r="V222" l="1"/>
  <c r="X222" s="1"/>
  <c r="O223"/>
  <c r="AE222"/>
  <c r="AF222"/>
  <c r="S228" i="11"/>
  <c r="T227"/>
  <c r="S15"/>
  <c r="T14"/>
  <c r="Z125"/>
  <c r="AA125"/>
  <c r="Z126" s="1"/>
  <c r="R123"/>
  <c r="Q124"/>
  <c r="Y223"/>
  <c r="W223"/>
  <c r="U223"/>
  <c r="W119"/>
  <c r="U119"/>
  <c r="O120" s="1"/>
  <c r="Y119"/>
  <c r="AB251"/>
  <c r="AC213"/>
  <c r="AC251" s="1"/>
  <c r="Q229"/>
  <c r="R228"/>
  <c r="AA229"/>
  <c r="Z229"/>
  <c r="AA15"/>
  <c r="Q16"/>
  <c r="R15"/>
  <c r="T122"/>
  <c r="S123"/>
  <c r="AF119"/>
  <c r="AE119"/>
  <c r="W215"/>
  <c r="W254" s="1"/>
  <c r="B270" s="1"/>
  <c r="W251"/>
  <c r="W213"/>
  <c r="W252" s="1"/>
  <c r="V9"/>
  <c r="X9" s="1"/>
  <c r="AF9"/>
  <c r="AF251"/>
  <c r="W211" i="4"/>
  <c r="Y211"/>
  <c r="U211"/>
  <c r="V211" s="1"/>
  <c r="X211" s="1"/>
  <c r="AA122"/>
  <c r="S13"/>
  <c r="T12"/>
  <c r="AA14"/>
  <c r="Q14"/>
  <c r="R13"/>
  <c r="O119"/>
  <c r="V118"/>
  <c r="X118" s="1"/>
  <c r="T122"/>
  <c r="S123"/>
  <c r="R123"/>
  <c r="Q124"/>
  <c r="U223" l="1"/>
  <c r="W223"/>
  <c r="Y223"/>
  <c r="AE223"/>
  <c r="AF223"/>
  <c r="AE223" i="11"/>
  <c r="S16"/>
  <c r="T15"/>
  <c r="S229"/>
  <c r="T228"/>
  <c r="AD119"/>
  <c r="AB119"/>
  <c r="AC119"/>
  <c r="T123"/>
  <c r="S124"/>
  <c r="Y10"/>
  <c r="W10"/>
  <c r="U10"/>
  <c r="O11" s="1"/>
  <c r="Q17"/>
  <c r="R16"/>
  <c r="AA16"/>
  <c r="AA230"/>
  <c r="Z230"/>
  <c r="Q230"/>
  <c r="R229"/>
  <c r="V119"/>
  <c r="X119" s="1"/>
  <c r="O224"/>
  <c r="V223"/>
  <c r="X223" s="1"/>
  <c r="AC223"/>
  <c r="AD223"/>
  <c r="AB223"/>
  <c r="R124"/>
  <c r="Q125"/>
  <c r="AF223"/>
  <c r="W214" i="4"/>
  <c r="W253" s="1"/>
  <c r="W212"/>
  <c r="W251" s="1"/>
  <c r="Q15"/>
  <c r="R14"/>
  <c r="AA15"/>
  <c r="AA123"/>
  <c r="U119"/>
  <c r="W119"/>
  <c r="Y119"/>
  <c r="S14"/>
  <c r="T13"/>
  <c r="R124"/>
  <c r="Q125"/>
  <c r="T123"/>
  <c r="S124"/>
  <c r="V223" l="1"/>
  <c r="X223" s="1"/>
  <c r="O224"/>
  <c r="T124" i="11"/>
  <c r="S125"/>
  <c r="S230"/>
  <c r="T229"/>
  <c r="S17"/>
  <c r="T16"/>
  <c r="V10"/>
  <c r="X10" s="1"/>
  <c r="R125"/>
  <c r="Q126"/>
  <c r="Y224"/>
  <c r="W224"/>
  <c r="U224"/>
  <c r="Y120"/>
  <c r="U120"/>
  <c r="O121" s="1"/>
  <c r="W120"/>
  <c r="Q231"/>
  <c r="R231" s="1"/>
  <c r="T231" s="1"/>
  <c r="R230"/>
  <c r="AA231"/>
  <c r="Z231"/>
  <c r="AA17"/>
  <c r="Q18"/>
  <c r="R17"/>
  <c r="AF120"/>
  <c r="AE120"/>
  <c r="AF10"/>
  <c r="AE10"/>
  <c r="W215" i="4"/>
  <c r="W254" s="1"/>
  <c r="B270" s="1"/>
  <c r="W213"/>
  <c r="W252" s="1"/>
  <c r="O120"/>
  <c r="V119"/>
  <c r="X119" s="1"/>
  <c r="AA16"/>
  <c r="Q16"/>
  <c r="R15"/>
  <c r="AA124"/>
  <c r="S15"/>
  <c r="T14"/>
  <c r="T124"/>
  <c r="S125"/>
  <c r="R125"/>
  <c r="Q126"/>
  <c r="U224" l="1"/>
  <c r="W224"/>
  <c r="Y224"/>
  <c r="AE224"/>
  <c r="AF224"/>
  <c r="Q19" i="11"/>
  <c r="R18"/>
  <c r="AA18"/>
  <c r="V120"/>
  <c r="X120" s="1"/>
  <c r="O225"/>
  <c r="V224"/>
  <c r="X224" s="1"/>
  <c r="AC224"/>
  <c r="AD224"/>
  <c r="AB224"/>
  <c r="R126"/>
  <c r="Q127"/>
  <c r="AE11"/>
  <c r="AF11"/>
  <c r="Y11"/>
  <c r="W11"/>
  <c r="U11"/>
  <c r="O12" s="1"/>
  <c r="AF224"/>
  <c r="S18"/>
  <c r="T17"/>
  <c r="S231"/>
  <c r="T230"/>
  <c r="AD120"/>
  <c r="AB120"/>
  <c r="AC120"/>
  <c r="T125"/>
  <c r="S126"/>
  <c r="AE224"/>
  <c r="AA125" i="4"/>
  <c r="S16"/>
  <c r="T15"/>
  <c r="Q17"/>
  <c r="R16"/>
  <c r="AA17"/>
  <c r="U120"/>
  <c r="W120"/>
  <c r="Y120"/>
  <c r="R126"/>
  <c r="Q127"/>
  <c r="T125"/>
  <c r="S126"/>
  <c r="V224" l="1"/>
  <c r="X224" s="1"/>
  <c r="O225"/>
  <c r="S234" i="11"/>
  <c r="S257" s="1"/>
  <c r="S232"/>
  <c r="V11"/>
  <c r="X11" s="1"/>
  <c r="R127"/>
  <c r="Q128"/>
  <c r="Y225"/>
  <c r="AF225" s="1"/>
  <c r="W225"/>
  <c r="U225"/>
  <c r="W121"/>
  <c r="U121"/>
  <c r="O122" s="1"/>
  <c r="Y121"/>
  <c r="AA19"/>
  <c r="Q20"/>
  <c r="R19"/>
  <c r="T126"/>
  <c r="S127"/>
  <c r="S19"/>
  <c r="T18"/>
  <c r="O121" i="4"/>
  <c r="V120"/>
  <c r="X120" s="1"/>
  <c r="AA18"/>
  <c r="Q18"/>
  <c r="R17"/>
  <c r="S17"/>
  <c r="T16"/>
  <c r="T126"/>
  <c r="S127"/>
  <c r="R127"/>
  <c r="Q128"/>
  <c r="Y225" l="1"/>
  <c r="U225"/>
  <c r="W225"/>
  <c r="AE225"/>
  <c r="AF225"/>
  <c r="S20" i="11"/>
  <c r="T19"/>
  <c r="AD121"/>
  <c r="AB121"/>
  <c r="AC121"/>
  <c r="R128"/>
  <c r="Q129"/>
  <c r="Y12"/>
  <c r="W12"/>
  <c r="U12"/>
  <c r="O13" s="1"/>
  <c r="Q21"/>
  <c r="R20"/>
  <c r="AA20"/>
  <c r="V121"/>
  <c r="X121" s="1"/>
  <c r="O226"/>
  <c r="V225"/>
  <c r="X225" s="1"/>
  <c r="AC225"/>
  <c r="AD225"/>
  <c r="AB225"/>
  <c r="T127"/>
  <c r="S128"/>
  <c r="S255"/>
  <c r="S233"/>
  <c r="S256" s="1"/>
  <c r="S235"/>
  <c r="S258" s="1"/>
  <c r="C269" s="1"/>
  <c r="AF121"/>
  <c r="AE225"/>
  <c r="AE121"/>
  <c r="S18" i="4"/>
  <c r="T17"/>
  <c r="Q19"/>
  <c r="R18"/>
  <c r="AA19"/>
  <c r="U121"/>
  <c r="W121"/>
  <c r="Y121"/>
  <c r="R128"/>
  <c r="Q129"/>
  <c r="T127"/>
  <c r="S128"/>
  <c r="V225" l="1"/>
  <c r="X225" s="1"/>
  <c r="O226"/>
  <c r="AF12" i="11"/>
  <c r="Y226"/>
  <c r="W226"/>
  <c r="U226"/>
  <c r="Y122"/>
  <c r="U122"/>
  <c r="W122"/>
  <c r="AA21"/>
  <c r="Q22"/>
  <c r="R21"/>
  <c r="R129"/>
  <c r="Q130"/>
  <c r="S21"/>
  <c r="T20"/>
  <c r="V12"/>
  <c r="X12" s="1"/>
  <c r="T128"/>
  <c r="S129"/>
  <c r="AF122"/>
  <c r="AE12"/>
  <c r="O122" i="4"/>
  <c r="V121"/>
  <c r="X121" s="1"/>
  <c r="AA20"/>
  <c r="Q20"/>
  <c r="R19"/>
  <c r="S19"/>
  <c r="T18"/>
  <c r="T128"/>
  <c r="S129"/>
  <c r="R129"/>
  <c r="Q130"/>
  <c r="U226" l="1"/>
  <c r="Y226"/>
  <c r="W226"/>
  <c r="AE226"/>
  <c r="AE122" i="11"/>
  <c r="O123"/>
  <c r="Y13"/>
  <c r="W13"/>
  <c r="U13"/>
  <c r="O14" s="1"/>
  <c r="T129"/>
  <c r="S130"/>
  <c r="Q23"/>
  <c r="R22"/>
  <c r="AA22"/>
  <c r="V122"/>
  <c r="X122" s="1"/>
  <c r="O227"/>
  <c r="V226"/>
  <c r="X226" s="1"/>
  <c r="AC226"/>
  <c r="AD226"/>
  <c r="AB226"/>
  <c r="AE226"/>
  <c r="AF13"/>
  <c r="R130"/>
  <c r="Q131"/>
  <c r="S22"/>
  <c r="T21"/>
  <c r="AD122"/>
  <c r="AB122"/>
  <c r="AC122"/>
  <c r="AF226"/>
  <c r="S20" i="4"/>
  <c r="T19"/>
  <c r="Q21"/>
  <c r="R20"/>
  <c r="AA21"/>
  <c r="U122"/>
  <c r="W122"/>
  <c r="Y122"/>
  <c r="T129"/>
  <c r="S130"/>
  <c r="R130"/>
  <c r="Q131"/>
  <c r="O227" l="1"/>
  <c r="V226"/>
  <c r="X226" s="1"/>
  <c r="AF226"/>
  <c r="AE13" i="11"/>
  <c r="R131"/>
  <c r="Q132"/>
  <c r="S23"/>
  <c r="T22"/>
  <c r="V13"/>
  <c r="X13" s="1"/>
  <c r="T130"/>
  <c r="S131"/>
  <c r="Y227"/>
  <c r="AF227" s="1"/>
  <c r="W227"/>
  <c r="U227"/>
  <c r="W123"/>
  <c r="U123"/>
  <c r="O124" s="1"/>
  <c r="Y123"/>
  <c r="AA23"/>
  <c r="Q24"/>
  <c r="R23"/>
  <c r="V122" i="4"/>
  <c r="X122" s="1"/>
  <c r="O123"/>
  <c r="AA22"/>
  <c r="Q22"/>
  <c r="R21"/>
  <c r="S21"/>
  <c r="T20"/>
  <c r="R131"/>
  <c r="Q132"/>
  <c r="T130"/>
  <c r="S131"/>
  <c r="U227" l="1"/>
  <c r="W227"/>
  <c r="Y227"/>
  <c r="AE227"/>
  <c r="AF227"/>
  <c r="S24" i="11"/>
  <c r="T23"/>
  <c r="AD123"/>
  <c r="AB123"/>
  <c r="AC123"/>
  <c r="Y14"/>
  <c r="W14"/>
  <c r="U14"/>
  <c r="O15" s="1"/>
  <c r="T131"/>
  <c r="S132"/>
  <c r="AF123"/>
  <c r="Q25"/>
  <c r="R24"/>
  <c r="AA24"/>
  <c r="V123"/>
  <c r="X123" s="1"/>
  <c r="O228"/>
  <c r="V227"/>
  <c r="X227" s="1"/>
  <c r="AC227"/>
  <c r="AD227"/>
  <c r="AB227"/>
  <c r="R132"/>
  <c r="Q133"/>
  <c r="AE227"/>
  <c r="AE123"/>
  <c r="S22" i="4"/>
  <c r="T21"/>
  <c r="Y123"/>
  <c r="U123"/>
  <c r="W123"/>
  <c r="Q23"/>
  <c r="R22"/>
  <c r="AA23"/>
  <c r="T131"/>
  <c r="S132"/>
  <c r="R132"/>
  <c r="Q133"/>
  <c r="V227" l="1"/>
  <c r="X227" s="1"/>
  <c r="O228"/>
  <c r="AF14" i="11"/>
  <c r="AE14"/>
  <c r="T132"/>
  <c r="S133"/>
  <c r="S25"/>
  <c r="T24"/>
  <c r="R133"/>
  <c r="Q134"/>
  <c r="Y228"/>
  <c r="W228"/>
  <c r="U228"/>
  <c r="Y124"/>
  <c r="AF124" s="1"/>
  <c r="U124"/>
  <c r="O125" s="1"/>
  <c r="W124"/>
  <c r="AA25"/>
  <c r="Q26"/>
  <c r="R25"/>
  <c r="V14"/>
  <c r="X14" s="1"/>
  <c r="S23" i="4"/>
  <c r="T22"/>
  <c r="AA24"/>
  <c r="Q24"/>
  <c r="R23"/>
  <c r="O124"/>
  <c r="V123"/>
  <c r="X123" s="1"/>
  <c r="R133"/>
  <c r="Q134"/>
  <c r="T132"/>
  <c r="S133"/>
  <c r="Y228" l="1"/>
  <c r="W228"/>
  <c r="U228"/>
  <c r="AE228"/>
  <c r="AF228"/>
  <c r="AE124" i="11"/>
  <c r="Y15"/>
  <c r="AF15" s="1"/>
  <c r="W15"/>
  <c r="U15"/>
  <c r="O16" s="1"/>
  <c r="Q27"/>
  <c r="R26"/>
  <c r="AA26"/>
  <c r="V124"/>
  <c r="X124" s="1"/>
  <c r="O229"/>
  <c r="V228"/>
  <c r="X228" s="1"/>
  <c r="AC228"/>
  <c r="AD228"/>
  <c r="AB228"/>
  <c r="T133"/>
  <c r="S134"/>
  <c r="AE228"/>
  <c r="S26"/>
  <c r="T25"/>
  <c r="AD124"/>
  <c r="AB124"/>
  <c r="AC124"/>
  <c r="R134"/>
  <c r="Q135"/>
  <c r="AF228"/>
  <c r="S24" i="4"/>
  <c r="T23"/>
  <c r="U124"/>
  <c r="W124"/>
  <c r="Y124"/>
  <c r="Q25"/>
  <c r="R24"/>
  <c r="AA25"/>
  <c r="T133"/>
  <c r="S134"/>
  <c r="R134"/>
  <c r="Q135"/>
  <c r="V228" l="1"/>
  <c r="X228" s="1"/>
  <c r="O229"/>
  <c r="T134" i="11"/>
  <c r="S135"/>
  <c r="S27"/>
  <c r="T26"/>
  <c r="V15"/>
  <c r="X15" s="1"/>
  <c r="R135"/>
  <c r="Q136"/>
  <c r="Y229"/>
  <c r="AF229" s="1"/>
  <c r="W229"/>
  <c r="U229"/>
  <c r="W125"/>
  <c r="U125"/>
  <c r="O126" s="1"/>
  <c r="Y125"/>
  <c r="AA27"/>
  <c r="Q28"/>
  <c r="R27"/>
  <c r="AE15"/>
  <c r="S25" i="4"/>
  <c r="T24"/>
  <c r="V124"/>
  <c r="X124" s="1"/>
  <c r="O125"/>
  <c r="AA26"/>
  <c r="Q26"/>
  <c r="R25"/>
  <c r="R135"/>
  <c r="Q136"/>
  <c r="T134"/>
  <c r="S135"/>
  <c r="Y229" l="1"/>
  <c r="U229"/>
  <c r="W229"/>
  <c r="AE229"/>
  <c r="AF229"/>
  <c r="S28" i="11"/>
  <c r="T27"/>
  <c r="AD125"/>
  <c r="AB125"/>
  <c r="AC125"/>
  <c r="R136"/>
  <c r="Q137"/>
  <c r="Y16"/>
  <c r="AE16" s="1"/>
  <c r="W16"/>
  <c r="U16"/>
  <c r="O17" s="1"/>
  <c r="AF125"/>
  <c r="Q29"/>
  <c r="R28"/>
  <c r="AA28"/>
  <c r="V125"/>
  <c r="X125" s="1"/>
  <c r="O230"/>
  <c r="V229"/>
  <c r="X229" s="1"/>
  <c r="AC229"/>
  <c r="AD229"/>
  <c r="AB229"/>
  <c r="T135"/>
  <c r="S136"/>
  <c r="AE229"/>
  <c r="AE125"/>
  <c r="S26" i="4"/>
  <c r="T25"/>
  <c r="U125"/>
  <c r="W125"/>
  <c r="Y125"/>
  <c r="Q27"/>
  <c r="R26"/>
  <c r="AA27"/>
  <c r="T135"/>
  <c r="S136"/>
  <c r="R136"/>
  <c r="Q137"/>
  <c r="V229" l="1"/>
  <c r="X229" s="1"/>
  <c r="O230"/>
  <c r="AF16" i="11"/>
  <c r="S29"/>
  <c r="T28"/>
  <c r="R137"/>
  <c r="Q138"/>
  <c r="Y230"/>
  <c r="W230"/>
  <c r="U230"/>
  <c r="Y126"/>
  <c r="U126"/>
  <c r="O127" s="1"/>
  <c r="AA126"/>
  <c r="W126"/>
  <c r="AA29"/>
  <c r="Q30"/>
  <c r="R29"/>
  <c r="V16"/>
  <c r="X16" s="1"/>
  <c r="T136"/>
  <c r="S137"/>
  <c r="AF126"/>
  <c r="AE126"/>
  <c r="S27" i="4"/>
  <c r="T26"/>
  <c r="V125"/>
  <c r="X125" s="1"/>
  <c r="O126"/>
  <c r="AA28"/>
  <c r="Q28"/>
  <c r="R27"/>
  <c r="T136"/>
  <c r="S137"/>
  <c r="R137"/>
  <c r="Q138"/>
  <c r="Y230" l="1"/>
  <c r="W230"/>
  <c r="U230"/>
  <c r="AE230"/>
  <c r="AF230"/>
  <c r="S30" i="11"/>
  <c r="T29"/>
  <c r="V126"/>
  <c r="X126" s="1"/>
  <c r="O231"/>
  <c r="V230"/>
  <c r="X230" s="1"/>
  <c r="AC230"/>
  <c r="AD230"/>
  <c r="AB230"/>
  <c r="T137"/>
  <c r="S138"/>
  <c r="Y17"/>
  <c r="AE17" s="1"/>
  <c r="W17"/>
  <c r="U17"/>
  <c r="O18" s="1"/>
  <c r="Q31"/>
  <c r="R30"/>
  <c r="AA30"/>
  <c r="Z127"/>
  <c r="AA127"/>
  <c r="AD126"/>
  <c r="AB126"/>
  <c r="AC126"/>
  <c r="R138"/>
  <c r="Q139"/>
  <c r="AE230"/>
  <c r="AF230"/>
  <c r="S28" i="4"/>
  <c r="T27"/>
  <c r="AA126"/>
  <c r="Z127" s="1"/>
  <c r="U126"/>
  <c r="W126"/>
  <c r="Y126"/>
  <c r="Q29"/>
  <c r="R28"/>
  <c r="AA29"/>
  <c r="T137"/>
  <c r="S138"/>
  <c r="R138"/>
  <c r="Q139"/>
  <c r="V230" l="1"/>
  <c r="X230" s="1"/>
  <c r="O231"/>
  <c r="R139" i="11"/>
  <c r="Q140"/>
  <c r="AA31"/>
  <c r="Q32"/>
  <c r="R31"/>
  <c r="Y231"/>
  <c r="W231"/>
  <c r="U231"/>
  <c r="V231" s="1"/>
  <c r="X231" s="1"/>
  <c r="W127"/>
  <c r="U127"/>
  <c r="O128" s="1"/>
  <c r="Y127"/>
  <c r="T138"/>
  <c r="S139"/>
  <c r="AF127"/>
  <c r="AE127"/>
  <c r="Z128"/>
  <c r="AA128"/>
  <c r="S31"/>
  <c r="T30"/>
  <c r="V17"/>
  <c r="X17" s="1"/>
  <c r="AF17"/>
  <c r="AA30" i="4"/>
  <c r="Q30"/>
  <c r="R29"/>
  <c r="AA127"/>
  <c r="Z128" s="1"/>
  <c r="S29"/>
  <c r="T28"/>
  <c r="V126"/>
  <c r="X126" s="1"/>
  <c r="O127"/>
  <c r="T138"/>
  <c r="S139"/>
  <c r="R139"/>
  <c r="Q140"/>
  <c r="Y231" l="1"/>
  <c r="AE231" s="1"/>
  <c r="AE232" s="1"/>
  <c r="AE255" s="1"/>
  <c r="C263" s="1"/>
  <c r="U231"/>
  <c r="V231" s="1"/>
  <c r="X231" s="1"/>
  <c r="W231"/>
  <c r="AF231"/>
  <c r="AF232" s="1"/>
  <c r="Y18" i="11"/>
  <c r="W18"/>
  <c r="U18"/>
  <c r="O19" s="1"/>
  <c r="V127"/>
  <c r="X127" s="1"/>
  <c r="AC231"/>
  <c r="AC232" s="1"/>
  <c r="AD231"/>
  <c r="AD232" s="1"/>
  <c r="AD255" s="1"/>
  <c r="AB231"/>
  <c r="AB232" s="1"/>
  <c r="Q33"/>
  <c r="R32"/>
  <c r="AA32"/>
  <c r="T139"/>
  <c r="S140"/>
  <c r="AE18"/>
  <c r="Z129"/>
  <c r="AA129"/>
  <c r="AD127"/>
  <c r="AB127"/>
  <c r="AC127"/>
  <c r="W232"/>
  <c r="W234"/>
  <c r="W257" s="1"/>
  <c r="S32"/>
  <c r="T31"/>
  <c r="R140"/>
  <c r="Q141"/>
  <c r="AE231"/>
  <c r="AE232" s="1"/>
  <c r="AE255" s="1"/>
  <c r="AF231"/>
  <c r="AF232" s="1"/>
  <c r="U127" i="4"/>
  <c r="W127"/>
  <c r="Y127"/>
  <c r="Q31"/>
  <c r="R30"/>
  <c r="AA31"/>
  <c r="AA128"/>
  <c r="Z129" s="1"/>
  <c r="S30"/>
  <c r="T29"/>
  <c r="T139"/>
  <c r="S140"/>
  <c r="R140"/>
  <c r="Q141"/>
  <c r="W234" l="1"/>
  <c r="W257" s="1"/>
  <c r="W232"/>
  <c r="AD232"/>
  <c r="AD255" s="1"/>
  <c r="C264" s="1"/>
  <c r="AC232"/>
  <c r="AB232"/>
  <c r="AB255" s="1"/>
  <c r="AF255"/>
  <c r="C262" s="1"/>
  <c r="AF255" i="11"/>
  <c r="R141"/>
  <c r="Q142"/>
  <c r="AA33"/>
  <c r="Q34"/>
  <c r="R33"/>
  <c r="V18"/>
  <c r="X18" s="1"/>
  <c r="T140"/>
  <c r="S141"/>
  <c r="W235"/>
  <c r="W258" s="1"/>
  <c r="B269" s="1"/>
  <c r="W255"/>
  <c r="W233"/>
  <c r="W256" s="1"/>
  <c r="Z130"/>
  <c r="AA130"/>
  <c r="S33"/>
  <c r="T32"/>
  <c r="AB255"/>
  <c r="AC233"/>
  <c r="AC255" s="1"/>
  <c r="Y128"/>
  <c r="U128"/>
  <c r="O129" s="1"/>
  <c r="W128"/>
  <c r="AF18"/>
  <c r="AA129" i="4"/>
  <c r="Z130" s="1"/>
  <c r="S31"/>
  <c r="T30"/>
  <c r="V127"/>
  <c r="X127" s="1"/>
  <c r="O128"/>
  <c r="AA32"/>
  <c r="Q32"/>
  <c r="R31"/>
  <c r="T140"/>
  <c r="S141"/>
  <c r="R141"/>
  <c r="Q142"/>
  <c r="AC233" l="1"/>
  <c r="AC255" s="1"/>
  <c r="C265" s="1"/>
  <c r="W255"/>
  <c r="W235"/>
  <c r="W258" s="1"/>
  <c r="B269" s="1"/>
  <c r="W233"/>
  <c r="W256" s="1"/>
  <c r="V128" i="11"/>
  <c r="X128" s="1"/>
  <c r="AD128"/>
  <c r="AB128"/>
  <c r="AC128"/>
  <c r="Y19"/>
  <c r="W19"/>
  <c r="U19"/>
  <c r="O20" s="1"/>
  <c r="Q35"/>
  <c r="R34"/>
  <c r="AA34"/>
  <c r="T141"/>
  <c r="S142"/>
  <c r="AF128"/>
  <c r="Z131"/>
  <c r="AA131"/>
  <c r="AE19"/>
  <c r="S34"/>
  <c r="T33"/>
  <c r="R142"/>
  <c r="Q143"/>
  <c r="AE128"/>
  <c r="S32" i="4"/>
  <c r="T31"/>
  <c r="U128"/>
  <c r="W128"/>
  <c r="Y128"/>
  <c r="AA130"/>
  <c r="Z131" s="1"/>
  <c r="Q33"/>
  <c r="R32"/>
  <c r="AA33"/>
  <c r="T141"/>
  <c r="S142"/>
  <c r="R142"/>
  <c r="Q143"/>
  <c r="AF19" i="11" l="1"/>
  <c r="Z132"/>
  <c r="AA132"/>
  <c r="AA35"/>
  <c r="Q36"/>
  <c r="R35"/>
  <c r="W129"/>
  <c r="U129"/>
  <c r="O130" s="1"/>
  <c r="Y129"/>
  <c r="AF129" s="1"/>
  <c r="R143"/>
  <c r="Q144"/>
  <c r="T142"/>
  <c r="S143"/>
  <c r="S35"/>
  <c r="T34"/>
  <c r="V19"/>
  <c r="X19" s="1"/>
  <c r="S33" i="4"/>
  <c r="T32"/>
  <c r="AA131"/>
  <c r="Z132" s="1"/>
  <c r="V128"/>
  <c r="X128" s="1"/>
  <c r="O129"/>
  <c r="AA34"/>
  <c r="Q34"/>
  <c r="R33"/>
  <c r="R143"/>
  <c r="Q144"/>
  <c r="T142"/>
  <c r="S143"/>
  <c r="R144" i="11" l="1"/>
  <c r="Q145"/>
  <c r="AD129"/>
  <c r="AB129"/>
  <c r="AC129"/>
  <c r="Q37"/>
  <c r="R36"/>
  <c r="AA36"/>
  <c r="Y20"/>
  <c r="W20"/>
  <c r="U20"/>
  <c r="O21" s="1"/>
  <c r="T143"/>
  <c r="S144"/>
  <c r="V129"/>
  <c r="X129" s="1"/>
  <c r="S36"/>
  <c r="T35"/>
  <c r="Z133"/>
  <c r="AA133"/>
  <c r="AE129"/>
  <c r="S34" i="4"/>
  <c r="T33"/>
  <c r="U129"/>
  <c r="W129"/>
  <c r="Y129"/>
  <c r="Q35"/>
  <c r="R34"/>
  <c r="AA35"/>
  <c r="AA132"/>
  <c r="Z133" s="1"/>
  <c r="R144"/>
  <c r="Q145"/>
  <c r="T143"/>
  <c r="S144"/>
  <c r="AE20" i="11" l="1"/>
  <c r="Y130"/>
  <c r="AF130" s="1"/>
  <c r="U130"/>
  <c r="O131" s="1"/>
  <c r="W130"/>
  <c r="S37"/>
  <c r="T36"/>
  <c r="T144"/>
  <c r="S145"/>
  <c r="Z134"/>
  <c r="AA134"/>
  <c r="V20"/>
  <c r="X20" s="1"/>
  <c r="AA37"/>
  <c r="Q38"/>
  <c r="R37"/>
  <c r="R145"/>
  <c r="Q146"/>
  <c r="AF20"/>
  <c r="AA133" i="4"/>
  <c r="Z134" s="1"/>
  <c r="S35"/>
  <c r="T34"/>
  <c r="V129"/>
  <c r="X129" s="1"/>
  <c r="O130"/>
  <c r="AA36"/>
  <c r="Q36"/>
  <c r="R35"/>
  <c r="R145"/>
  <c r="Q146"/>
  <c r="T144"/>
  <c r="S145"/>
  <c r="AE130" i="11" l="1"/>
  <c r="R146"/>
  <c r="Q147"/>
  <c r="T145"/>
  <c r="S146"/>
  <c r="Q39"/>
  <c r="R38"/>
  <c r="AA38"/>
  <c r="Z135"/>
  <c r="AA135"/>
  <c r="AD130"/>
  <c r="AB130"/>
  <c r="AC130"/>
  <c r="S38"/>
  <c r="T37"/>
  <c r="Y21"/>
  <c r="W21"/>
  <c r="U21"/>
  <c r="O22" s="1"/>
  <c r="V130"/>
  <c r="X130" s="1"/>
  <c r="S36" i="4"/>
  <c r="T35"/>
  <c r="U130"/>
  <c r="W130"/>
  <c r="Y130"/>
  <c r="Q37"/>
  <c r="R36"/>
  <c r="AA37"/>
  <c r="AA134"/>
  <c r="Z135" s="1"/>
  <c r="R146"/>
  <c r="Q147"/>
  <c r="T145"/>
  <c r="S146"/>
  <c r="AE21" i="11" l="1"/>
  <c r="W131"/>
  <c r="U131"/>
  <c r="O132" s="1"/>
  <c r="Y131"/>
  <c r="AF131" s="1"/>
  <c r="AA39"/>
  <c r="Q40"/>
  <c r="R39"/>
  <c r="T146"/>
  <c r="S147"/>
  <c r="V21"/>
  <c r="X21" s="1"/>
  <c r="Z136"/>
  <c r="AA136"/>
  <c r="S39"/>
  <c r="T38"/>
  <c r="R147"/>
  <c r="Q148"/>
  <c r="AF21"/>
  <c r="AA135" i="4"/>
  <c r="Z136" s="1"/>
  <c r="S37"/>
  <c r="T36"/>
  <c r="O131"/>
  <c r="V130"/>
  <c r="X130" s="1"/>
  <c r="AA38"/>
  <c r="Q38"/>
  <c r="R37"/>
  <c r="R147"/>
  <c r="Q148"/>
  <c r="T146"/>
  <c r="S147"/>
  <c r="AE131" i="11" l="1"/>
  <c r="T147"/>
  <c r="S148"/>
  <c r="S40"/>
  <c r="T39"/>
  <c r="AD131"/>
  <c r="AB131"/>
  <c r="AC131"/>
  <c r="R148"/>
  <c r="Q149"/>
  <c r="Z137"/>
  <c r="AA137"/>
  <c r="Y22"/>
  <c r="AE22" s="1"/>
  <c r="W22"/>
  <c r="U22"/>
  <c r="O23" s="1"/>
  <c r="Q41"/>
  <c r="R40"/>
  <c r="AA40"/>
  <c r="V131"/>
  <c r="X131" s="1"/>
  <c r="S38" i="4"/>
  <c r="T37"/>
  <c r="Q39"/>
  <c r="R38"/>
  <c r="AA39"/>
  <c r="U131"/>
  <c r="W131"/>
  <c r="Y131"/>
  <c r="AA136"/>
  <c r="Z137" s="1"/>
  <c r="R148"/>
  <c r="Q149"/>
  <c r="T147"/>
  <c r="S148"/>
  <c r="Y132" i="11" l="1"/>
  <c r="U132"/>
  <c r="O133" s="1"/>
  <c r="W132"/>
  <c r="AA41"/>
  <c r="Q42"/>
  <c r="R41"/>
  <c r="Z138"/>
  <c r="AA138"/>
  <c r="R149"/>
  <c r="Q150"/>
  <c r="S41"/>
  <c r="T40"/>
  <c r="V22"/>
  <c r="X22" s="1"/>
  <c r="T148"/>
  <c r="S149"/>
  <c r="AF132"/>
  <c r="AE132"/>
  <c r="AF22"/>
  <c r="AA137" i="4"/>
  <c r="Z138" s="1"/>
  <c r="V131"/>
  <c r="X131" s="1"/>
  <c r="O132"/>
  <c r="AA40"/>
  <c r="Q40"/>
  <c r="R39"/>
  <c r="S39"/>
  <c r="T38"/>
  <c r="R149"/>
  <c r="Q150"/>
  <c r="T148"/>
  <c r="S149"/>
  <c r="R150" i="11" l="1"/>
  <c r="Q151"/>
  <c r="Z139"/>
  <c r="AA139"/>
  <c r="S42"/>
  <c r="T41"/>
  <c r="AD132"/>
  <c r="AB132"/>
  <c r="AC132"/>
  <c r="Y23"/>
  <c r="W23"/>
  <c r="U23"/>
  <c r="O24" s="1"/>
  <c r="T149"/>
  <c r="S150"/>
  <c r="Q43"/>
  <c r="R42"/>
  <c r="AA42"/>
  <c r="V132"/>
  <c r="X132" s="1"/>
  <c r="S40" i="4"/>
  <c r="T39"/>
  <c r="U132"/>
  <c r="W132"/>
  <c r="Y132"/>
  <c r="Q41"/>
  <c r="R40"/>
  <c r="AA41"/>
  <c r="AA138"/>
  <c r="Z139" s="1"/>
  <c r="R150"/>
  <c r="Q151"/>
  <c r="T149"/>
  <c r="S150"/>
  <c r="AE23" i="11" l="1"/>
  <c r="W133"/>
  <c r="U133"/>
  <c r="O134" s="1"/>
  <c r="Y133"/>
  <c r="AF133" s="1"/>
  <c r="Q44"/>
  <c r="R43"/>
  <c r="T150"/>
  <c r="S151"/>
  <c r="AA43"/>
  <c r="S43"/>
  <c r="T42"/>
  <c r="V23"/>
  <c r="X23" s="1"/>
  <c r="Z140"/>
  <c r="AA140"/>
  <c r="R151"/>
  <c r="Q152"/>
  <c r="AF23"/>
  <c r="AA139" i="4"/>
  <c r="Z140" s="1"/>
  <c r="S41"/>
  <c r="T40"/>
  <c r="O133"/>
  <c r="V132"/>
  <c r="X132" s="1"/>
  <c r="AA42"/>
  <c r="Q42"/>
  <c r="R41"/>
  <c r="R151"/>
  <c r="Q152"/>
  <c r="T150"/>
  <c r="S151"/>
  <c r="AE133" i="11" l="1"/>
  <c r="T151"/>
  <c r="S152"/>
  <c r="S44"/>
  <c r="T43"/>
  <c r="AD133"/>
  <c r="AB133"/>
  <c r="AC133"/>
  <c r="R152"/>
  <c r="Q153"/>
  <c r="Z141"/>
  <c r="AA141"/>
  <c r="Y24"/>
  <c r="W24"/>
  <c r="U24"/>
  <c r="O25" s="1"/>
  <c r="AA44"/>
  <c r="Q45"/>
  <c r="R44"/>
  <c r="V133"/>
  <c r="X133" s="1"/>
  <c r="S42" i="4"/>
  <c r="T41"/>
  <c r="Q43"/>
  <c r="R42"/>
  <c r="AA43"/>
  <c r="U133"/>
  <c r="W133"/>
  <c r="Y133"/>
  <c r="AA140"/>
  <c r="Z141" s="1"/>
  <c r="R152"/>
  <c r="Q153"/>
  <c r="T151"/>
  <c r="S152"/>
  <c r="AE24" i="11" l="1"/>
  <c r="Y134"/>
  <c r="AF134" s="1"/>
  <c r="U134"/>
  <c r="O135" s="1"/>
  <c r="W134"/>
  <c r="Q46"/>
  <c r="R45"/>
  <c r="AA45"/>
  <c r="Z142"/>
  <c r="AA142"/>
  <c r="R153"/>
  <c r="Q154"/>
  <c r="S45"/>
  <c r="T44"/>
  <c r="V24"/>
  <c r="X24" s="1"/>
  <c r="T152"/>
  <c r="S153"/>
  <c r="AF24"/>
  <c r="O134" i="4"/>
  <c r="V133"/>
  <c r="X133" s="1"/>
  <c r="AA44"/>
  <c r="Q44"/>
  <c r="R43"/>
  <c r="AA141"/>
  <c r="Z142" s="1"/>
  <c r="S43"/>
  <c r="T42"/>
  <c r="R153"/>
  <c r="Q154"/>
  <c r="T152"/>
  <c r="S153"/>
  <c r="R154" i="11" l="1"/>
  <c r="Q155"/>
  <c r="Z143"/>
  <c r="AA143"/>
  <c r="S46"/>
  <c r="T45"/>
  <c r="AD134"/>
  <c r="AB134"/>
  <c r="AC134"/>
  <c r="Y25"/>
  <c r="AE25" s="1"/>
  <c r="W25"/>
  <c r="U25"/>
  <c r="O26" s="1"/>
  <c r="T153"/>
  <c r="S154"/>
  <c r="AA46"/>
  <c r="Q47"/>
  <c r="R46"/>
  <c r="V134"/>
  <c r="X134" s="1"/>
  <c r="AE134"/>
  <c r="AA142" i="4"/>
  <c r="Z143" s="1"/>
  <c r="S44"/>
  <c r="T43"/>
  <c r="Q45"/>
  <c r="R44"/>
  <c r="AA45"/>
  <c r="U134"/>
  <c r="W134"/>
  <c r="Y134"/>
  <c r="R154"/>
  <c r="Q155"/>
  <c r="T153"/>
  <c r="S154"/>
  <c r="W135" i="11" l="1"/>
  <c r="U135"/>
  <c r="O136" s="1"/>
  <c r="Y135"/>
  <c r="Q48"/>
  <c r="R47"/>
  <c r="AA47"/>
  <c r="T154"/>
  <c r="S155"/>
  <c r="S47"/>
  <c r="T46"/>
  <c r="V25"/>
  <c r="X25" s="1"/>
  <c r="Z144"/>
  <c r="AA144"/>
  <c r="R155"/>
  <c r="Q156"/>
  <c r="AF25"/>
  <c r="O135" i="4"/>
  <c r="V134"/>
  <c r="X134" s="1"/>
  <c r="AA46"/>
  <c r="Q46"/>
  <c r="R45"/>
  <c r="S45"/>
  <c r="T44"/>
  <c r="AA143"/>
  <c r="Z144" s="1"/>
  <c r="R155"/>
  <c r="Q156"/>
  <c r="T154"/>
  <c r="S155"/>
  <c r="AF135" i="11" l="1"/>
  <c r="T155"/>
  <c r="S156"/>
  <c r="S48"/>
  <c r="T47"/>
  <c r="AD135"/>
  <c r="AB135"/>
  <c r="AC135"/>
  <c r="R156"/>
  <c r="Q157"/>
  <c r="Z145"/>
  <c r="AA145"/>
  <c r="Y26"/>
  <c r="W26"/>
  <c r="U26"/>
  <c r="O27" s="1"/>
  <c r="AA48"/>
  <c r="Q49"/>
  <c r="R48"/>
  <c r="V135"/>
  <c r="X135" s="1"/>
  <c r="AE135"/>
  <c r="AA144" i="4"/>
  <c r="Z145" s="1"/>
  <c r="S46"/>
  <c r="T45"/>
  <c r="Q47"/>
  <c r="R46"/>
  <c r="AA47"/>
  <c r="U135"/>
  <c r="W135"/>
  <c r="Y135"/>
  <c r="R156"/>
  <c r="Q157"/>
  <c r="T155"/>
  <c r="S156"/>
  <c r="AE26" i="11" l="1"/>
  <c r="Y136"/>
  <c r="AF136" s="1"/>
  <c r="U136"/>
  <c r="O137" s="1"/>
  <c r="W136"/>
  <c r="Q50"/>
  <c r="AA49"/>
  <c r="Z146"/>
  <c r="AA146"/>
  <c r="R157"/>
  <c r="Q158"/>
  <c r="S49"/>
  <c r="T48"/>
  <c r="V26"/>
  <c r="X26" s="1"/>
  <c r="T156"/>
  <c r="S157"/>
  <c r="AF26"/>
  <c r="O136" i="4"/>
  <c r="V135"/>
  <c r="X135" s="1"/>
  <c r="AA48"/>
  <c r="Q48"/>
  <c r="R47"/>
  <c r="S47"/>
  <c r="T46"/>
  <c r="AA145"/>
  <c r="Z146" s="1"/>
  <c r="R157"/>
  <c r="Q158"/>
  <c r="T156"/>
  <c r="S157"/>
  <c r="AE136" i="11" l="1"/>
  <c r="R158"/>
  <c r="Q159"/>
  <c r="Z147"/>
  <c r="AA147"/>
  <c r="S50"/>
  <c r="T49"/>
  <c r="AD136"/>
  <c r="AB136"/>
  <c r="AC136"/>
  <c r="Y27"/>
  <c r="AE27" s="1"/>
  <c r="W27"/>
  <c r="U27"/>
  <c r="O28" s="1"/>
  <c r="T157"/>
  <c r="S158"/>
  <c r="AA50"/>
  <c r="Q51"/>
  <c r="R50"/>
  <c r="V136"/>
  <c r="X136" s="1"/>
  <c r="AA146" i="4"/>
  <c r="Z147" s="1"/>
  <c r="S48"/>
  <c r="T47"/>
  <c r="Q49"/>
  <c r="R48"/>
  <c r="AA49"/>
  <c r="U136"/>
  <c r="W136"/>
  <c r="Y136"/>
  <c r="R158"/>
  <c r="Q159"/>
  <c r="T157"/>
  <c r="S158"/>
  <c r="Q52" i="11" l="1"/>
  <c r="R51"/>
  <c r="T158"/>
  <c r="S159"/>
  <c r="W137"/>
  <c r="U137"/>
  <c r="O138" s="1"/>
  <c r="Y137"/>
  <c r="AF137" s="1"/>
  <c r="AA51"/>
  <c r="S51"/>
  <c r="T50"/>
  <c r="V27"/>
  <c r="X27" s="1"/>
  <c r="Z148"/>
  <c r="AA148"/>
  <c r="R159"/>
  <c r="Q160"/>
  <c r="AF27"/>
  <c r="O137" i="4"/>
  <c r="V136"/>
  <c r="X136" s="1"/>
  <c r="AA50"/>
  <c r="Q50"/>
  <c r="R49"/>
  <c r="S49"/>
  <c r="T48"/>
  <c r="AA147"/>
  <c r="Z148" s="1"/>
  <c r="R159"/>
  <c r="Q160"/>
  <c r="T158"/>
  <c r="S159"/>
  <c r="AE137" i="11" l="1"/>
  <c r="T159"/>
  <c r="S160"/>
  <c r="AD137"/>
  <c r="AB137"/>
  <c r="AC137"/>
  <c r="Q53"/>
  <c r="R52"/>
  <c r="R160"/>
  <c r="Q161"/>
  <c r="Z149"/>
  <c r="AA149"/>
  <c r="Y28"/>
  <c r="AE28" s="1"/>
  <c r="W28"/>
  <c r="U28"/>
  <c r="O29" s="1"/>
  <c r="AA52"/>
  <c r="V137"/>
  <c r="X137" s="1"/>
  <c r="S52"/>
  <c r="T51"/>
  <c r="AA148" i="4"/>
  <c r="Z149" s="1"/>
  <c r="S50"/>
  <c r="T49"/>
  <c r="Q51"/>
  <c r="R50"/>
  <c r="AA51"/>
  <c r="U137"/>
  <c r="W137"/>
  <c r="Y137"/>
  <c r="R160"/>
  <c r="Q161"/>
  <c r="T159"/>
  <c r="S160"/>
  <c r="Y138" i="11" l="1"/>
  <c r="AF138" s="1"/>
  <c r="U138"/>
  <c r="O139" s="1"/>
  <c r="W138"/>
  <c r="Z150"/>
  <c r="AA150"/>
  <c r="R161"/>
  <c r="Q162"/>
  <c r="S53"/>
  <c r="T52"/>
  <c r="AA53"/>
  <c r="V28"/>
  <c r="X28" s="1"/>
  <c r="T160"/>
  <c r="S161"/>
  <c r="Q54"/>
  <c r="R53"/>
  <c r="AF28"/>
  <c r="O138" i="4"/>
  <c r="V137"/>
  <c r="X137" s="1"/>
  <c r="AA52"/>
  <c r="Q52"/>
  <c r="R51"/>
  <c r="AA149"/>
  <c r="Z150" s="1"/>
  <c r="S51"/>
  <c r="T50"/>
  <c r="R161"/>
  <c r="Q162"/>
  <c r="T160"/>
  <c r="S161"/>
  <c r="AE138" i="11" l="1"/>
  <c r="Q55"/>
  <c r="R54"/>
  <c r="R162"/>
  <c r="Q163"/>
  <c r="Z151"/>
  <c r="AA151"/>
  <c r="AD138"/>
  <c r="AB138"/>
  <c r="AC138"/>
  <c r="S54"/>
  <c r="T53"/>
  <c r="Y29"/>
  <c r="AE29" s="1"/>
  <c r="W29"/>
  <c r="U29"/>
  <c r="O30" s="1"/>
  <c r="AA54"/>
  <c r="T161"/>
  <c r="S162"/>
  <c r="V138"/>
  <c r="X138" s="1"/>
  <c r="S52" i="4"/>
  <c r="T51"/>
  <c r="AA150"/>
  <c r="Z151" s="1"/>
  <c r="Q53"/>
  <c r="R52"/>
  <c r="AA53"/>
  <c r="U138"/>
  <c r="W138"/>
  <c r="Y138"/>
  <c r="R162"/>
  <c r="Q163"/>
  <c r="T161"/>
  <c r="S162"/>
  <c r="T162" i="11" l="1"/>
  <c r="S163"/>
  <c r="Q56"/>
  <c r="R55"/>
  <c r="W139"/>
  <c r="U139"/>
  <c r="O140" s="1"/>
  <c r="Y139"/>
  <c r="AF139" s="1"/>
  <c r="AA55"/>
  <c r="V29"/>
  <c r="X29" s="1"/>
  <c r="Z152"/>
  <c r="AA152"/>
  <c r="R163"/>
  <c r="Q164"/>
  <c r="S55"/>
  <c r="T54"/>
  <c r="AF29"/>
  <c r="O139" i="4"/>
  <c r="V138"/>
  <c r="X138" s="1"/>
  <c r="AA54"/>
  <c r="Q54"/>
  <c r="R53"/>
  <c r="AA151"/>
  <c r="Z152" s="1"/>
  <c r="S53"/>
  <c r="T52"/>
  <c r="R163"/>
  <c r="Q164"/>
  <c r="T162"/>
  <c r="S163"/>
  <c r="AD139" i="11" l="1"/>
  <c r="AB139"/>
  <c r="AC139"/>
  <c r="Q57"/>
  <c r="R56"/>
  <c r="T163"/>
  <c r="S164"/>
  <c r="R164"/>
  <c r="Q165"/>
  <c r="Z153"/>
  <c r="AA153"/>
  <c r="Y30"/>
  <c r="AE30" s="1"/>
  <c r="W30"/>
  <c r="U30"/>
  <c r="O31" s="1"/>
  <c r="AA56"/>
  <c r="V139"/>
  <c r="X139" s="1"/>
  <c r="S56"/>
  <c r="T55"/>
  <c r="AE139"/>
  <c r="S54" i="4"/>
  <c r="T53"/>
  <c r="AA152"/>
  <c r="Z153" s="1"/>
  <c r="Q55"/>
  <c r="R54"/>
  <c r="AA55"/>
  <c r="U139"/>
  <c r="W139"/>
  <c r="Y139"/>
  <c r="R164"/>
  <c r="Q165"/>
  <c r="T163"/>
  <c r="S164"/>
  <c r="Y140" i="11" l="1"/>
  <c r="AF140" s="1"/>
  <c r="U140"/>
  <c r="O141" s="1"/>
  <c r="W140"/>
  <c r="AA57"/>
  <c r="Z154"/>
  <c r="AA154"/>
  <c r="Z155" s="1"/>
  <c r="R165"/>
  <c r="Q166"/>
  <c r="S57"/>
  <c r="T56"/>
  <c r="V30"/>
  <c r="X30" s="1"/>
  <c r="T164"/>
  <c r="S165"/>
  <c r="Q58"/>
  <c r="R57"/>
  <c r="AF30"/>
  <c r="V139" i="4"/>
  <c r="X139" s="1"/>
  <c r="O140"/>
  <c r="AA56"/>
  <c r="Q56"/>
  <c r="R55"/>
  <c r="AA153"/>
  <c r="Z154" s="1"/>
  <c r="S55"/>
  <c r="T54"/>
  <c r="R165"/>
  <c r="Q166"/>
  <c r="T164"/>
  <c r="S165"/>
  <c r="Q59" i="11" l="1"/>
  <c r="R58"/>
  <c r="R166"/>
  <c r="Q167"/>
  <c r="AD140"/>
  <c r="AB140"/>
  <c r="AC140"/>
  <c r="S58"/>
  <c r="T57"/>
  <c r="Y31"/>
  <c r="W31"/>
  <c r="U31"/>
  <c r="O32" s="1"/>
  <c r="T165"/>
  <c r="S166"/>
  <c r="AA58"/>
  <c r="V140"/>
  <c r="X140" s="1"/>
  <c r="AE140"/>
  <c r="S56" i="4"/>
  <c r="T55"/>
  <c r="U140"/>
  <c r="W140"/>
  <c r="Y140"/>
  <c r="AA154"/>
  <c r="Z155" s="1"/>
  <c r="Q57"/>
  <c r="R56"/>
  <c r="AA57"/>
  <c r="R166"/>
  <c r="Q167"/>
  <c r="T165"/>
  <c r="S166"/>
  <c r="AE31" i="11" l="1"/>
  <c r="W141"/>
  <c r="U141"/>
  <c r="O142" s="1"/>
  <c r="Y141"/>
  <c r="AF141" s="1"/>
  <c r="AA59"/>
  <c r="T166"/>
  <c r="S167"/>
  <c r="Q60"/>
  <c r="R59"/>
  <c r="V31"/>
  <c r="X31" s="1"/>
  <c r="R167"/>
  <c r="Q168"/>
  <c r="S59"/>
  <c r="T58"/>
  <c r="AF31"/>
  <c r="S57" i="4"/>
  <c r="T56"/>
  <c r="O141"/>
  <c r="V140"/>
  <c r="X140" s="1"/>
  <c r="AA58"/>
  <c r="Q58"/>
  <c r="R57"/>
  <c r="R167"/>
  <c r="Q168"/>
  <c r="T166"/>
  <c r="S167"/>
  <c r="AE141" i="11" l="1"/>
  <c r="T167"/>
  <c r="S168"/>
  <c r="S60"/>
  <c r="T59"/>
  <c r="AD141"/>
  <c r="AB141"/>
  <c r="AC141"/>
  <c r="R168"/>
  <c r="Q169"/>
  <c r="Y32"/>
  <c r="AE32" s="1"/>
  <c r="W32"/>
  <c r="U32"/>
  <c r="O33" s="1"/>
  <c r="Q61"/>
  <c r="R60"/>
  <c r="AA60"/>
  <c r="V141"/>
  <c r="X141" s="1"/>
  <c r="S58" i="4"/>
  <c r="T57"/>
  <c r="Q59"/>
  <c r="R58"/>
  <c r="AA59"/>
  <c r="U141"/>
  <c r="W141"/>
  <c r="Y141"/>
  <c r="R168"/>
  <c r="Q169"/>
  <c r="T167"/>
  <c r="S168"/>
  <c r="AA61" i="11" l="1"/>
  <c r="Q62"/>
  <c r="R61"/>
  <c r="R169"/>
  <c r="Q170"/>
  <c r="Y142"/>
  <c r="U142"/>
  <c r="O143" s="1"/>
  <c r="W142"/>
  <c r="S61"/>
  <c r="T60"/>
  <c r="V32"/>
  <c r="X32" s="1"/>
  <c r="T168"/>
  <c r="S169"/>
  <c r="AF142"/>
  <c r="AE142"/>
  <c r="AF32"/>
  <c r="O142" i="4"/>
  <c r="V141"/>
  <c r="X141" s="1"/>
  <c r="AA60"/>
  <c r="Q60"/>
  <c r="R59"/>
  <c r="S59"/>
  <c r="T58"/>
  <c r="R169"/>
  <c r="Q170"/>
  <c r="T168"/>
  <c r="S169"/>
  <c r="AD142" i="11" l="1"/>
  <c r="AB142"/>
  <c r="AC142"/>
  <c r="T169"/>
  <c r="S170"/>
  <c r="Q63"/>
  <c r="R62"/>
  <c r="AA62"/>
  <c r="Y33"/>
  <c r="W33"/>
  <c r="U33"/>
  <c r="O34" s="1"/>
  <c r="V142"/>
  <c r="X142" s="1"/>
  <c r="R170"/>
  <c r="Q171"/>
  <c r="S62"/>
  <c r="T61"/>
  <c r="S60" i="4"/>
  <c r="T59"/>
  <c r="Q61"/>
  <c r="R60"/>
  <c r="AA61"/>
  <c r="U142"/>
  <c r="W142"/>
  <c r="Y142"/>
  <c r="R170"/>
  <c r="Q171"/>
  <c r="T169"/>
  <c r="S170"/>
  <c r="AE33" i="11" l="1"/>
  <c r="T170"/>
  <c r="S171"/>
  <c r="W143"/>
  <c r="U143"/>
  <c r="O144" s="1"/>
  <c r="Y143"/>
  <c r="AF143" s="1"/>
  <c r="S63"/>
  <c r="T62"/>
  <c r="R171"/>
  <c r="Q172"/>
  <c r="V33"/>
  <c r="X33" s="1"/>
  <c r="AA63"/>
  <c r="Q64"/>
  <c r="R63"/>
  <c r="AF33"/>
  <c r="O143" i="4"/>
  <c r="V142"/>
  <c r="X142" s="1"/>
  <c r="AA62"/>
  <c r="Q62"/>
  <c r="R61"/>
  <c r="S61"/>
  <c r="T60"/>
  <c r="R171"/>
  <c r="Q172"/>
  <c r="T170"/>
  <c r="S171"/>
  <c r="Q65" i="11" l="1"/>
  <c r="R64"/>
  <c r="AA64"/>
  <c r="R172"/>
  <c r="Q173"/>
  <c r="AD143"/>
  <c r="AB143"/>
  <c r="AC143"/>
  <c r="S64"/>
  <c r="T63"/>
  <c r="Y34"/>
  <c r="AE34" s="1"/>
  <c r="W34"/>
  <c r="U34"/>
  <c r="O35" s="1"/>
  <c r="T171"/>
  <c r="S172"/>
  <c r="V143"/>
  <c r="X143" s="1"/>
  <c r="AE143"/>
  <c r="S62" i="4"/>
  <c r="T61"/>
  <c r="Q63"/>
  <c r="R62"/>
  <c r="AA63"/>
  <c r="Y143"/>
  <c r="U143"/>
  <c r="W143"/>
  <c r="R172"/>
  <c r="Q173"/>
  <c r="T171"/>
  <c r="S172"/>
  <c r="Y144" i="11" l="1"/>
  <c r="AF144" s="1"/>
  <c r="U144"/>
  <c r="O145" s="1"/>
  <c r="W144"/>
  <c r="T172"/>
  <c r="S173"/>
  <c r="AA65"/>
  <c r="Q66"/>
  <c r="R65"/>
  <c r="V34"/>
  <c r="X34" s="1"/>
  <c r="AE144"/>
  <c r="R173"/>
  <c r="Q174"/>
  <c r="S65"/>
  <c r="T64"/>
  <c r="AF34"/>
  <c r="AA64" i="4"/>
  <c r="Q64"/>
  <c r="R63"/>
  <c r="O144"/>
  <c r="V143"/>
  <c r="X143" s="1"/>
  <c r="S63"/>
  <c r="T62"/>
  <c r="R173"/>
  <c r="Q174"/>
  <c r="T172"/>
  <c r="S173"/>
  <c r="T173" i="11" l="1"/>
  <c r="S174"/>
  <c r="S66"/>
  <c r="T65"/>
  <c r="AD144"/>
  <c r="AB144"/>
  <c r="AC144"/>
  <c r="R174"/>
  <c r="Q175"/>
  <c r="Y35"/>
  <c r="AE35" s="1"/>
  <c r="W35"/>
  <c r="U35"/>
  <c r="O36" s="1"/>
  <c r="Q67"/>
  <c r="R66"/>
  <c r="AA66"/>
  <c r="V144"/>
  <c r="X144" s="1"/>
  <c r="S64" i="4"/>
  <c r="T63"/>
  <c r="U144"/>
  <c r="W144"/>
  <c r="Y144"/>
  <c r="Q65"/>
  <c r="R64"/>
  <c r="AA65"/>
  <c r="R174"/>
  <c r="Q175"/>
  <c r="T173"/>
  <c r="S174"/>
  <c r="AA67" i="11" l="1"/>
  <c r="Q68"/>
  <c r="R67"/>
  <c r="R175"/>
  <c r="Q176"/>
  <c r="W145"/>
  <c r="U145"/>
  <c r="O146" s="1"/>
  <c r="Y145"/>
  <c r="S67"/>
  <c r="T66"/>
  <c r="V35"/>
  <c r="X35" s="1"/>
  <c r="T174"/>
  <c r="S175"/>
  <c r="AF35"/>
  <c r="S65" i="4"/>
  <c r="T64"/>
  <c r="O145"/>
  <c r="V144"/>
  <c r="X144" s="1"/>
  <c r="AA66"/>
  <c r="Q66"/>
  <c r="R65"/>
  <c r="R175"/>
  <c r="Q176"/>
  <c r="T174"/>
  <c r="S175"/>
  <c r="AF145" i="11" l="1"/>
  <c r="AD145"/>
  <c r="AB145"/>
  <c r="AC145"/>
  <c r="T175"/>
  <c r="S176"/>
  <c r="Q69"/>
  <c r="R68"/>
  <c r="AA68"/>
  <c r="Y36"/>
  <c r="AE36" s="1"/>
  <c r="W36"/>
  <c r="U36"/>
  <c r="O37" s="1"/>
  <c r="V145"/>
  <c r="X145" s="1"/>
  <c r="R176"/>
  <c r="Q177"/>
  <c r="S68"/>
  <c r="T67"/>
  <c r="AE145"/>
  <c r="S66" i="4"/>
  <c r="T65"/>
  <c r="Q67"/>
  <c r="R66"/>
  <c r="AA67"/>
  <c r="U145"/>
  <c r="W145"/>
  <c r="Y145"/>
  <c r="R176"/>
  <c r="Q177"/>
  <c r="T175"/>
  <c r="S176"/>
  <c r="T176" i="11" l="1"/>
  <c r="S177"/>
  <c r="Y146"/>
  <c r="AF146" s="1"/>
  <c r="U146"/>
  <c r="O147" s="1"/>
  <c r="W146"/>
  <c r="S69"/>
  <c r="T68"/>
  <c r="R177"/>
  <c r="Q178"/>
  <c r="V36"/>
  <c r="X36" s="1"/>
  <c r="AA69"/>
  <c r="Q70"/>
  <c r="R69"/>
  <c r="AF36"/>
  <c r="O146" i="4"/>
  <c r="V145"/>
  <c r="X145" s="1"/>
  <c r="AA68"/>
  <c r="Q68"/>
  <c r="R67"/>
  <c r="S67"/>
  <c r="T66"/>
  <c r="R177"/>
  <c r="Q178"/>
  <c r="T176"/>
  <c r="S177"/>
  <c r="Q71" i="11" l="1"/>
  <c r="R70"/>
  <c r="AA70"/>
  <c r="R178"/>
  <c r="Q179"/>
  <c r="AD146"/>
  <c r="AB146"/>
  <c r="AC146"/>
  <c r="S70"/>
  <c r="T69"/>
  <c r="Y37"/>
  <c r="AE37" s="1"/>
  <c r="W37"/>
  <c r="U37"/>
  <c r="O38" s="1"/>
  <c r="T177"/>
  <c r="S178"/>
  <c r="V146"/>
  <c r="X146" s="1"/>
  <c r="AE146"/>
  <c r="S68" i="4"/>
  <c r="T67"/>
  <c r="Q69"/>
  <c r="R68"/>
  <c r="AA69"/>
  <c r="U146"/>
  <c r="W146"/>
  <c r="Y146"/>
  <c r="R178"/>
  <c r="Q179"/>
  <c r="T177"/>
  <c r="S178"/>
  <c r="W147" i="11" l="1"/>
  <c r="U147"/>
  <c r="O148" s="1"/>
  <c r="Y147"/>
  <c r="AF147" s="1"/>
  <c r="T178"/>
  <c r="S179"/>
  <c r="AA71"/>
  <c r="Q72"/>
  <c r="R71"/>
  <c r="V37"/>
  <c r="X37" s="1"/>
  <c r="AE147"/>
  <c r="R179"/>
  <c r="Q180"/>
  <c r="S71"/>
  <c r="T70"/>
  <c r="AF37"/>
  <c r="O147" i="4"/>
  <c r="V146"/>
  <c r="X146" s="1"/>
  <c r="AA70"/>
  <c r="Q70"/>
  <c r="R69"/>
  <c r="S69"/>
  <c r="T68"/>
  <c r="R179"/>
  <c r="Q180"/>
  <c r="T178"/>
  <c r="S179"/>
  <c r="R180" i="11" l="1"/>
  <c r="Q181"/>
  <c r="T179"/>
  <c r="S180"/>
  <c r="S72"/>
  <c r="T71"/>
  <c r="AD147"/>
  <c r="AB147"/>
  <c r="AC147"/>
  <c r="Y38"/>
  <c r="AE38" s="1"/>
  <c r="W38"/>
  <c r="U38"/>
  <c r="O39" s="1"/>
  <c r="Q73"/>
  <c r="R72"/>
  <c r="AA72"/>
  <c r="V147"/>
  <c r="X147" s="1"/>
  <c r="S70" i="4"/>
  <c r="T69"/>
  <c r="Q71"/>
  <c r="R70"/>
  <c r="AA71"/>
  <c r="U147"/>
  <c r="W147"/>
  <c r="Y147"/>
  <c r="R180"/>
  <c r="Q181"/>
  <c r="T179"/>
  <c r="S180"/>
  <c r="Y148" i="11" l="1"/>
  <c r="AF148" s="1"/>
  <c r="U148"/>
  <c r="O149" s="1"/>
  <c r="W148"/>
  <c r="Q74"/>
  <c r="R73"/>
  <c r="T180"/>
  <c r="S181"/>
  <c r="AA73"/>
  <c r="S73"/>
  <c r="T72"/>
  <c r="V38"/>
  <c r="X38" s="1"/>
  <c r="R181"/>
  <c r="Q182"/>
  <c r="AF38"/>
  <c r="O148" i="4"/>
  <c r="V147"/>
  <c r="X147" s="1"/>
  <c r="AA72"/>
  <c r="Q72"/>
  <c r="R71"/>
  <c r="S71"/>
  <c r="T70"/>
  <c r="R181"/>
  <c r="Q182"/>
  <c r="T180"/>
  <c r="S181"/>
  <c r="T181" i="11" l="1"/>
  <c r="S182"/>
  <c r="S74"/>
  <c r="T73"/>
  <c r="AD148"/>
  <c r="AB148"/>
  <c r="AC148"/>
  <c r="R182"/>
  <c r="Q183"/>
  <c r="Y39"/>
  <c r="AE39" s="1"/>
  <c r="W39"/>
  <c r="U39"/>
  <c r="O40" s="1"/>
  <c r="AA74"/>
  <c r="Q75"/>
  <c r="R74"/>
  <c r="V148"/>
  <c r="X148" s="1"/>
  <c r="AE148"/>
  <c r="S72" i="4"/>
  <c r="T71"/>
  <c r="Q73"/>
  <c r="R72"/>
  <c r="AA73"/>
  <c r="U148"/>
  <c r="W148"/>
  <c r="Y148"/>
  <c r="R182"/>
  <c r="Q183"/>
  <c r="T181"/>
  <c r="S182"/>
  <c r="W149" i="11" l="1"/>
  <c r="U149"/>
  <c r="O150" s="1"/>
  <c r="Y149"/>
  <c r="Q76"/>
  <c r="R75"/>
  <c r="AA75"/>
  <c r="R183"/>
  <c r="Q184"/>
  <c r="S75"/>
  <c r="T74"/>
  <c r="V39"/>
  <c r="X39" s="1"/>
  <c r="T182"/>
  <c r="S183"/>
  <c r="AF39"/>
  <c r="O149" i="4"/>
  <c r="V148"/>
  <c r="X148" s="1"/>
  <c r="AA74"/>
  <c r="Q74"/>
  <c r="R73"/>
  <c r="S73"/>
  <c r="T72"/>
  <c r="R183"/>
  <c r="Q184"/>
  <c r="T182"/>
  <c r="S183"/>
  <c r="AF149" i="11" l="1"/>
  <c r="R184"/>
  <c r="Q185"/>
  <c r="S76"/>
  <c r="T75"/>
  <c r="AD149"/>
  <c r="AB149"/>
  <c r="AC149"/>
  <c r="Y40"/>
  <c r="W40"/>
  <c r="U40"/>
  <c r="O41" s="1"/>
  <c r="T183"/>
  <c r="S184"/>
  <c r="AA76"/>
  <c r="Q77"/>
  <c r="R76"/>
  <c r="V149"/>
  <c r="X149" s="1"/>
  <c r="AE149"/>
  <c r="S74" i="4"/>
  <c r="T73"/>
  <c r="Q75"/>
  <c r="R74"/>
  <c r="AA75"/>
  <c r="U149"/>
  <c r="W149"/>
  <c r="Y149"/>
  <c r="R184"/>
  <c r="Q185"/>
  <c r="T183"/>
  <c r="S184"/>
  <c r="AE40" i="11" l="1"/>
  <c r="Y150"/>
  <c r="AF150" s="1"/>
  <c r="U150"/>
  <c r="O151" s="1"/>
  <c r="W150"/>
  <c r="Q78"/>
  <c r="R77"/>
  <c r="AA77"/>
  <c r="T184"/>
  <c r="S185"/>
  <c r="S77"/>
  <c r="T76"/>
  <c r="V40"/>
  <c r="X40" s="1"/>
  <c r="R185"/>
  <c r="Q186"/>
  <c r="AF40"/>
  <c r="V149" i="4"/>
  <c r="X149" s="1"/>
  <c r="O150"/>
  <c r="AA76"/>
  <c r="Q76"/>
  <c r="R75"/>
  <c r="S75"/>
  <c r="T74"/>
  <c r="T184"/>
  <c r="S185"/>
  <c r="R185"/>
  <c r="Q186"/>
  <c r="AE150" i="11" l="1"/>
  <c r="T185"/>
  <c r="S186"/>
  <c r="S78"/>
  <c r="T77"/>
  <c r="AD150"/>
  <c r="AB150"/>
  <c r="AC150"/>
  <c r="R186"/>
  <c r="Q187"/>
  <c r="Y41"/>
  <c r="AE41" s="1"/>
  <c r="W41"/>
  <c r="U41"/>
  <c r="O42" s="1"/>
  <c r="AA78"/>
  <c r="Q79"/>
  <c r="R78"/>
  <c r="V150"/>
  <c r="X150" s="1"/>
  <c r="S76" i="4"/>
  <c r="T75"/>
  <c r="U150"/>
  <c r="W150"/>
  <c r="Y150"/>
  <c r="Q77"/>
  <c r="R76"/>
  <c r="AA77"/>
  <c r="R186"/>
  <c r="Q187"/>
  <c r="T185"/>
  <c r="S186"/>
  <c r="W151" i="11" l="1"/>
  <c r="U151"/>
  <c r="O152" s="1"/>
  <c r="Y151"/>
  <c r="Q80"/>
  <c r="R79"/>
  <c r="AA79"/>
  <c r="R187"/>
  <c r="Q188"/>
  <c r="S79"/>
  <c r="T78"/>
  <c r="V41"/>
  <c r="X41" s="1"/>
  <c r="T186"/>
  <c r="S187"/>
  <c r="AF41"/>
  <c r="S77" i="4"/>
  <c r="T76"/>
  <c r="O151"/>
  <c r="V150"/>
  <c r="X150" s="1"/>
  <c r="AA78"/>
  <c r="Q78"/>
  <c r="R77"/>
  <c r="R187"/>
  <c r="Q188"/>
  <c r="T186"/>
  <c r="S187"/>
  <c r="AF151" i="11" l="1"/>
  <c r="R188"/>
  <c r="Q189"/>
  <c r="S80"/>
  <c r="T79"/>
  <c r="AD151"/>
  <c r="AB151"/>
  <c r="AC151"/>
  <c r="Y42"/>
  <c r="W42"/>
  <c r="U42"/>
  <c r="O43" s="1"/>
  <c r="T187"/>
  <c r="S188"/>
  <c r="AA80"/>
  <c r="Q81"/>
  <c r="R80"/>
  <c r="V151"/>
  <c r="X151" s="1"/>
  <c r="AE151"/>
  <c r="S78" i="4"/>
  <c r="T77"/>
  <c r="Q79"/>
  <c r="R78"/>
  <c r="AA79"/>
  <c r="U151"/>
  <c r="W151"/>
  <c r="Y151"/>
  <c r="R188"/>
  <c r="Q189"/>
  <c r="T187"/>
  <c r="S188"/>
  <c r="AE42" i="11" l="1"/>
  <c r="Y152"/>
  <c r="AF152" s="1"/>
  <c r="U152"/>
  <c r="O153" s="1"/>
  <c r="W152"/>
  <c r="Q82"/>
  <c r="R81"/>
  <c r="AA81"/>
  <c r="T188"/>
  <c r="S189"/>
  <c r="S81"/>
  <c r="T80"/>
  <c r="V42"/>
  <c r="X42" s="1"/>
  <c r="R189"/>
  <c r="Q190"/>
  <c r="AF42"/>
  <c r="O152" i="4"/>
  <c r="V151"/>
  <c r="X151" s="1"/>
  <c r="AA80"/>
  <c r="Q80"/>
  <c r="R79"/>
  <c r="S79"/>
  <c r="T78"/>
  <c r="T188"/>
  <c r="S189"/>
  <c r="R189"/>
  <c r="Q190"/>
  <c r="AE152" i="11" l="1"/>
  <c r="T189"/>
  <c r="S190"/>
  <c r="S82"/>
  <c r="T81"/>
  <c r="AD152"/>
  <c r="AB152"/>
  <c r="AC152"/>
  <c r="R190"/>
  <c r="Q191"/>
  <c r="Y43"/>
  <c r="W43"/>
  <c r="U43"/>
  <c r="O44" s="1"/>
  <c r="AA82"/>
  <c r="Q83"/>
  <c r="R82"/>
  <c r="V152"/>
  <c r="X152" s="1"/>
  <c r="S80" i="4"/>
  <c r="T79"/>
  <c r="Q81"/>
  <c r="R80"/>
  <c r="AA81"/>
  <c r="U152"/>
  <c r="W152"/>
  <c r="Y152"/>
  <c r="T189"/>
  <c r="S190"/>
  <c r="R190"/>
  <c r="Q191"/>
  <c r="AE43" i="11" l="1"/>
  <c r="W153"/>
  <c r="U153"/>
  <c r="O154" s="1"/>
  <c r="Y153"/>
  <c r="AA83"/>
  <c r="R191"/>
  <c r="Q192"/>
  <c r="Q84"/>
  <c r="R83"/>
  <c r="S83"/>
  <c r="T82"/>
  <c r="V43"/>
  <c r="X43" s="1"/>
  <c r="T190"/>
  <c r="S191"/>
  <c r="AF153"/>
  <c r="AE153"/>
  <c r="AF43"/>
  <c r="O153" i="4"/>
  <c r="V152"/>
  <c r="X152" s="1"/>
  <c r="AA82"/>
  <c r="Q82"/>
  <c r="R81"/>
  <c r="S81"/>
  <c r="T80"/>
  <c r="T190"/>
  <c r="S191"/>
  <c r="R191"/>
  <c r="Q192"/>
  <c r="S84" i="11" l="1"/>
  <c r="T83"/>
  <c r="R192"/>
  <c r="Q193"/>
  <c r="AD153"/>
  <c r="AB153"/>
  <c r="AC153"/>
  <c r="Y44"/>
  <c r="W44"/>
  <c r="U44"/>
  <c r="O45" s="1"/>
  <c r="Q85"/>
  <c r="R84"/>
  <c r="T191"/>
  <c r="S192"/>
  <c r="AA84"/>
  <c r="V153"/>
  <c r="X153" s="1"/>
  <c r="S82" i="4"/>
  <c r="T81"/>
  <c r="Q83"/>
  <c r="R82"/>
  <c r="AA83"/>
  <c r="U153"/>
  <c r="W153"/>
  <c r="Y153"/>
  <c r="T191"/>
  <c r="S192"/>
  <c r="R192"/>
  <c r="Q193"/>
  <c r="AE44" i="11" l="1"/>
  <c r="AA85"/>
  <c r="Q86"/>
  <c r="R85"/>
  <c r="T192"/>
  <c r="S193"/>
  <c r="Y154"/>
  <c r="AF154" s="1"/>
  <c r="U154"/>
  <c r="O155" s="1"/>
  <c r="W154"/>
  <c r="S85"/>
  <c r="T84"/>
  <c r="V44"/>
  <c r="X44" s="1"/>
  <c r="R193"/>
  <c r="Q194"/>
  <c r="AF44"/>
  <c r="O154" i="4"/>
  <c r="V153"/>
  <c r="X153" s="1"/>
  <c r="AA84"/>
  <c r="Q84"/>
  <c r="R83"/>
  <c r="S83"/>
  <c r="T82"/>
  <c r="T192"/>
  <c r="S193"/>
  <c r="R193"/>
  <c r="Q194"/>
  <c r="AE154" i="11" l="1"/>
  <c r="T193"/>
  <c r="S194"/>
  <c r="AD154"/>
  <c r="AB154"/>
  <c r="AC154"/>
  <c r="Q87"/>
  <c r="R86"/>
  <c r="AA86"/>
  <c r="R194"/>
  <c r="Q195"/>
  <c r="Y45"/>
  <c r="AE45" s="1"/>
  <c r="W45"/>
  <c r="U45"/>
  <c r="O46" s="1"/>
  <c r="V154"/>
  <c r="X154" s="1"/>
  <c r="S86"/>
  <c r="T85"/>
  <c r="S84" i="4"/>
  <c r="T83"/>
  <c r="Q85"/>
  <c r="R84"/>
  <c r="AA85"/>
  <c r="U154"/>
  <c r="W154"/>
  <c r="Y154"/>
  <c r="T193"/>
  <c r="S194"/>
  <c r="R194"/>
  <c r="Q195"/>
  <c r="AA155" i="11" l="1"/>
  <c r="W155"/>
  <c r="U155"/>
  <c r="O156" s="1"/>
  <c r="Y155"/>
  <c r="S87"/>
  <c r="T86"/>
  <c r="R195"/>
  <c r="Q196"/>
  <c r="V45"/>
  <c r="X45" s="1"/>
  <c r="T194"/>
  <c r="S195"/>
  <c r="AA87"/>
  <c r="Q88"/>
  <c r="R87"/>
  <c r="AF155"/>
  <c r="AE155"/>
  <c r="AF45"/>
  <c r="O155" i="4"/>
  <c r="V154"/>
  <c r="X154" s="1"/>
  <c r="AA86"/>
  <c r="Q86"/>
  <c r="R85"/>
  <c r="S85"/>
  <c r="T84"/>
  <c r="T194"/>
  <c r="S195"/>
  <c r="R195"/>
  <c r="Q196"/>
  <c r="S88" i="11" l="1"/>
  <c r="T87"/>
  <c r="Y46"/>
  <c r="W46"/>
  <c r="U46"/>
  <c r="O47" s="1"/>
  <c r="T195"/>
  <c r="S196"/>
  <c r="V155"/>
  <c r="X155" s="1"/>
  <c r="Z156"/>
  <c r="AA156"/>
  <c r="Q89"/>
  <c r="R88"/>
  <c r="AA88"/>
  <c r="AF46"/>
  <c r="Q197"/>
  <c r="R196"/>
  <c r="AD155"/>
  <c r="AB155"/>
  <c r="AC155"/>
  <c r="S86" i="4"/>
  <c r="T85"/>
  <c r="Q87"/>
  <c r="R86"/>
  <c r="AA87"/>
  <c r="AA155"/>
  <c r="Z156" s="1"/>
  <c r="U155"/>
  <c r="W155"/>
  <c r="Y155"/>
  <c r="R196"/>
  <c r="Q197"/>
  <c r="T195"/>
  <c r="S196"/>
  <c r="AF156" i="11" l="1"/>
  <c r="AE156"/>
  <c r="T196"/>
  <c r="S197"/>
  <c r="S89"/>
  <c r="T88"/>
  <c r="Z157"/>
  <c r="AA157"/>
  <c r="V46"/>
  <c r="X46" s="1"/>
  <c r="R197"/>
  <c r="Q198"/>
  <c r="AA89"/>
  <c r="Q90"/>
  <c r="R89"/>
  <c r="Y156"/>
  <c r="U156"/>
  <c r="O157" s="1"/>
  <c r="W156"/>
  <c r="AE46"/>
  <c r="AA156" i="4"/>
  <c r="Z157" s="1"/>
  <c r="AA88"/>
  <c r="Q88"/>
  <c r="R87"/>
  <c r="O156"/>
  <c r="V155"/>
  <c r="X155" s="1"/>
  <c r="S87"/>
  <c r="T86"/>
  <c r="R197"/>
  <c r="Q198"/>
  <c r="T196"/>
  <c r="S197"/>
  <c r="V156" i="11" l="1"/>
  <c r="X156" s="1"/>
  <c r="S90"/>
  <c r="T89"/>
  <c r="R198"/>
  <c r="Q199"/>
  <c r="Y47"/>
  <c r="AF47" s="1"/>
  <c r="W47"/>
  <c r="U47"/>
  <c r="O48" s="1"/>
  <c r="AD156"/>
  <c r="AB156"/>
  <c r="AC156"/>
  <c r="Q91"/>
  <c r="R90"/>
  <c r="AA90"/>
  <c r="T197"/>
  <c r="S198"/>
  <c r="AE47"/>
  <c r="Z158"/>
  <c r="AA158"/>
  <c r="Q89" i="4"/>
  <c r="R88"/>
  <c r="AA89"/>
  <c r="AA157"/>
  <c r="Z158" s="1"/>
  <c r="U156"/>
  <c r="W156"/>
  <c r="Y156"/>
  <c r="S88"/>
  <c r="T87"/>
  <c r="R198"/>
  <c r="Q199"/>
  <c r="T197"/>
  <c r="S198"/>
  <c r="Z159" i="11" l="1"/>
  <c r="AA159"/>
  <c r="AA91"/>
  <c r="Q92"/>
  <c r="R91"/>
  <c r="V47"/>
  <c r="X47" s="1"/>
  <c r="T198"/>
  <c r="S199"/>
  <c r="W157"/>
  <c r="U157"/>
  <c r="O158" s="1"/>
  <c r="Y157"/>
  <c r="AF157" s="1"/>
  <c r="S91"/>
  <c r="T90"/>
  <c r="R199"/>
  <c r="Q200"/>
  <c r="R200" s="1"/>
  <c r="T200" s="1"/>
  <c r="O157" i="4"/>
  <c r="V156"/>
  <c r="X156" s="1"/>
  <c r="AA158"/>
  <c r="Z159" s="1"/>
  <c r="AA90"/>
  <c r="Q90"/>
  <c r="R89"/>
  <c r="S89"/>
  <c r="T88"/>
  <c r="R199"/>
  <c r="Q200"/>
  <c r="R200" s="1"/>
  <c r="T200" s="1"/>
  <c r="T198"/>
  <c r="S199"/>
  <c r="T199" i="11" l="1"/>
  <c r="S200"/>
  <c r="V157"/>
  <c r="X157" s="1"/>
  <c r="Y48"/>
  <c r="W48"/>
  <c r="U48"/>
  <c r="O49" s="1"/>
  <c r="Q93"/>
  <c r="R92"/>
  <c r="AA92"/>
  <c r="AD157"/>
  <c r="AB157"/>
  <c r="AC157"/>
  <c r="AE48"/>
  <c r="S92"/>
  <c r="T91"/>
  <c r="Z160"/>
  <c r="AA160"/>
  <c r="AE157"/>
  <c r="S90" i="4"/>
  <c r="T89"/>
  <c r="Q91"/>
  <c r="R90"/>
  <c r="AA91"/>
  <c r="AA159"/>
  <c r="Z160" s="1"/>
  <c r="U157"/>
  <c r="W157"/>
  <c r="Y157"/>
  <c r="T199"/>
  <c r="S200"/>
  <c r="AF48" i="11" l="1"/>
  <c r="S93"/>
  <c r="T92"/>
  <c r="V48"/>
  <c r="X48" s="1"/>
  <c r="Y158"/>
  <c r="U158"/>
  <c r="O159" s="1"/>
  <c r="W158"/>
  <c r="Z161"/>
  <c r="AA161"/>
  <c r="AA93"/>
  <c r="Q94"/>
  <c r="R93"/>
  <c r="S201"/>
  <c r="S203"/>
  <c r="S249" s="1"/>
  <c r="V157" i="4"/>
  <c r="X157" s="1"/>
  <c r="O158"/>
  <c r="AA160"/>
  <c r="Z161" s="1"/>
  <c r="AA92"/>
  <c r="Q92"/>
  <c r="R91"/>
  <c r="S203"/>
  <c r="S201"/>
  <c r="S91"/>
  <c r="T90"/>
  <c r="S247" i="11" l="1"/>
  <c r="S202"/>
  <c r="S248" s="1"/>
  <c r="S204"/>
  <c r="S250" s="1"/>
  <c r="C271" s="1"/>
  <c r="Q95"/>
  <c r="R94"/>
  <c r="AA94"/>
  <c r="V158"/>
  <c r="X158" s="1"/>
  <c r="Y49"/>
  <c r="AF49" s="1"/>
  <c r="W49"/>
  <c r="U49"/>
  <c r="O50" s="1"/>
  <c r="S94"/>
  <c r="T93"/>
  <c r="Z162"/>
  <c r="AA162"/>
  <c r="AD158"/>
  <c r="AB158"/>
  <c r="AC158"/>
  <c r="AE49"/>
  <c r="AF158"/>
  <c r="AE158"/>
  <c r="S204" i="4"/>
  <c r="S202"/>
  <c r="S92"/>
  <c r="T91"/>
  <c r="U158"/>
  <c r="W158"/>
  <c r="Y158"/>
  <c r="Q93"/>
  <c r="R92"/>
  <c r="AA93"/>
  <c r="AA161"/>
  <c r="Z162" s="1"/>
  <c r="S95" i="11" l="1"/>
  <c r="T94"/>
  <c r="Z163"/>
  <c r="AA163"/>
  <c r="V49"/>
  <c r="X49" s="1"/>
  <c r="W159"/>
  <c r="U159"/>
  <c r="O160" s="1"/>
  <c r="Y159"/>
  <c r="AF159" s="1"/>
  <c r="AA95"/>
  <c r="Q96"/>
  <c r="R95"/>
  <c r="S93" i="4"/>
  <c r="T92"/>
  <c r="O159"/>
  <c r="V158"/>
  <c r="X158" s="1"/>
  <c r="AA162"/>
  <c r="Z163" s="1"/>
  <c r="AA94"/>
  <c r="Q94"/>
  <c r="R93"/>
  <c r="Q97" i="11" l="1"/>
  <c r="R96"/>
  <c r="AA96"/>
  <c r="V159"/>
  <c r="X159" s="1"/>
  <c r="Y50"/>
  <c r="AF50" s="1"/>
  <c r="W50"/>
  <c r="U50"/>
  <c r="O51" s="1"/>
  <c r="S96"/>
  <c r="T95"/>
  <c r="AD159"/>
  <c r="AB159"/>
  <c r="AC159"/>
  <c r="AE50"/>
  <c r="Z164"/>
  <c r="AA164"/>
  <c r="Z165" s="1"/>
  <c r="AE159"/>
  <c r="S94" i="4"/>
  <c r="T93"/>
  <c r="Q95"/>
  <c r="R94"/>
  <c r="AA95"/>
  <c r="AA163"/>
  <c r="Z164" s="1"/>
  <c r="U159"/>
  <c r="Y159"/>
  <c r="W159"/>
  <c r="V50" i="11" l="1"/>
  <c r="X50" s="1"/>
  <c r="Y160"/>
  <c r="AF160" s="1"/>
  <c r="U160"/>
  <c r="O161" s="1"/>
  <c r="W160"/>
  <c r="AA97"/>
  <c r="Q98"/>
  <c r="R97"/>
  <c r="S97"/>
  <c r="T96"/>
  <c r="O160" i="4"/>
  <c r="V159"/>
  <c r="X159" s="1"/>
  <c r="AA164"/>
  <c r="Z165" s="1"/>
  <c r="AA96"/>
  <c r="Q96"/>
  <c r="R95"/>
  <c r="S95"/>
  <c r="T94"/>
  <c r="Q99" i="11" l="1"/>
  <c r="R98"/>
  <c r="AA98"/>
  <c r="V160"/>
  <c r="X160" s="1"/>
  <c r="Y51"/>
  <c r="W51"/>
  <c r="U51"/>
  <c r="O52" s="1"/>
  <c r="S98"/>
  <c r="T97"/>
  <c r="AD160"/>
  <c r="AB160"/>
  <c r="AC160"/>
  <c r="AE51"/>
  <c r="AF51"/>
  <c r="AE160"/>
  <c r="Q97" i="4"/>
  <c r="R96"/>
  <c r="AA97"/>
  <c r="U160"/>
  <c r="Y160"/>
  <c r="W160"/>
  <c r="S96"/>
  <c r="T95"/>
  <c r="V51" i="11" l="1"/>
  <c r="X51" s="1"/>
  <c r="W161"/>
  <c r="U161"/>
  <c r="O162" s="1"/>
  <c r="Y161"/>
  <c r="AA99"/>
  <c r="Q100"/>
  <c r="R99"/>
  <c r="S99"/>
  <c r="T98"/>
  <c r="O161" i="4"/>
  <c r="V160"/>
  <c r="X160" s="1"/>
  <c r="AA98"/>
  <c r="Q98"/>
  <c r="R97"/>
  <c r="S97"/>
  <c r="T96"/>
  <c r="Q101" i="11" l="1"/>
  <c r="R100"/>
  <c r="AA100"/>
  <c r="V161"/>
  <c r="X161" s="1"/>
  <c r="Y52"/>
  <c r="W52"/>
  <c r="U52"/>
  <c r="O53" s="1"/>
  <c r="S100"/>
  <c r="T99"/>
  <c r="AD161"/>
  <c r="AB161"/>
  <c r="AC161"/>
  <c r="AE52"/>
  <c r="AF161"/>
  <c r="AE161"/>
  <c r="Q99" i="4"/>
  <c r="R98"/>
  <c r="AA99"/>
  <c r="U161"/>
  <c r="Y161"/>
  <c r="W161"/>
  <c r="S98"/>
  <c r="T97"/>
  <c r="V52" i="11" l="1"/>
  <c r="X52" s="1"/>
  <c r="Y162"/>
  <c r="AF162" s="1"/>
  <c r="U162"/>
  <c r="O163" s="1"/>
  <c r="W162"/>
  <c r="AA101"/>
  <c r="Q102"/>
  <c r="R101"/>
  <c r="S101"/>
  <c r="T100"/>
  <c r="AF52"/>
  <c r="O162" i="4"/>
  <c r="V161"/>
  <c r="X161" s="1"/>
  <c r="AA100"/>
  <c r="Q100"/>
  <c r="R99"/>
  <c r="S99"/>
  <c r="T98"/>
  <c r="Q103" i="11" l="1"/>
  <c r="R102"/>
  <c r="AA102"/>
  <c r="V162"/>
  <c r="X162" s="1"/>
  <c r="Y53"/>
  <c r="W53"/>
  <c r="U53"/>
  <c r="O54" s="1"/>
  <c r="S102"/>
  <c r="T101"/>
  <c r="AD162"/>
  <c r="AB162"/>
  <c r="AC162"/>
  <c r="AE162"/>
  <c r="Q101" i="4"/>
  <c r="R100"/>
  <c r="AA101"/>
  <c r="U162"/>
  <c r="Y162"/>
  <c r="W162"/>
  <c r="S100"/>
  <c r="T99"/>
  <c r="AE53" i="11" l="1"/>
  <c r="AF53"/>
  <c r="V53"/>
  <c r="X53" s="1"/>
  <c r="W163"/>
  <c r="U163"/>
  <c r="O164" s="1"/>
  <c r="Y163"/>
  <c r="AF163" s="1"/>
  <c r="Q104"/>
  <c r="R103"/>
  <c r="S103"/>
  <c r="T102"/>
  <c r="V162" i="4"/>
  <c r="X162" s="1"/>
  <c r="O163"/>
  <c r="AA102"/>
  <c r="Q102"/>
  <c r="R101"/>
  <c r="S101"/>
  <c r="T100"/>
  <c r="Q105" i="11" l="1"/>
  <c r="R104"/>
  <c r="V163"/>
  <c r="X163" s="1"/>
  <c r="Y54"/>
  <c r="W54"/>
  <c r="U54"/>
  <c r="O55" s="1"/>
  <c r="S104"/>
  <c r="T103"/>
  <c r="AD163"/>
  <c r="AB163"/>
  <c r="AC163"/>
  <c r="AE54"/>
  <c r="AE163"/>
  <c r="Q103" i="4"/>
  <c r="R102"/>
  <c r="S102"/>
  <c r="T101"/>
  <c r="U163"/>
  <c r="Y163"/>
  <c r="W163"/>
  <c r="V54" i="11" l="1"/>
  <c r="X54" s="1"/>
  <c r="Y164"/>
  <c r="AF164" s="1"/>
  <c r="U164"/>
  <c r="O165" s="1"/>
  <c r="W164"/>
  <c r="Q106"/>
  <c r="R105"/>
  <c r="S105"/>
  <c r="T104"/>
  <c r="AF54"/>
  <c r="Q104" i="4"/>
  <c r="R103"/>
  <c r="O164"/>
  <c r="V163"/>
  <c r="X163" s="1"/>
  <c r="S103"/>
  <c r="T102"/>
  <c r="Q107" i="11" l="1"/>
  <c r="R107" s="1"/>
  <c r="T107" s="1"/>
  <c r="R106"/>
  <c r="V164"/>
  <c r="X164" s="1"/>
  <c r="Y55"/>
  <c r="AF55" s="1"/>
  <c r="W55"/>
  <c r="U55"/>
  <c r="O56" s="1"/>
  <c r="S106"/>
  <c r="T105"/>
  <c r="AD164"/>
  <c r="AB164"/>
  <c r="AC164"/>
  <c r="AE55"/>
  <c r="AE164"/>
  <c r="S104" i="4"/>
  <c r="T103"/>
  <c r="U164"/>
  <c r="Y164"/>
  <c r="W164"/>
  <c r="Q105"/>
  <c r="R104"/>
  <c r="Y3"/>
  <c r="U5"/>
  <c r="B22" i="2"/>
  <c r="B24"/>
  <c r="B23"/>
  <c r="B32" s="1"/>
  <c r="B21"/>
  <c r="B29" s="1"/>
  <c r="B25"/>
  <c r="C19"/>
  <c r="B19"/>
  <c r="B33" l="1"/>
  <c r="B26"/>
  <c r="C22" s="1"/>
  <c r="V55" i="11"/>
  <c r="X55" s="1"/>
  <c r="AA165"/>
  <c r="W165"/>
  <c r="U165"/>
  <c r="O166" s="1"/>
  <c r="Y165"/>
  <c r="S107"/>
  <c r="T106"/>
  <c r="C23" i="2"/>
  <c r="B30"/>
  <c r="B31"/>
  <c r="B34" s="1"/>
  <c r="V5" i="4"/>
  <c r="O6"/>
  <c r="S105"/>
  <c r="T104"/>
  <c r="O165"/>
  <c r="V164"/>
  <c r="X164" s="1"/>
  <c r="Q106"/>
  <c r="R105"/>
  <c r="AE164" l="1"/>
  <c r="AF164"/>
  <c r="AE160"/>
  <c r="AF160"/>
  <c r="AE158"/>
  <c r="AF158"/>
  <c r="AE156"/>
  <c r="AF156"/>
  <c r="AE154"/>
  <c r="AF154"/>
  <c r="AE152"/>
  <c r="AF152"/>
  <c r="AE150"/>
  <c r="AF150"/>
  <c r="AE148"/>
  <c r="AF148"/>
  <c r="AE146"/>
  <c r="AF146"/>
  <c r="AE144"/>
  <c r="AF144"/>
  <c r="AE142"/>
  <c r="AF142"/>
  <c r="AE139"/>
  <c r="AF139"/>
  <c r="AE136"/>
  <c r="AF136"/>
  <c r="AE134"/>
  <c r="AF134"/>
  <c r="AE132"/>
  <c r="AF132"/>
  <c r="AE130"/>
  <c r="AF130"/>
  <c r="AE129"/>
  <c r="AF129"/>
  <c r="AE128"/>
  <c r="AF128"/>
  <c r="AE127"/>
  <c r="AF127"/>
  <c r="AE125"/>
  <c r="AF125"/>
  <c r="AE123"/>
  <c r="AF123"/>
  <c r="AE121"/>
  <c r="AF121"/>
  <c r="AE120"/>
  <c r="AF120"/>
  <c r="AE118"/>
  <c r="AF118"/>
  <c r="AE210"/>
  <c r="AF210"/>
  <c r="AE163"/>
  <c r="AF163"/>
  <c r="AE161"/>
  <c r="AF161"/>
  <c r="AE162"/>
  <c r="AF162"/>
  <c r="AE159"/>
  <c r="AF159"/>
  <c r="AE157"/>
  <c r="AF157"/>
  <c r="AE155"/>
  <c r="AF155"/>
  <c r="AE153"/>
  <c r="AF153"/>
  <c r="AE151"/>
  <c r="AF151"/>
  <c r="AE149"/>
  <c r="AF149"/>
  <c r="AE147"/>
  <c r="AF147"/>
  <c r="AE145"/>
  <c r="AF145"/>
  <c r="AE143"/>
  <c r="AF143"/>
  <c r="AE141"/>
  <c r="AF141"/>
  <c r="AE140"/>
  <c r="AF140"/>
  <c r="AE138"/>
  <c r="AF138"/>
  <c r="AE137"/>
  <c r="AF137"/>
  <c r="AE135"/>
  <c r="AF135"/>
  <c r="AE133"/>
  <c r="AF133"/>
  <c r="AE131"/>
  <c r="AF131"/>
  <c r="AE126"/>
  <c r="AF126"/>
  <c r="AE124"/>
  <c r="AF124"/>
  <c r="AE122"/>
  <c r="AF122"/>
  <c r="AE119"/>
  <c r="AF119"/>
  <c r="AE117"/>
  <c r="AF117"/>
  <c r="AE116"/>
  <c r="AF116"/>
  <c r="AE211"/>
  <c r="AF211"/>
  <c r="AE209"/>
  <c r="AF209"/>
  <c r="C24" i="2"/>
  <c r="C25"/>
  <c r="AD165" i="11"/>
  <c r="AB165"/>
  <c r="AC165"/>
  <c r="Y56"/>
  <c r="AE56" s="1"/>
  <c r="W56"/>
  <c r="U56"/>
  <c r="O57" s="1"/>
  <c r="S239"/>
  <c r="S237"/>
  <c r="S108"/>
  <c r="S110"/>
  <c r="S245" s="1"/>
  <c r="V165"/>
  <c r="X165" s="1"/>
  <c r="Z166"/>
  <c r="AA166"/>
  <c r="AF165"/>
  <c r="AE165"/>
  <c r="C32" i="2"/>
  <c r="C30"/>
  <c r="C31"/>
  <c r="C33"/>
  <c r="C34" s="1"/>
  <c r="AB212" i="4"/>
  <c r="AB251" s="1"/>
  <c r="AE212"/>
  <c r="AE251" s="1"/>
  <c r="D263" s="1"/>
  <c r="AD212"/>
  <c r="AD251" s="1"/>
  <c r="D264" s="1"/>
  <c r="AC212"/>
  <c r="Q107"/>
  <c r="R107" s="1"/>
  <c r="T107" s="1"/>
  <c r="R106"/>
  <c r="AA165"/>
  <c r="Z166" s="1"/>
  <c r="U165"/>
  <c r="Y165"/>
  <c r="W165"/>
  <c r="S106"/>
  <c r="T105"/>
  <c r="W6"/>
  <c r="U6"/>
  <c r="Y6"/>
  <c r="AE165" l="1"/>
  <c r="AF6"/>
  <c r="AE6"/>
  <c r="AF165"/>
  <c r="C26" i="2"/>
  <c r="S240" i="11"/>
  <c r="C273" s="1"/>
  <c r="AF56"/>
  <c r="Z167"/>
  <c r="AA167"/>
  <c r="Y166"/>
  <c r="U166"/>
  <c r="O167" s="1"/>
  <c r="W166"/>
  <c r="S243"/>
  <c r="S111"/>
  <c r="S246" s="1"/>
  <c r="C272" s="1"/>
  <c r="S109"/>
  <c r="S244" s="1"/>
  <c r="V56"/>
  <c r="X56" s="1"/>
  <c r="AF166"/>
  <c r="AE166"/>
  <c r="AC213" i="4"/>
  <c r="AC251" s="1"/>
  <c r="D265" s="1"/>
  <c r="AF212"/>
  <c r="AF251" s="1"/>
  <c r="D262" s="1"/>
  <c r="O7"/>
  <c r="V6"/>
  <c r="X6" s="1"/>
  <c r="V165"/>
  <c r="X165" s="1"/>
  <c r="O166"/>
  <c r="AA166"/>
  <c r="Z167" s="1"/>
  <c r="S107"/>
  <c r="T106"/>
  <c r="AE166" l="1"/>
  <c r="AF166"/>
  <c r="AD166" i="11"/>
  <c r="AB166"/>
  <c r="AC166"/>
  <c r="Y57"/>
  <c r="W57"/>
  <c r="U57"/>
  <c r="O58" s="1"/>
  <c r="V166"/>
  <c r="X166" s="1"/>
  <c r="Z168"/>
  <c r="AA168"/>
  <c r="U166" i="4"/>
  <c r="Y166"/>
  <c r="W166"/>
  <c r="S108"/>
  <c r="S110"/>
  <c r="AA167"/>
  <c r="Z168" s="1"/>
  <c r="W7"/>
  <c r="U7"/>
  <c r="Y7"/>
  <c r="AE7" l="1"/>
  <c r="AF7"/>
  <c r="AE57" i="11"/>
  <c r="AF57"/>
  <c r="W167"/>
  <c r="U167"/>
  <c r="O168" s="1"/>
  <c r="Y167"/>
  <c r="AF167" s="1"/>
  <c r="Z169"/>
  <c r="AA169"/>
  <c r="V57"/>
  <c r="X57" s="1"/>
  <c r="O167" i="4"/>
  <c r="V166"/>
  <c r="X166" s="1"/>
  <c r="O8"/>
  <c r="V7"/>
  <c r="X7" s="1"/>
  <c r="AA168"/>
  <c r="Z169" s="1"/>
  <c r="S109"/>
  <c r="S111"/>
  <c r="Z170" i="11" l="1"/>
  <c r="AA170"/>
  <c r="AD167"/>
  <c r="AB167"/>
  <c r="AC167"/>
  <c r="Y58"/>
  <c r="W58"/>
  <c r="U58"/>
  <c r="O59" s="1"/>
  <c r="V167"/>
  <c r="X167" s="1"/>
  <c r="AE167"/>
  <c r="AA169" i="4"/>
  <c r="Z170" s="1"/>
  <c r="W8"/>
  <c r="Y8"/>
  <c r="AE8" s="1"/>
  <c r="U8"/>
  <c r="U167"/>
  <c r="Y167"/>
  <c r="W167"/>
  <c r="AE167" l="1"/>
  <c r="AF8"/>
  <c r="AF167"/>
  <c r="AE58" i="11"/>
  <c r="Y168"/>
  <c r="U168"/>
  <c r="O169" s="1"/>
  <c r="W168"/>
  <c r="V58"/>
  <c r="X58" s="1"/>
  <c r="Z171"/>
  <c r="AA171"/>
  <c r="AF58"/>
  <c r="AA170" i="4"/>
  <c r="Z171" s="1"/>
  <c r="O168"/>
  <c r="V167"/>
  <c r="X167" s="1"/>
  <c r="O9"/>
  <c r="V8"/>
  <c r="X8" s="1"/>
  <c r="AE168" i="11" l="1"/>
  <c r="AF168"/>
  <c r="AD168"/>
  <c r="AB168"/>
  <c r="AC168"/>
  <c r="Z172"/>
  <c r="AA172"/>
  <c r="Y59"/>
  <c r="W59"/>
  <c r="U59"/>
  <c r="O60" s="1"/>
  <c r="V168"/>
  <c r="X168" s="1"/>
  <c r="AA171" i="4"/>
  <c r="Z172" s="1"/>
  <c r="W9"/>
  <c r="U9"/>
  <c r="Y9"/>
  <c r="AE9" s="1"/>
  <c r="W168"/>
  <c r="U168"/>
  <c r="Y168"/>
  <c r="AE168" l="1"/>
  <c r="AF9"/>
  <c r="AF168"/>
  <c r="AE59" i="11"/>
  <c r="W169"/>
  <c r="U169"/>
  <c r="O170" s="1"/>
  <c r="Y169"/>
  <c r="AF169" s="1"/>
  <c r="Z173"/>
  <c r="AA173"/>
  <c r="V59"/>
  <c r="X59" s="1"/>
  <c r="AF59"/>
  <c r="O10" i="4"/>
  <c r="V9"/>
  <c r="X9" s="1"/>
  <c r="AA172"/>
  <c r="Z173" s="1"/>
  <c r="O169"/>
  <c r="V168"/>
  <c r="X168" s="1"/>
  <c r="Z174" i="11" l="1"/>
  <c r="AA174"/>
  <c r="AD169"/>
  <c r="AB169"/>
  <c r="AC169"/>
  <c r="Y60"/>
  <c r="AE60" s="1"/>
  <c r="W60"/>
  <c r="U60"/>
  <c r="O61" s="1"/>
  <c r="V169"/>
  <c r="X169" s="1"/>
  <c r="AE169"/>
  <c r="W169" i="4"/>
  <c r="U169"/>
  <c r="Y169"/>
  <c r="AA173"/>
  <c r="Z174" s="1"/>
  <c r="W10"/>
  <c r="U10"/>
  <c r="Y10"/>
  <c r="AE10" s="1"/>
  <c r="AE169" l="1"/>
  <c r="AF10"/>
  <c r="AF169"/>
  <c r="Y170" i="11"/>
  <c r="U170"/>
  <c r="O171" s="1"/>
  <c r="W170"/>
  <c r="V60"/>
  <c r="X60" s="1"/>
  <c r="AF170"/>
  <c r="AE170"/>
  <c r="Z175"/>
  <c r="AA175"/>
  <c r="AF60"/>
  <c r="AA174" i="4"/>
  <c r="Z175" s="1"/>
  <c r="O170"/>
  <c r="V169"/>
  <c r="X169" s="1"/>
  <c r="O11"/>
  <c r="V10"/>
  <c r="X10" s="1"/>
  <c r="AE170" l="1"/>
  <c r="AF170"/>
  <c r="AE11"/>
  <c r="AF11"/>
  <c r="AD170" i="11"/>
  <c r="AB170"/>
  <c r="AC170"/>
  <c r="Z176"/>
  <c r="AA176"/>
  <c r="Y61"/>
  <c r="AE61" s="1"/>
  <c r="W61"/>
  <c r="U61"/>
  <c r="O62" s="1"/>
  <c r="V170"/>
  <c r="X170" s="1"/>
  <c r="W11" i="4"/>
  <c r="U11"/>
  <c r="Y11"/>
  <c r="W170"/>
  <c r="U170"/>
  <c r="Y170"/>
  <c r="AA175"/>
  <c r="Z176" s="1"/>
  <c r="W171" i="11" l="1"/>
  <c r="Y171"/>
  <c r="U171"/>
  <c r="O172" s="1"/>
  <c r="Z177"/>
  <c r="AA177"/>
  <c r="V61"/>
  <c r="X61" s="1"/>
  <c r="AF61"/>
  <c r="AA176" i="4"/>
  <c r="Z177" s="1"/>
  <c r="O171"/>
  <c r="V170"/>
  <c r="X170" s="1"/>
  <c r="O12"/>
  <c r="V11"/>
  <c r="X11" s="1"/>
  <c r="AF171" i="11" l="1"/>
  <c r="Z178"/>
  <c r="AA178"/>
  <c r="V171"/>
  <c r="X171" s="1"/>
  <c r="Y62"/>
  <c r="W62"/>
  <c r="U62"/>
  <c r="O63" s="1"/>
  <c r="AD171"/>
  <c r="AB171"/>
  <c r="AC171"/>
  <c r="AE171"/>
  <c r="W12" i="4"/>
  <c r="Y12"/>
  <c r="U12"/>
  <c r="W171"/>
  <c r="U171"/>
  <c r="Y171"/>
  <c r="AA177"/>
  <c r="Z178" s="1"/>
  <c r="AE171" l="1"/>
  <c r="AE12"/>
  <c r="AF171"/>
  <c r="AF12"/>
  <c r="V62" i="11"/>
  <c r="X62" s="1"/>
  <c r="Y172"/>
  <c r="AF172" s="1"/>
  <c r="U172"/>
  <c r="O173" s="1"/>
  <c r="W172"/>
  <c r="AE62"/>
  <c r="Z179"/>
  <c r="AA179"/>
  <c r="AF62"/>
  <c r="AA178" i="4"/>
  <c r="Z179" s="1"/>
  <c r="O172"/>
  <c r="V171"/>
  <c r="X171" s="1"/>
  <c r="O13"/>
  <c r="V12"/>
  <c r="X12" s="1"/>
  <c r="Z180" i="11" l="1"/>
  <c r="AA180"/>
  <c r="V172"/>
  <c r="X172" s="1"/>
  <c r="Y63"/>
  <c r="W63"/>
  <c r="U63"/>
  <c r="O64" s="1"/>
  <c r="AD172"/>
  <c r="AB172"/>
  <c r="AC172"/>
  <c r="AE63"/>
  <c r="AE172"/>
  <c r="W13" i="4"/>
  <c r="Y13"/>
  <c r="U13"/>
  <c r="W172"/>
  <c r="U172"/>
  <c r="Y172"/>
  <c r="AA179"/>
  <c r="Z180" s="1"/>
  <c r="AE172" l="1"/>
  <c r="AE13"/>
  <c r="AF172"/>
  <c r="AF13"/>
  <c r="V63" i="11"/>
  <c r="X63" s="1"/>
  <c r="W173"/>
  <c r="Y173"/>
  <c r="U173"/>
  <c r="O174" s="1"/>
  <c r="Z181"/>
  <c r="AA181"/>
  <c r="AF63"/>
  <c r="AA180" i="4"/>
  <c r="Z181" s="1"/>
  <c r="V172"/>
  <c r="X172" s="1"/>
  <c r="O173"/>
  <c r="O14"/>
  <c r="V13"/>
  <c r="X13" s="1"/>
  <c r="AD173" i="11" l="1"/>
  <c r="AB173"/>
  <c r="AC173"/>
  <c r="Y64"/>
  <c r="AF64" s="1"/>
  <c r="W64"/>
  <c r="U64"/>
  <c r="O65" s="1"/>
  <c r="AF173"/>
  <c r="Z182"/>
  <c r="AA182"/>
  <c r="V173"/>
  <c r="X173" s="1"/>
  <c r="AE173"/>
  <c r="W14" i="4"/>
  <c r="Y14"/>
  <c r="U14"/>
  <c r="AA181"/>
  <c r="Z182" s="1"/>
  <c r="W173"/>
  <c r="U173"/>
  <c r="Y173"/>
  <c r="AE14" l="1"/>
  <c r="AE173"/>
  <c r="AF14"/>
  <c r="AF173"/>
  <c r="AE64" i="11"/>
  <c r="Z183"/>
  <c r="AA183"/>
  <c r="Y174"/>
  <c r="U174"/>
  <c r="O175" s="1"/>
  <c r="W174"/>
  <c r="V64"/>
  <c r="X64" s="1"/>
  <c r="V173" i="4"/>
  <c r="X173" s="1"/>
  <c r="O174"/>
  <c r="O15"/>
  <c r="V14"/>
  <c r="X14" s="1"/>
  <c r="AA182"/>
  <c r="Z183" s="1"/>
  <c r="AF174" i="11" l="1"/>
  <c r="AE174"/>
  <c r="AD174"/>
  <c r="AB174"/>
  <c r="AC174"/>
  <c r="Y65"/>
  <c r="AE65" s="1"/>
  <c r="W65"/>
  <c r="U65"/>
  <c r="O66" s="1"/>
  <c r="V174"/>
  <c r="X174" s="1"/>
  <c r="Z184"/>
  <c r="AA184"/>
  <c r="W15" i="4"/>
  <c r="U15"/>
  <c r="Y15"/>
  <c r="AE15" s="1"/>
  <c r="AA183"/>
  <c r="Z184" s="1"/>
  <c r="W174"/>
  <c r="U174"/>
  <c r="Y174"/>
  <c r="AE174" l="1"/>
  <c r="AF15"/>
  <c r="AF174"/>
  <c r="W175" i="11"/>
  <c r="Y175"/>
  <c r="U175"/>
  <c r="O176" s="1"/>
  <c r="Z185"/>
  <c r="AA185"/>
  <c r="V65"/>
  <c r="X65" s="1"/>
  <c r="AF65"/>
  <c r="V174" i="4"/>
  <c r="X174" s="1"/>
  <c r="O175"/>
  <c r="AA184"/>
  <c r="Z185" s="1"/>
  <c r="O16"/>
  <c r="V15"/>
  <c r="X15" s="1"/>
  <c r="AF175" i="11" l="1"/>
  <c r="Z186"/>
  <c r="AA186"/>
  <c r="V175"/>
  <c r="X175" s="1"/>
  <c r="Y66"/>
  <c r="W66"/>
  <c r="U66"/>
  <c r="O67" s="1"/>
  <c r="AD175"/>
  <c r="AB175"/>
  <c r="AC175"/>
  <c r="AE175"/>
  <c r="W16" i="4"/>
  <c r="Y16"/>
  <c r="U16"/>
  <c r="AA185"/>
  <c r="Z186" s="1"/>
  <c r="W175"/>
  <c r="U175"/>
  <c r="Y175"/>
  <c r="AE16" l="1"/>
  <c r="AE175"/>
  <c r="AF16"/>
  <c r="AF175"/>
  <c r="V66" i="11"/>
  <c r="X66" s="1"/>
  <c r="Y176"/>
  <c r="AF176" s="1"/>
  <c r="U176"/>
  <c r="O177" s="1"/>
  <c r="W176"/>
  <c r="AE66"/>
  <c r="Z187"/>
  <c r="AA187"/>
  <c r="AF66"/>
  <c r="V175" i="4"/>
  <c r="X175" s="1"/>
  <c r="O176"/>
  <c r="O17"/>
  <c r="V16"/>
  <c r="X16" s="1"/>
  <c r="AA186"/>
  <c r="Z187" s="1"/>
  <c r="Z188" i="11" l="1"/>
  <c r="AA188"/>
  <c r="V176"/>
  <c r="X176" s="1"/>
  <c r="Y67"/>
  <c r="AF67" s="1"/>
  <c r="W67"/>
  <c r="U67"/>
  <c r="O68" s="1"/>
  <c r="AD176"/>
  <c r="AB176"/>
  <c r="AC176"/>
  <c r="AE67"/>
  <c r="AE176"/>
  <c r="W17" i="4"/>
  <c r="Y17"/>
  <c r="U17"/>
  <c r="AA187"/>
  <c r="Z188" s="1"/>
  <c r="W176"/>
  <c r="U176"/>
  <c r="Y176"/>
  <c r="AE176" l="1"/>
  <c r="AE17"/>
  <c r="AF176"/>
  <c r="AF17"/>
  <c r="V67" i="11"/>
  <c r="X67" s="1"/>
  <c r="W177"/>
  <c r="Y177"/>
  <c r="U177"/>
  <c r="O178" s="1"/>
  <c r="Z189"/>
  <c r="AA189"/>
  <c r="V176" i="4"/>
  <c r="X176" s="1"/>
  <c r="O177"/>
  <c r="O18"/>
  <c r="V17"/>
  <c r="X17" s="1"/>
  <c r="AA188"/>
  <c r="Z189" s="1"/>
  <c r="AD177" i="11" l="1"/>
  <c r="AB177"/>
  <c r="AC177"/>
  <c r="Y68"/>
  <c r="AE68" s="1"/>
  <c r="W68"/>
  <c r="U68"/>
  <c r="O69" s="1"/>
  <c r="Z190"/>
  <c r="AA190"/>
  <c r="V177"/>
  <c r="X177" s="1"/>
  <c r="AF177"/>
  <c r="AE177"/>
  <c r="AA189" i="4"/>
  <c r="Z190" s="1"/>
  <c r="W18"/>
  <c r="U18"/>
  <c r="Y18"/>
  <c r="AE18" s="1"/>
  <c r="W177"/>
  <c r="U177"/>
  <c r="Y177"/>
  <c r="AE177" l="1"/>
  <c r="AF177"/>
  <c r="AF18"/>
  <c r="AF68" i="11"/>
  <c r="Y178"/>
  <c r="U178"/>
  <c r="O179" s="1"/>
  <c r="W178"/>
  <c r="Z191"/>
  <c r="AA191"/>
  <c r="V68"/>
  <c r="X68" s="1"/>
  <c r="AF178"/>
  <c r="AE178"/>
  <c r="V177" i="4"/>
  <c r="X177" s="1"/>
  <c r="O178"/>
  <c r="O19"/>
  <c r="V18"/>
  <c r="X18" s="1"/>
  <c r="AA190"/>
  <c r="Z191" s="1"/>
  <c r="AE178" l="1"/>
  <c r="AF178"/>
  <c r="Z192" i="11"/>
  <c r="AA192"/>
  <c r="AD178"/>
  <c r="AB178"/>
  <c r="AC178"/>
  <c r="Y69"/>
  <c r="W69"/>
  <c r="U69"/>
  <c r="O70" s="1"/>
  <c r="V178"/>
  <c r="X178" s="1"/>
  <c r="W19" i="4"/>
  <c r="Y19"/>
  <c r="U19"/>
  <c r="AA191"/>
  <c r="Z192" s="1"/>
  <c r="W178"/>
  <c r="U178"/>
  <c r="Y178"/>
  <c r="AE19" l="1"/>
  <c r="AF19"/>
  <c r="AE69" i="11"/>
  <c r="Y179"/>
  <c r="AF179" s="1"/>
  <c r="W179"/>
  <c r="U179"/>
  <c r="O180" s="1"/>
  <c r="V69"/>
  <c r="X69" s="1"/>
  <c r="Z193"/>
  <c r="AA193"/>
  <c r="AF69"/>
  <c r="V178" i="4"/>
  <c r="X178" s="1"/>
  <c r="O179"/>
  <c r="AA192"/>
  <c r="Z193" s="1"/>
  <c r="O20"/>
  <c r="V19"/>
  <c r="X19" s="1"/>
  <c r="AE179" i="11" l="1"/>
  <c r="V179"/>
  <c r="X179" s="1"/>
  <c r="AD179"/>
  <c r="AB179"/>
  <c r="AC179"/>
  <c r="Z194"/>
  <c r="AA194"/>
  <c r="Y70"/>
  <c r="AE70" s="1"/>
  <c r="W70"/>
  <c r="U70"/>
  <c r="O71" s="1"/>
  <c r="W20" i="4"/>
  <c r="Y20"/>
  <c r="AE20" s="1"/>
  <c r="U20"/>
  <c r="AA193"/>
  <c r="Z194" s="1"/>
  <c r="W179"/>
  <c r="U179"/>
  <c r="Y179"/>
  <c r="AE179" s="1"/>
  <c r="AF179" l="1"/>
  <c r="AF20"/>
  <c r="Y180" i="11"/>
  <c r="AF180" s="1"/>
  <c r="W180"/>
  <c r="U180"/>
  <c r="O181" s="1"/>
  <c r="Z195"/>
  <c r="AA195"/>
  <c r="V70"/>
  <c r="X70" s="1"/>
  <c r="AF70"/>
  <c r="V179" i="4"/>
  <c r="X179" s="1"/>
  <c r="O180"/>
  <c r="O21"/>
  <c r="V20"/>
  <c r="X20" s="1"/>
  <c r="AA194"/>
  <c r="Z195" s="1"/>
  <c r="AE180" i="11" l="1"/>
  <c r="Z196"/>
  <c r="AA196"/>
  <c r="V180"/>
  <c r="X180" s="1"/>
  <c r="AD180"/>
  <c r="AB180"/>
  <c r="AC180"/>
  <c r="Y71"/>
  <c r="W71"/>
  <c r="U71"/>
  <c r="O72" s="1"/>
  <c r="W21" i="4"/>
  <c r="Y21"/>
  <c r="AE21" s="1"/>
  <c r="U21"/>
  <c r="AA195"/>
  <c r="Z196" s="1"/>
  <c r="W180"/>
  <c r="U180"/>
  <c r="Y180"/>
  <c r="AE180" s="1"/>
  <c r="AF21" l="1"/>
  <c r="AF180"/>
  <c r="AE71" i="11"/>
  <c r="Y181"/>
  <c r="W181"/>
  <c r="U181"/>
  <c r="O182" s="1"/>
  <c r="V71"/>
  <c r="X71" s="1"/>
  <c r="Z197"/>
  <c r="AA197"/>
  <c r="AF71"/>
  <c r="V180" i="4"/>
  <c r="X180" s="1"/>
  <c r="O181"/>
  <c r="O22"/>
  <c r="V21"/>
  <c r="X21" s="1"/>
  <c r="AA196"/>
  <c r="Z197" s="1"/>
  <c r="AE181" i="11" l="1"/>
  <c r="AF181"/>
  <c r="V181"/>
  <c r="X181" s="1"/>
  <c r="AD181"/>
  <c r="AB181"/>
  <c r="AC181"/>
  <c r="Z198"/>
  <c r="AA198"/>
  <c r="Y72"/>
  <c r="W72"/>
  <c r="U72"/>
  <c r="O73" s="1"/>
  <c r="W22" i="4"/>
  <c r="U22"/>
  <c r="Y22"/>
  <c r="AE22" s="1"/>
  <c r="AA197"/>
  <c r="Z198" s="1"/>
  <c r="W181"/>
  <c r="U181"/>
  <c r="Y181"/>
  <c r="AE181" l="1"/>
  <c r="AF181"/>
  <c r="AF22"/>
  <c r="AE72" i="11"/>
  <c r="Z199"/>
  <c r="AA199"/>
  <c r="Y182"/>
  <c r="AF182" s="1"/>
  <c r="W182"/>
  <c r="U182"/>
  <c r="O183" s="1"/>
  <c r="V72"/>
  <c r="X72" s="1"/>
  <c r="AF72"/>
  <c r="V181" i="4"/>
  <c r="X181" s="1"/>
  <c r="O182"/>
  <c r="AA198"/>
  <c r="Z199" s="1"/>
  <c r="O23"/>
  <c r="V22"/>
  <c r="X22" s="1"/>
  <c r="AE182" i="11" l="1"/>
  <c r="V182"/>
  <c r="X182" s="1"/>
  <c r="AD182"/>
  <c r="AB182"/>
  <c r="AC182"/>
  <c r="Y73"/>
  <c r="W73"/>
  <c r="U73"/>
  <c r="O74" s="1"/>
  <c r="Z200"/>
  <c r="AA200"/>
  <c r="W23" i="4"/>
  <c r="Y23"/>
  <c r="AE23" s="1"/>
  <c r="U23"/>
  <c r="AA199"/>
  <c r="Z200" s="1"/>
  <c r="Z201" s="1"/>
  <c r="W182"/>
  <c r="U182"/>
  <c r="Y182"/>
  <c r="AE182" s="1"/>
  <c r="AF182" l="1"/>
  <c r="AF23"/>
  <c r="AE73" i="11"/>
  <c r="Y183"/>
  <c r="W183"/>
  <c r="U183"/>
  <c r="O184" s="1"/>
  <c r="V73"/>
  <c r="X73" s="1"/>
  <c r="AF183"/>
  <c r="AE183"/>
  <c r="AF73"/>
  <c r="V182" i="4"/>
  <c r="X182" s="1"/>
  <c r="O183"/>
  <c r="O24"/>
  <c r="V23"/>
  <c r="X23" s="1"/>
  <c r="AA200"/>
  <c r="AE183" l="1"/>
  <c r="AF183"/>
  <c r="V183" i="11"/>
  <c r="X183" s="1"/>
  <c r="AD183"/>
  <c r="AB183"/>
  <c r="AC183"/>
  <c r="Y74"/>
  <c r="AE74" s="1"/>
  <c r="W74"/>
  <c r="U74"/>
  <c r="O75" s="1"/>
  <c r="W24" i="4"/>
  <c r="U24"/>
  <c r="Y24"/>
  <c r="AE24" s="1"/>
  <c r="W183"/>
  <c r="Y183"/>
  <c r="U183"/>
  <c r="AF24" l="1"/>
  <c r="Y184" i="11"/>
  <c r="W184"/>
  <c r="U184"/>
  <c r="O185" s="1"/>
  <c r="V74"/>
  <c r="X74" s="1"/>
  <c r="AF74"/>
  <c r="V183" i="4"/>
  <c r="X183" s="1"/>
  <c r="O184"/>
  <c r="O25"/>
  <c r="V24"/>
  <c r="X24" s="1"/>
  <c r="AF184" i="11" l="1"/>
  <c r="AE75"/>
  <c r="AF75"/>
  <c r="V184"/>
  <c r="X184" s="1"/>
  <c r="AD184"/>
  <c r="AB184"/>
  <c r="AC184"/>
  <c r="Y75"/>
  <c r="W75"/>
  <c r="U75"/>
  <c r="O76" s="1"/>
  <c r="AE184"/>
  <c r="W25" i="4"/>
  <c r="Y25"/>
  <c r="AF25" s="1"/>
  <c r="U25"/>
  <c r="W184"/>
  <c r="U184"/>
  <c r="Y184"/>
  <c r="AF184" l="1"/>
  <c r="AE25"/>
  <c r="AE184"/>
  <c r="Y185" i="11"/>
  <c r="W185"/>
  <c r="U185"/>
  <c r="O186" s="1"/>
  <c r="V75"/>
  <c r="X75" s="1"/>
  <c r="V184" i="4"/>
  <c r="X184" s="1"/>
  <c r="O185"/>
  <c r="O26"/>
  <c r="V25"/>
  <c r="X25" s="1"/>
  <c r="AF185" i="11" l="1"/>
  <c r="V185"/>
  <c r="X185" s="1"/>
  <c r="AD185"/>
  <c r="AB185"/>
  <c r="AC185"/>
  <c r="Y76"/>
  <c r="W76"/>
  <c r="U76"/>
  <c r="O77" s="1"/>
  <c r="AE185"/>
  <c r="W26" i="4"/>
  <c r="Y26"/>
  <c r="U26"/>
  <c r="AF26" s="1"/>
  <c r="W185"/>
  <c r="U185"/>
  <c r="AF185" s="1"/>
  <c r="Y185"/>
  <c r="AE26" l="1"/>
  <c r="AE185"/>
  <c r="AE76" i="11"/>
  <c r="Y186"/>
  <c r="AF186" s="1"/>
  <c r="W186"/>
  <c r="U186"/>
  <c r="O187" s="1"/>
  <c r="V76"/>
  <c r="X76" s="1"/>
  <c r="AF76"/>
  <c r="V185" i="4"/>
  <c r="X185" s="1"/>
  <c r="O186"/>
  <c r="O27"/>
  <c r="V26"/>
  <c r="X26" s="1"/>
  <c r="AE186" i="11" l="1"/>
  <c r="V186"/>
  <c r="X186" s="1"/>
  <c r="AD186"/>
  <c r="AB186"/>
  <c r="AC186"/>
  <c r="Y77"/>
  <c r="W77"/>
  <c r="U77"/>
  <c r="O78" s="1"/>
  <c r="W27" i="4"/>
  <c r="Y27"/>
  <c r="U27"/>
  <c r="W186"/>
  <c r="U186"/>
  <c r="Y186"/>
  <c r="AF27" l="1"/>
  <c r="AF186"/>
  <c r="AE27"/>
  <c r="AE186"/>
  <c r="AE77" i="11"/>
  <c r="Y187"/>
  <c r="W187"/>
  <c r="U187"/>
  <c r="O188" s="1"/>
  <c r="V77"/>
  <c r="X77" s="1"/>
  <c r="AF187"/>
  <c r="AE187"/>
  <c r="AF77"/>
  <c r="V186" i="4"/>
  <c r="X186" s="1"/>
  <c r="O187"/>
  <c r="O28"/>
  <c r="V27"/>
  <c r="X27" s="1"/>
  <c r="AE187" l="1"/>
  <c r="AF187"/>
  <c r="V187" i="11"/>
  <c r="X187" s="1"/>
  <c r="AD187"/>
  <c r="AB187"/>
  <c r="AC187"/>
  <c r="Y78"/>
  <c r="W78"/>
  <c r="U78"/>
  <c r="O79" s="1"/>
  <c r="W28" i="4"/>
  <c r="Y28"/>
  <c r="AF28" s="1"/>
  <c r="U28"/>
  <c r="W187"/>
  <c r="U187"/>
  <c r="Y187"/>
  <c r="AE28" l="1"/>
  <c r="AE78" i="11"/>
  <c r="Y188"/>
  <c r="AF188" s="1"/>
  <c r="W188"/>
  <c r="U188"/>
  <c r="O189" s="1"/>
  <c r="V78"/>
  <c r="X78" s="1"/>
  <c r="AF78"/>
  <c r="V187" i="4"/>
  <c r="X187" s="1"/>
  <c r="O188"/>
  <c r="O29"/>
  <c r="V28"/>
  <c r="X28" s="1"/>
  <c r="AE188" i="11" l="1"/>
  <c r="V188"/>
  <c r="X188" s="1"/>
  <c r="AD188"/>
  <c r="AB188"/>
  <c r="AC188"/>
  <c r="Y79"/>
  <c r="AE79" s="1"/>
  <c r="W79"/>
  <c r="U79"/>
  <c r="O80" s="1"/>
  <c r="W29" i="4"/>
  <c r="Y29"/>
  <c r="U29"/>
  <c r="W188"/>
  <c r="U188"/>
  <c r="Y188"/>
  <c r="AF188" l="1"/>
  <c r="AF29"/>
  <c r="AE188"/>
  <c r="AE29"/>
  <c r="Y189" i="11"/>
  <c r="W189"/>
  <c r="U189"/>
  <c r="O190" s="1"/>
  <c r="V79"/>
  <c r="X79" s="1"/>
  <c r="AF189"/>
  <c r="AE189"/>
  <c r="AF79"/>
  <c r="V188" i="4"/>
  <c r="X188" s="1"/>
  <c r="O189"/>
  <c r="O30"/>
  <c r="V29"/>
  <c r="X29" s="1"/>
  <c r="AE189" l="1"/>
  <c r="AF189"/>
  <c r="V189" i="11"/>
  <c r="X189" s="1"/>
  <c r="AD189"/>
  <c r="AB189"/>
  <c r="AC189"/>
  <c r="Y80"/>
  <c r="AE80" s="1"/>
  <c r="W80"/>
  <c r="U80"/>
  <c r="O81" s="1"/>
  <c r="W30" i="4"/>
  <c r="Y30"/>
  <c r="AF30" s="1"/>
  <c r="U30"/>
  <c r="W189"/>
  <c r="U189"/>
  <c r="Y189"/>
  <c r="AE30" l="1"/>
  <c r="Y190" i="11"/>
  <c r="AF190" s="1"/>
  <c r="W190"/>
  <c r="U190"/>
  <c r="O191" s="1"/>
  <c r="V80"/>
  <c r="X80" s="1"/>
  <c r="AF80"/>
  <c r="V189" i="4"/>
  <c r="X189" s="1"/>
  <c r="O190"/>
  <c r="O31"/>
  <c r="V30"/>
  <c r="X30" s="1"/>
  <c r="AE190" i="11" l="1"/>
  <c r="V190"/>
  <c r="X190" s="1"/>
  <c r="AD190"/>
  <c r="AB190"/>
  <c r="AC190"/>
  <c r="Y81"/>
  <c r="AE81" s="1"/>
  <c r="W81"/>
  <c r="U81"/>
  <c r="O82" s="1"/>
  <c r="W31" i="4"/>
  <c r="Y31"/>
  <c r="AE31" s="1"/>
  <c r="U31"/>
  <c r="W190"/>
  <c r="U190"/>
  <c r="Y190"/>
  <c r="AE190" s="1"/>
  <c r="AF190" l="1"/>
  <c r="AF31"/>
  <c r="Y191" i="11"/>
  <c r="AF191" s="1"/>
  <c r="W191"/>
  <c r="U191"/>
  <c r="O192" s="1"/>
  <c r="V81"/>
  <c r="X81" s="1"/>
  <c r="AF81"/>
  <c r="V190" i="4"/>
  <c r="X190" s="1"/>
  <c r="O191"/>
  <c r="O32"/>
  <c r="V31"/>
  <c r="X31" s="1"/>
  <c r="AE191" i="11" l="1"/>
  <c r="V191"/>
  <c r="X191" s="1"/>
  <c r="AD191"/>
  <c r="AB191"/>
  <c r="AC191"/>
  <c r="Y82"/>
  <c r="W82"/>
  <c r="U82"/>
  <c r="O83" s="1"/>
  <c r="W32" i="4"/>
  <c r="Y32"/>
  <c r="AE32" s="1"/>
  <c r="U32"/>
  <c r="W191"/>
  <c r="U191"/>
  <c r="Y191"/>
  <c r="AE191" s="1"/>
  <c r="AF32" l="1"/>
  <c r="AF191"/>
  <c r="AE82" i="11"/>
  <c r="Y192"/>
  <c r="W192"/>
  <c r="U192"/>
  <c r="O193" s="1"/>
  <c r="V82"/>
  <c r="X82" s="1"/>
  <c r="AF192"/>
  <c r="AE192"/>
  <c r="AF82"/>
  <c r="V191" i="4"/>
  <c r="X191" s="1"/>
  <c r="O192"/>
  <c r="O33"/>
  <c r="V32"/>
  <c r="X32" s="1"/>
  <c r="AE192" l="1"/>
  <c r="AF192"/>
  <c r="V192" i="11"/>
  <c r="X192" s="1"/>
  <c r="AD192"/>
  <c r="AB192"/>
  <c r="AC192"/>
  <c r="Y83"/>
  <c r="AE83" s="1"/>
  <c r="W83"/>
  <c r="U83"/>
  <c r="O84" s="1"/>
  <c r="W33" i="4"/>
  <c r="Y33"/>
  <c r="U33"/>
  <c r="W192"/>
  <c r="U192"/>
  <c r="Y192"/>
  <c r="AE33" l="1"/>
  <c r="AF33"/>
  <c r="Y193" i="11"/>
  <c r="AF193" s="1"/>
  <c r="W193"/>
  <c r="U193"/>
  <c r="O194" s="1"/>
  <c r="V83"/>
  <c r="X83" s="1"/>
  <c r="AF83"/>
  <c r="V192" i="4"/>
  <c r="X192" s="1"/>
  <c r="O193"/>
  <c r="O34"/>
  <c r="V33"/>
  <c r="X33" s="1"/>
  <c r="AE193" i="11" l="1"/>
  <c r="V193"/>
  <c r="X193" s="1"/>
  <c r="AD193"/>
  <c r="AB193"/>
  <c r="AC193"/>
  <c r="Y84"/>
  <c r="AE84" s="1"/>
  <c r="W84"/>
  <c r="U84"/>
  <c r="O85" s="1"/>
  <c r="W34" i="4"/>
  <c r="Y34"/>
  <c r="AE34" s="1"/>
  <c r="U34"/>
  <c r="Y193"/>
  <c r="AE193" s="1"/>
  <c r="U193"/>
  <c r="W193"/>
  <c r="AF34" l="1"/>
  <c r="AF193"/>
  <c r="Y194" i="11"/>
  <c r="AF194" s="1"/>
  <c r="W194"/>
  <c r="U194"/>
  <c r="O195" s="1"/>
  <c r="V84"/>
  <c r="X84" s="1"/>
  <c r="AF84"/>
  <c r="V193" i="4"/>
  <c r="X193" s="1"/>
  <c r="O194"/>
  <c r="O35"/>
  <c r="V34"/>
  <c r="X34" s="1"/>
  <c r="AE194" i="11" l="1"/>
  <c r="V194"/>
  <c r="X194" s="1"/>
  <c r="AD194"/>
  <c r="AB194"/>
  <c r="AC194"/>
  <c r="Y85"/>
  <c r="AE85" s="1"/>
  <c r="W85"/>
  <c r="U85"/>
  <c r="O86" s="1"/>
  <c r="W35" i="4"/>
  <c r="Y35"/>
  <c r="AE35" s="1"/>
  <c r="U35"/>
  <c r="Y194"/>
  <c r="AE194" s="1"/>
  <c r="U194"/>
  <c r="W194"/>
  <c r="AF35" l="1"/>
  <c r="AF194"/>
  <c r="Y195" i="11"/>
  <c r="AF195" s="1"/>
  <c r="W195"/>
  <c r="U195"/>
  <c r="O196" s="1"/>
  <c r="V85"/>
  <c r="X85" s="1"/>
  <c r="AF85"/>
  <c r="V194" i="4"/>
  <c r="X194" s="1"/>
  <c r="O195"/>
  <c r="O36"/>
  <c r="V35"/>
  <c r="X35" s="1"/>
  <c r="AE195" i="11" l="1"/>
  <c r="V195"/>
  <c r="X195" s="1"/>
  <c r="AD195"/>
  <c r="AB195"/>
  <c r="AC195"/>
  <c r="Y86"/>
  <c r="AE86" s="1"/>
  <c r="W86"/>
  <c r="U86"/>
  <c r="O87" s="1"/>
  <c r="W36" i="4"/>
  <c r="Y36"/>
  <c r="AE36" s="1"/>
  <c r="U36"/>
  <c r="Y195"/>
  <c r="AE195" s="1"/>
  <c r="U195"/>
  <c r="W195"/>
  <c r="AF36" l="1"/>
  <c r="AF195"/>
  <c r="Y196" i="11"/>
  <c r="AF196" s="1"/>
  <c r="W196"/>
  <c r="U196"/>
  <c r="O197" s="1"/>
  <c r="V86"/>
  <c r="X86" s="1"/>
  <c r="AF86"/>
  <c r="V195" i="4"/>
  <c r="X195" s="1"/>
  <c r="O196"/>
  <c r="O37"/>
  <c r="V36"/>
  <c r="X36" s="1"/>
  <c r="V196" i="11" l="1"/>
  <c r="X196" s="1"/>
  <c r="AD196"/>
  <c r="AB196"/>
  <c r="AC196"/>
  <c r="Y87"/>
  <c r="AE87" s="1"/>
  <c r="W87"/>
  <c r="U87"/>
  <c r="O88" s="1"/>
  <c r="AE196"/>
  <c r="W37" i="4"/>
  <c r="Y37"/>
  <c r="AE37" s="1"/>
  <c r="U37"/>
  <c r="Y196"/>
  <c r="AE196" s="1"/>
  <c r="U196"/>
  <c r="W196"/>
  <c r="AF37" l="1"/>
  <c r="AF196"/>
  <c r="Y197" i="11"/>
  <c r="AF197" s="1"/>
  <c r="U197"/>
  <c r="O198" s="1"/>
  <c r="W197"/>
  <c r="V87"/>
  <c r="X87" s="1"/>
  <c r="AF87"/>
  <c r="V196" i="4"/>
  <c r="X196" s="1"/>
  <c r="O197"/>
  <c r="O38"/>
  <c r="V37"/>
  <c r="X37" s="1"/>
  <c r="AE197" i="11" l="1"/>
  <c r="AD197"/>
  <c r="AB197"/>
  <c r="AC197"/>
  <c r="Y88"/>
  <c r="AE88" s="1"/>
  <c r="W88"/>
  <c r="U88"/>
  <c r="O89" s="1"/>
  <c r="V197"/>
  <c r="X197" s="1"/>
  <c r="W38" i="4"/>
  <c r="Y38"/>
  <c r="AE38" s="1"/>
  <c r="U38"/>
  <c r="Y197"/>
  <c r="AE197" s="1"/>
  <c r="U197"/>
  <c r="W197"/>
  <c r="AF38" l="1"/>
  <c r="AF197"/>
  <c r="W198" i="11"/>
  <c r="Y198"/>
  <c r="AE198" s="1"/>
  <c r="U198"/>
  <c r="O199" s="1"/>
  <c r="V88"/>
  <c r="X88" s="1"/>
  <c r="AF198"/>
  <c r="AF88"/>
  <c r="V197" i="4"/>
  <c r="X197" s="1"/>
  <c r="O198"/>
  <c r="O39"/>
  <c r="V38"/>
  <c r="X38" s="1"/>
  <c r="V198" i="11" l="1"/>
  <c r="X198" s="1"/>
  <c r="Y89"/>
  <c r="W89"/>
  <c r="U89"/>
  <c r="O90" s="1"/>
  <c r="AD198"/>
  <c r="AB198"/>
  <c r="AC198"/>
  <c r="W39" i="4"/>
  <c r="Y39"/>
  <c r="U39"/>
  <c r="Y198"/>
  <c r="W198"/>
  <c r="U198"/>
  <c r="AE198" l="1"/>
  <c r="AE39"/>
  <c r="AF198"/>
  <c r="AF39"/>
  <c r="AF199" i="11"/>
  <c r="AE199"/>
  <c r="V89"/>
  <c r="X89" s="1"/>
  <c r="Y199"/>
  <c r="U199"/>
  <c r="O200" s="1"/>
  <c r="W199"/>
  <c r="AE89"/>
  <c r="AF89"/>
  <c r="O40" i="4"/>
  <c r="V39"/>
  <c r="X39" s="1"/>
  <c r="V198"/>
  <c r="X198" s="1"/>
  <c r="O199"/>
  <c r="AE199" l="1"/>
  <c r="AF199"/>
  <c r="V199" i="11"/>
  <c r="X199" s="1"/>
  <c r="Y90"/>
  <c r="AF90" s="1"/>
  <c r="W90"/>
  <c r="U90"/>
  <c r="O91" s="1"/>
  <c r="AD199"/>
  <c r="AB199"/>
  <c r="AC199"/>
  <c r="AE90"/>
  <c r="W40" i="4"/>
  <c r="Y40"/>
  <c r="U40"/>
  <c r="Y199"/>
  <c r="U199"/>
  <c r="O200" s="1"/>
  <c r="W199"/>
  <c r="AE40" l="1"/>
  <c r="AF40"/>
  <c r="V90" i="11"/>
  <c r="X90" s="1"/>
  <c r="W200"/>
  <c r="Y200"/>
  <c r="U200"/>
  <c r="V200" s="1"/>
  <c r="X200" s="1"/>
  <c r="V199" i="4"/>
  <c r="X199" s="1"/>
  <c r="O41"/>
  <c r="V40"/>
  <c r="X40" s="1"/>
  <c r="AC200" i="11" l="1"/>
  <c r="AC201" s="1"/>
  <c r="AD200"/>
  <c r="AD201" s="1"/>
  <c r="AD247" s="1"/>
  <c r="AB200"/>
  <c r="AB201" s="1"/>
  <c r="AB247" s="1"/>
  <c r="Y91"/>
  <c r="AF91" s="1"/>
  <c r="W91"/>
  <c r="U91"/>
  <c r="O92" s="1"/>
  <c r="AE200"/>
  <c r="AE201" s="1"/>
  <c r="AE247" s="1"/>
  <c r="W203"/>
  <c r="W249" s="1"/>
  <c r="W201"/>
  <c r="AE91"/>
  <c r="AF200"/>
  <c r="AF201" s="1"/>
  <c r="W41" i="4"/>
  <c r="U41"/>
  <c r="Y41"/>
  <c r="AE41" s="1"/>
  <c r="Y200"/>
  <c r="U200"/>
  <c r="V200" s="1"/>
  <c r="X200" s="1"/>
  <c r="W200"/>
  <c r="AE200" l="1"/>
  <c r="AF41"/>
  <c r="AF200"/>
  <c r="W204" i="11"/>
  <c r="W250" s="1"/>
  <c r="B271" s="1"/>
  <c r="W247"/>
  <c r="W202"/>
  <c r="W248" s="1"/>
  <c r="V91"/>
  <c r="X91" s="1"/>
  <c r="AC202"/>
  <c r="AC247" s="1"/>
  <c r="AF247"/>
  <c r="W203" i="4"/>
  <c r="W249" s="1"/>
  <c r="W201"/>
  <c r="W247" s="1"/>
  <c r="AD201"/>
  <c r="AD247" s="1"/>
  <c r="AC201"/>
  <c r="O42"/>
  <c r="V41"/>
  <c r="X41" s="1"/>
  <c r="Y92" i="11" l="1"/>
  <c r="W92"/>
  <c r="U92"/>
  <c r="O93" s="1"/>
  <c r="W42" i="4"/>
  <c r="U42"/>
  <c r="Y42"/>
  <c r="AE42" s="1"/>
  <c r="AB201"/>
  <c r="AE201"/>
  <c r="AE247" s="1"/>
  <c r="AF201"/>
  <c r="W204"/>
  <c r="W250" s="1"/>
  <c r="B271" s="1"/>
  <c r="W202"/>
  <c r="W248" s="1"/>
  <c r="AC202" l="1"/>
  <c r="AC247" s="1"/>
  <c r="AB247"/>
  <c r="AF42"/>
  <c r="V92" i="11"/>
  <c r="X92" s="1"/>
  <c r="AE92"/>
  <c r="AF92"/>
  <c r="AF247" i="4"/>
  <c r="E262" s="1"/>
  <c r="O43"/>
  <c r="V42"/>
  <c r="X42" s="1"/>
  <c r="Y93" i="11" l="1"/>
  <c r="AF93" s="1"/>
  <c r="W93"/>
  <c r="U93"/>
  <c r="O94" s="1"/>
  <c r="W43" i="4"/>
  <c r="Y43"/>
  <c r="U43"/>
  <c r="AE43" l="1"/>
  <c r="AF43"/>
  <c r="V93" i="11"/>
  <c r="X93" s="1"/>
  <c r="AE93"/>
  <c r="O44" i="4"/>
  <c r="V43"/>
  <c r="X43" s="1"/>
  <c r="Y94" i="11" l="1"/>
  <c r="W94"/>
  <c r="U94"/>
  <c r="O95" s="1"/>
  <c r="AE94"/>
  <c r="AF94"/>
  <c r="W44" i="4"/>
  <c r="Y44"/>
  <c r="AE44" s="1"/>
  <c r="U44"/>
  <c r="AF44" l="1"/>
  <c r="V94" i="11"/>
  <c r="X94" s="1"/>
  <c r="O45" i="4"/>
  <c r="V44"/>
  <c r="X44" s="1"/>
  <c r="Y95" i="11" l="1"/>
  <c r="AF95" s="1"/>
  <c r="W95"/>
  <c r="U95"/>
  <c r="O96" s="1"/>
  <c r="W45" i="4"/>
  <c r="Y45"/>
  <c r="U45"/>
  <c r="AE45" l="1"/>
  <c r="AF45"/>
  <c r="V95" i="11"/>
  <c r="X95" s="1"/>
  <c r="AE95"/>
  <c r="O46" i="4"/>
  <c r="V45"/>
  <c r="X45" s="1"/>
  <c r="Y96" i="11" l="1"/>
  <c r="AE96" s="1"/>
  <c r="W96"/>
  <c r="U96"/>
  <c r="O97" s="1"/>
  <c r="AF96"/>
  <c r="W46" i="4"/>
  <c r="Y46"/>
  <c r="AE46" s="1"/>
  <c r="U46"/>
  <c r="AF46" l="1"/>
  <c r="V96" i="11"/>
  <c r="X96" s="1"/>
  <c r="O47" i="4"/>
  <c r="V46"/>
  <c r="X46" s="1"/>
  <c r="Y97" i="11" l="1"/>
  <c r="AF97" s="1"/>
  <c r="W97"/>
  <c r="U97"/>
  <c r="O98" s="1"/>
  <c r="W47" i="4"/>
  <c r="Y47"/>
  <c r="AF47" s="1"/>
  <c r="U47"/>
  <c r="AE47" l="1"/>
  <c r="V97" i="11"/>
  <c r="X97" s="1"/>
  <c r="AE97"/>
  <c r="O48" i="4"/>
  <c r="V47"/>
  <c r="X47" s="1"/>
  <c r="Y98" i="11" l="1"/>
  <c r="W98"/>
  <c r="U98"/>
  <c r="O99" s="1"/>
  <c r="W48" i="4"/>
  <c r="Y48"/>
  <c r="U48"/>
  <c r="AF48" s="1"/>
  <c r="AF98" i="11" l="1"/>
  <c r="AE48" i="4"/>
  <c r="V98" i="11"/>
  <c r="X98" s="1"/>
  <c r="AE98"/>
  <c r="O49" i="4"/>
  <c r="V48"/>
  <c r="X48" s="1"/>
  <c r="Y99" i="11" l="1"/>
  <c r="W99"/>
  <c r="U99"/>
  <c r="O100" s="1"/>
  <c r="AF99"/>
  <c r="W49" i="4"/>
  <c r="Y49"/>
  <c r="AE49" s="1"/>
  <c r="U49"/>
  <c r="AF49" l="1"/>
  <c r="AE99" i="11"/>
  <c r="V99"/>
  <c r="X99" s="1"/>
  <c r="O50" i="4"/>
  <c r="V49"/>
  <c r="X49" s="1"/>
  <c r="Y100" i="11" l="1"/>
  <c r="W100"/>
  <c r="U100"/>
  <c r="O101" s="1"/>
  <c r="AF100"/>
  <c r="W50" i="4"/>
  <c r="Y50"/>
  <c r="AE50" s="1"/>
  <c r="U50"/>
  <c r="AF50" l="1"/>
  <c r="V100" i="11"/>
  <c r="X100" s="1"/>
  <c r="AE100"/>
  <c r="O51" i="4"/>
  <c r="V50"/>
  <c r="X50" s="1"/>
  <c r="AE51" l="1"/>
  <c r="AF51"/>
  <c r="Y101" i="11"/>
  <c r="W101"/>
  <c r="U101"/>
  <c r="O102" s="1"/>
  <c r="W51" i="4"/>
  <c r="Y51"/>
  <c r="U51"/>
  <c r="AF101" i="11" l="1"/>
  <c r="V101"/>
  <c r="X101" s="1"/>
  <c r="AE101"/>
  <c r="O52" i="4"/>
  <c r="V51"/>
  <c r="X51" s="1"/>
  <c r="Y102" i="11" l="1"/>
  <c r="W102"/>
  <c r="U102"/>
  <c r="AF102"/>
  <c r="W52" i="4"/>
  <c r="Y52"/>
  <c r="AE52" s="1"/>
  <c r="U52"/>
  <c r="AF52" l="1"/>
  <c r="O103" i="11"/>
  <c r="AA103" s="1"/>
  <c r="V102"/>
  <c r="X102" s="1"/>
  <c r="AE102"/>
  <c r="O53" i="4"/>
  <c r="V52"/>
  <c r="X52" s="1"/>
  <c r="Y103" i="11" l="1"/>
  <c r="AE103" s="1"/>
  <c r="W103"/>
  <c r="U103"/>
  <c r="O104" s="1"/>
  <c r="W53" i="4"/>
  <c r="Y53"/>
  <c r="U53"/>
  <c r="AE53" l="1"/>
  <c r="AF53"/>
  <c r="AF103" i="11"/>
  <c r="AA104"/>
  <c r="V103"/>
  <c r="X103" s="1"/>
  <c r="O54" i="4"/>
  <c r="V53"/>
  <c r="X53" s="1"/>
  <c r="Y104" i="11" l="1"/>
  <c r="W104"/>
  <c r="U104"/>
  <c r="O105" s="1"/>
  <c r="AA105"/>
  <c r="AE104"/>
  <c r="AF104"/>
  <c r="W54" i="4"/>
  <c r="Y54"/>
  <c r="U54"/>
  <c r="AE54" l="1"/>
  <c r="AF54"/>
  <c r="V104" i="11"/>
  <c r="X104" s="1"/>
  <c r="AA106"/>
  <c r="O55" i="4"/>
  <c r="V54"/>
  <c r="X54" s="1"/>
  <c r="Y105" i="11" l="1"/>
  <c r="AE105" s="1"/>
  <c r="W105"/>
  <c r="U105"/>
  <c r="O106" s="1"/>
  <c r="AA107"/>
  <c r="Z108"/>
  <c r="AF105"/>
  <c r="W55" i="4"/>
  <c r="Y55"/>
  <c r="AE55" s="1"/>
  <c r="U55"/>
  <c r="AF55" l="1"/>
  <c r="V105" i="11"/>
  <c r="X105" s="1"/>
  <c r="O56" i="4"/>
  <c r="V55"/>
  <c r="X55" s="1"/>
  <c r="Y106" i="11" l="1"/>
  <c r="W106"/>
  <c r="U106"/>
  <c r="O107" s="1"/>
  <c r="AE106"/>
  <c r="AF106"/>
  <c r="W56" i="4"/>
  <c r="Y56"/>
  <c r="U56"/>
  <c r="AE56" l="1"/>
  <c r="AF56"/>
  <c r="V106" i="11"/>
  <c r="X106" s="1"/>
  <c r="O57" i="4"/>
  <c r="V56"/>
  <c r="X56" s="1"/>
  <c r="Y107" i="11" l="1"/>
  <c r="AF107" s="1"/>
  <c r="AF108" s="1"/>
  <c r="W107"/>
  <c r="U107"/>
  <c r="V107" s="1"/>
  <c r="X107" s="1"/>
  <c r="W57" i="4"/>
  <c r="Y57"/>
  <c r="U57"/>
  <c r="AE57" l="1"/>
  <c r="AF57"/>
  <c r="AC108" i="11"/>
  <c r="AB108"/>
  <c r="AB243" s="1"/>
  <c r="AB259" s="1"/>
  <c r="C265" s="1"/>
  <c r="AD108"/>
  <c r="AD243" s="1"/>
  <c r="AD259" s="1"/>
  <c r="W237"/>
  <c r="W110"/>
  <c r="W245" s="1"/>
  <c r="W239"/>
  <c r="W108"/>
  <c r="AE107"/>
  <c r="AE108" s="1"/>
  <c r="AE243" s="1"/>
  <c r="AE259" s="1"/>
  <c r="C263" s="1"/>
  <c r="O58" i="4"/>
  <c r="V57"/>
  <c r="X57" s="1"/>
  <c r="AF243" i="11" l="1"/>
  <c r="AF259" s="1"/>
  <c r="C262" s="1"/>
  <c r="AC109"/>
  <c r="AC243" s="1"/>
  <c r="AC259" s="1"/>
  <c r="C264" s="1"/>
  <c r="W243"/>
  <c r="W109"/>
  <c r="W244" s="1"/>
  <c r="W111"/>
  <c r="W246" s="1"/>
  <c r="B272" s="1"/>
  <c r="W240"/>
  <c r="B273" s="1"/>
  <c r="W58" i="4"/>
  <c r="Y58"/>
  <c r="AE58" s="1"/>
  <c r="U58"/>
  <c r="AF58" l="1"/>
  <c r="O59"/>
  <c r="V58"/>
  <c r="X58" s="1"/>
  <c r="W59" l="1"/>
  <c r="Y59"/>
  <c r="AE59" s="1"/>
  <c r="U59"/>
  <c r="AF59" l="1"/>
  <c r="O60"/>
  <c r="V59"/>
  <c r="X59" s="1"/>
  <c r="W60" l="1"/>
  <c r="Y60"/>
  <c r="AE60" s="1"/>
  <c r="U60"/>
  <c r="AF60" l="1"/>
  <c r="O61"/>
  <c r="V60"/>
  <c r="X60" s="1"/>
  <c r="W61" l="1"/>
  <c r="Y61"/>
  <c r="AE61" s="1"/>
  <c r="U61"/>
  <c r="AF61" l="1"/>
  <c r="O62"/>
  <c r="V61"/>
  <c r="X61" s="1"/>
  <c r="W62" l="1"/>
  <c r="Y62"/>
  <c r="AE62" s="1"/>
  <c r="U62"/>
  <c r="AF62" l="1"/>
  <c r="O63"/>
  <c r="V62"/>
  <c r="X62" s="1"/>
  <c r="W63" l="1"/>
  <c r="Y63"/>
  <c r="AE63" s="1"/>
  <c r="U63"/>
  <c r="AF63" l="1"/>
  <c r="O64"/>
  <c r="V63"/>
  <c r="X63" s="1"/>
  <c r="W64" l="1"/>
  <c r="Y64"/>
  <c r="AE64" s="1"/>
  <c r="U64"/>
  <c r="AF64" l="1"/>
  <c r="O65"/>
  <c r="V64"/>
  <c r="X64" s="1"/>
  <c r="W65" l="1"/>
  <c r="Y65"/>
  <c r="AE65" s="1"/>
  <c r="U65"/>
  <c r="AF65" l="1"/>
  <c r="O66"/>
  <c r="V65"/>
  <c r="X65" s="1"/>
  <c r="W66" l="1"/>
  <c r="Y66"/>
  <c r="AE66" s="1"/>
  <c r="U66"/>
  <c r="AF66" l="1"/>
  <c r="O67"/>
  <c r="V66"/>
  <c r="X66" s="1"/>
  <c r="W67" l="1"/>
  <c r="Y67"/>
  <c r="AE67" s="1"/>
  <c r="U67"/>
  <c r="AF67" l="1"/>
  <c r="O68"/>
  <c r="V67"/>
  <c r="X67" s="1"/>
  <c r="W68" l="1"/>
  <c r="Y68"/>
  <c r="AE68" s="1"/>
  <c r="U68"/>
  <c r="AF68" l="1"/>
  <c r="O69"/>
  <c r="V68"/>
  <c r="X68" s="1"/>
  <c r="W69" l="1"/>
  <c r="U69"/>
  <c r="Y69"/>
  <c r="AE69" l="1"/>
  <c r="AF69"/>
  <c r="O70"/>
  <c r="V69"/>
  <c r="X69" s="1"/>
  <c r="W70" l="1"/>
  <c r="Y70"/>
  <c r="AE70" s="1"/>
  <c r="U70"/>
  <c r="AF70" l="1"/>
  <c r="O71"/>
  <c r="V70"/>
  <c r="X70" s="1"/>
  <c r="W71" l="1"/>
  <c r="Y71"/>
  <c r="AE71" s="1"/>
  <c r="U71"/>
  <c r="AF71" l="1"/>
  <c r="O72"/>
  <c r="V71"/>
  <c r="X71" s="1"/>
  <c r="W72" l="1"/>
  <c r="Y72"/>
  <c r="AE72" s="1"/>
  <c r="U72"/>
  <c r="AF72" l="1"/>
  <c r="O73"/>
  <c r="V72"/>
  <c r="X72" s="1"/>
  <c r="W73" l="1"/>
  <c r="U73"/>
  <c r="Y73"/>
  <c r="AE73" l="1"/>
  <c r="AF73"/>
  <c r="O74"/>
  <c r="V73"/>
  <c r="X73" s="1"/>
  <c r="W74" l="1"/>
  <c r="Y74"/>
  <c r="AE74" s="1"/>
  <c r="U74"/>
  <c r="AF74" l="1"/>
  <c r="O75"/>
  <c r="V74"/>
  <c r="X74" s="1"/>
  <c r="AE75" l="1"/>
  <c r="AF75"/>
  <c r="W75"/>
  <c r="Y75"/>
  <c r="U75"/>
  <c r="O76" l="1"/>
  <c r="V75"/>
  <c r="X75" s="1"/>
  <c r="W76" l="1"/>
  <c r="Y76"/>
  <c r="AE76" s="1"/>
  <c r="U76"/>
  <c r="AF76" l="1"/>
  <c r="O77"/>
  <c r="V76"/>
  <c r="X76" s="1"/>
  <c r="W77" l="1"/>
  <c r="Y77"/>
  <c r="AE77" s="1"/>
  <c r="U77"/>
  <c r="AF77" l="1"/>
  <c r="O78"/>
  <c r="V77"/>
  <c r="X77" s="1"/>
  <c r="W78" l="1"/>
  <c r="U78"/>
  <c r="Y78"/>
  <c r="AE78" l="1"/>
  <c r="AF78"/>
  <c r="O79"/>
  <c r="V78"/>
  <c r="X78" s="1"/>
  <c r="W79" l="1"/>
  <c r="Y79"/>
  <c r="AE79" s="1"/>
  <c r="U79"/>
  <c r="AF79" l="1"/>
  <c r="O80"/>
  <c r="V79"/>
  <c r="X79" s="1"/>
  <c r="W80" l="1"/>
  <c r="Y80"/>
  <c r="AE80" s="1"/>
  <c r="U80"/>
  <c r="AF80" l="1"/>
  <c r="O81"/>
  <c r="V80"/>
  <c r="X80" s="1"/>
  <c r="W81" l="1"/>
  <c r="Y81"/>
  <c r="AE81" s="1"/>
  <c r="U81"/>
  <c r="AF81" l="1"/>
  <c r="O82"/>
  <c r="V81"/>
  <c r="X81" s="1"/>
  <c r="W82" l="1"/>
  <c r="U82"/>
  <c r="Y82"/>
  <c r="AE82" l="1"/>
  <c r="AF82"/>
  <c r="O83"/>
  <c r="V82"/>
  <c r="X82" s="1"/>
  <c r="W83" l="1"/>
  <c r="Y83"/>
  <c r="AE83" s="1"/>
  <c r="U83"/>
  <c r="AF83" l="1"/>
  <c r="O84"/>
  <c r="V83"/>
  <c r="X83" s="1"/>
  <c r="W84" l="1"/>
  <c r="Y84"/>
  <c r="AE84" s="1"/>
  <c r="U84"/>
  <c r="AF84" l="1"/>
  <c r="O85"/>
  <c r="V84"/>
  <c r="X84" s="1"/>
  <c r="W85" l="1"/>
  <c r="U85"/>
  <c r="Y85"/>
  <c r="AE85" l="1"/>
  <c r="AF85"/>
  <c r="O86"/>
  <c r="V85"/>
  <c r="X85" s="1"/>
  <c r="W86" l="1"/>
  <c r="Y86"/>
  <c r="AE86" s="1"/>
  <c r="U86"/>
  <c r="AF86" l="1"/>
  <c r="O87"/>
  <c r="V86"/>
  <c r="X86" s="1"/>
  <c r="W87" l="1"/>
  <c r="Y87"/>
  <c r="AE87" s="1"/>
  <c r="U87"/>
  <c r="AF87" l="1"/>
  <c r="O88"/>
  <c r="V87"/>
  <c r="X87" s="1"/>
  <c r="W88" l="1"/>
  <c r="Y88"/>
  <c r="AE88" s="1"/>
  <c r="U88"/>
  <c r="AF88" l="1"/>
  <c r="O89"/>
  <c r="V88"/>
  <c r="X88" s="1"/>
  <c r="W89" l="1"/>
  <c r="Y89"/>
  <c r="U89"/>
  <c r="AE89" l="1"/>
  <c r="AF89"/>
  <c r="O90"/>
  <c r="V89"/>
  <c r="X89" s="1"/>
  <c r="W90" l="1"/>
  <c r="U90"/>
  <c r="Y90"/>
  <c r="AE90" l="1"/>
  <c r="AF90"/>
  <c r="O91"/>
  <c r="V90"/>
  <c r="X90" s="1"/>
  <c r="W91" l="1"/>
  <c r="Y91"/>
  <c r="AE91" s="1"/>
  <c r="U91"/>
  <c r="AF91" l="1"/>
  <c r="O92"/>
  <c r="V91"/>
  <c r="X91" s="1"/>
  <c r="W92" l="1"/>
  <c r="Y92"/>
  <c r="AE92" s="1"/>
  <c r="U92"/>
  <c r="AF92" l="1"/>
  <c r="O93"/>
  <c r="V92"/>
  <c r="X92" s="1"/>
  <c r="W93" l="1"/>
  <c r="Y93"/>
  <c r="AE93" s="1"/>
  <c r="U93"/>
  <c r="AF93" l="1"/>
  <c r="O94"/>
  <c r="V93"/>
  <c r="X93" s="1"/>
  <c r="AE94" l="1"/>
  <c r="AF94"/>
  <c r="W94"/>
  <c r="U94"/>
  <c r="Y94"/>
  <c r="O95" l="1"/>
  <c r="V94"/>
  <c r="X94" s="1"/>
  <c r="W95" l="1"/>
  <c r="Y95"/>
  <c r="AE95" s="1"/>
  <c r="U95"/>
  <c r="AF95" l="1"/>
  <c r="O96"/>
  <c r="V95"/>
  <c r="X95" s="1"/>
  <c r="W96" l="1"/>
  <c r="Y96"/>
  <c r="AE96" s="1"/>
  <c r="U96"/>
  <c r="AF96" l="1"/>
  <c r="O97"/>
  <c r="V96"/>
  <c r="X96" s="1"/>
  <c r="W97" l="1"/>
  <c r="Y97"/>
  <c r="AE97" s="1"/>
  <c r="U97"/>
  <c r="AF97" l="1"/>
  <c r="O98"/>
  <c r="V97"/>
  <c r="X97" s="1"/>
  <c r="W98" l="1"/>
  <c r="U98"/>
  <c r="Y98"/>
  <c r="AE98" l="1"/>
  <c r="AF98"/>
  <c r="O99"/>
  <c r="V98"/>
  <c r="X98" s="1"/>
  <c r="W99" l="1"/>
  <c r="Y99"/>
  <c r="AE99" s="1"/>
  <c r="U99"/>
  <c r="AF99" l="1"/>
  <c r="O100"/>
  <c r="V99"/>
  <c r="X99" s="1"/>
  <c r="W100" l="1"/>
  <c r="U100"/>
  <c r="Y100"/>
  <c r="AE100" l="1"/>
  <c r="AF100"/>
  <c r="O101"/>
  <c r="V100"/>
  <c r="X100" s="1"/>
  <c r="W101" l="1"/>
  <c r="Y101"/>
  <c r="AE101" s="1"/>
  <c r="U101"/>
  <c r="AF101" l="1"/>
  <c r="O102"/>
  <c r="V101"/>
  <c r="X101" s="1"/>
  <c r="W102" l="1"/>
  <c r="Y102"/>
  <c r="AE102" s="1"/>
  <c r="U102"/>
  <c r="AF102" l="1"/>
  <c r="O103"/>
  <c r="V102"/>
  <c r="X102" s="1"/>
  <c r="W103" l="1"/>
  <c r="AA103"/>
  <c r="Z104" s="1"/>
  <c r="Y103"/>
  <c r="U103"/>
  <c r="AE103" l="1"/>
  <c r="AF103"/>
  <c r="O104"/>
  <c r="V103"/>
  <c r="X103" s="1"/>
  <c r="AA104"/>
  <c r="Z105" s="1"/>
  <c r="AE104" l="1"/>
  <c r="AF104"/>
  <c r="AA105"/>
  <c r="Z106" s="1"/>
  <c r="W104"/>
  <c r="Y104"/>
  <c r="U104"/>
  <c r="O105" l="1"/>
  <c r="V104"/>
  <c r="X104" s="1"/>
  <c r="AA106"/>
  <c r="Z107" s="1"/>
  <c r="W105" l="1"/>
  <c r="Y105"/>
  <c r="AE105" s="1"/>
  <c r="U105"/>
  <c r="AA107"/>
  <c r="Z108"/>
  <c r="AF105" l="1"/>
  <c r="O106"/>
  <c r="V105"/>
  <c r="X105" s="1"/>
  <c r="AE106" l="1"/>
  <c r="AF106"/>
  <c r="W106"/>
  <c r="U106"/>
  <c r="Y106"/>
  <c r="O107" l="1"/>
  <c r="V106"/>
  <c r="X106" s="1"/>
  <c r="W107" l="1"/>
  <c r="Y107"/>
  <c r="U107"/>
  <c r="V107" s="1"/>
  <c r="X107" s="1"/>
  <c r="AC108" l="1"/>
  <c r="AF107"/>
  <c r="AE107"/>
  <c r="W108"/>
  <c r="W243" s="1"/>
  <c r="W110"/>
  <c r="W245" s="1"/>
  <c r="AD108"/>
  <c r="AD243" s="1"/>
  <c r="AD259" s="1"/>
  <c r="W240" l="1"/>
  <c r="B273" s="1"/>
  <c r="AB108"/>
  <c r="AB243" s="1"/>
  <c r="AF108"/>
  <c r="AE108"/>
  <c r="W111"/>
  <c r="W246" s="1"/>
  <c r="B272" s="1"/>
  <c r="W109"/>
  <c r="W244" s="1"/>
  <c r="F265" l="1"/>
  <c r="AB259"/>
  <c r="AC109"/>
  <c r="AC243" s="1"/>
  <c r="AE243"/>
  <c r="AF243"/>
  <c r="AE259" l="1"/>
  <c r="AF259"/>
  <c r="F262"/>
  <c r="AC259"/>
  <c r="F264"/>
</calcChain>
</file>

<file path=xl/sharedStrings.xml><?xml version="1.0" encoding="utf-8"?>
<sst xmlns="http://schemas.openxmlformats.org/spreadsheetml/2006/main" count="25366" uniqueCount="1401">
  <si>
    <t xml:space="preserve">LTMSLAB   </t>
  </si>
  <si>
    <t xml:space="preserve">LTMSAPP  </t>
  </si>
  <si>
    <t xml:space="preserve">BWL      </t>
  </si>
  <si>
    <t xml:space="preserve">TESTKEY  </t>
  </si>
  <si>
    <t xml:space="preserve">IND      </t>
  </si>
  <si>
    <t xml:space="preserve">CHART    </t>
  </si>
  <si>
    <t xml:space="preserve">LTMSDATE </t>
  </si>
  <si>
    <t xml:space="preserve">LTMSTIME </t>
  </si>
  <si>
    <t xml:space="preserve">VAL      </t>
  </si>
  <si>
    <t xml:space="preserve">DTERPT   </t>
  </si>
  <si>
    <t xml:space="preserve">DTCALEXP </t>
  </si>
  <si>
    <t xml:space="preserve">COM1     </t>
  </si>
  <si>
    <t xml:space="preserve">COM2     </t>
  </si>
  <si>
    <t xml:space="preserve">COM3     </t>
  </si>
  <si>
    <t xml:space="preserve">COM4     </t>
  </si>
  <si>
    <t xml:space="preserve">BWLyi    </t>
  </si>
  <si>
    <t xml:space="preserve">DIVI     </t>
  </si>
  <si>
    <t xml:space="preserve">BSGROUP  </t>
  </si>
  <si>
    <t xml:space="preserve">BS       </t>
  </si>
  <si>
    <t xml:space="preserve">VMLEVEL  </t>
  </si>
  <si>
    <t xml:space="preserve">NEUTRAL  </t>
  </si>
  <si>
    <t xml:space="preserve">ENRUNSR  </t>
  </si>
  <si>
    <t xml:space="preserve">SAEVISC  </t>
  </si>
  <si>
    <t xml:space="preserve">OILTEMP  </t>
  </si>
  <si>
    <t xml:space="preserve">RDTSTRT  </t>
  </si>
  <si>
    <t xml:space="preserve">FUELTYPE </t>
  </si>
  <si>
    <t xml:space="preserve">STRTTIME </t>
  </si>
  <si>
    <t xml:space="preserve">FUELBTID </t>
  </si>
  <si>
    <t xml:space="preserve">TESTLEN  </t>
  </si>
  <si>
    <t xml:space="preserve">VIS_HNEW </t>
  </si>
  <si>
    <t xml:space="preserve">VIS_H010 </t>
  </si>
  <si>
    <t xml:space="preserve">VIS1HNEW </t>
  </si>
  <si>
    <t xml:space="preserve">VIS1H010 </t>
  </si>
  <si>
    <t xml:space="preserve">SVIS     </t>
  </si>
  <si>
    <t xml:space="preserve">OILCON   </t>
  </si>
  <si>
    <t xml:space="preserve">LABOCODE </t>
  </si>
  <si>
    <t xml:space="preserve">TST_H040 </t>
  </si>
  <si>
    <t xml:space="preserve">BWLTH040 </t>
  </si>
  <si>
    <t xml:space="preserve">BWLBH040 </t>
  </si>
  <si>
    <t xml:space="preserve">TBWLH040 </t>
  </si>
  <si>
    <t xml:space="preserve">BWL_CF   </t>
  </si>
  <si>
    <t xml:space="preserve">IRPM     </t>
  </si>
  <si>
    <t xml:space="preserve">XRPM     </t>
  </si>
  <si>
    <t xml:space="preserve">ARPM     </t>
  </si>
  <si>
    <t xml:space="preserve">IAFR     </t>
  </si>
  <si>
    <t xml:space="preserve">XAFR     </t>
  </si>
  <si>
    <t xml:space="preserve">AAFR     </t>
  </si>
  <si>
    <t xml:space="preserve">IFFLO    </t>
  </si>
  <si>
    <t xml:space="preserve">XFFLO    </t>
  </si>
  <si>
    <t xml:space="preserve">AFFLO    </t>
  </si>
  <si>
    <t xml:space="preserve">IPWR     </t>
  </si>
  <si>
    <t xml:space="preserve">XPWR     </t>
  </si>
  <si>
    <t xml:space="preserve">APWR     </t>
  </si>
  <si>
    <t xml:space="preserve">IOHTRIN  </t>
  </si>
  <si>
    <t xml:space="preserve">XOHTRIN  </t>
  </si>
  <si>
    <t xml:space="preserve">AOHTRIN  </t>
  </si>
  <si>
    <t xml:space="preserve">ICCOG    </t>
  </si>
  <si>
    <t xml:space="preserve">XCCOG    </t>
  </si>
  <si>
    <t xml:space="preserve">ACCOG    </t>
  </si>
  <si>
    <t xml:space="preserve">IGALT    </t>
  </si>
  <si>
    <t xml:space="preserve">XGALT    </t>
  </si>
  <si>
    <t xml:space="preserve">AGALT    </t>
  </si>
  <si>
    <t xml:space="preserve">ICOLIN   </t>
  </si>
  <si>
    <t xml:space="preserve">XCOLIN   </t>
  </si>
  <si>
    <t xml:space="preserve">ACOLIN   </t>
  </si>
  <si>
    <t xml:space="preserve">ICOLOUT  </t>
  </si>
  <si>
    <t xml:space="preserve">XCOLOUT  </t>
  </si>
  <si>
    <t xml:space="preserve">ACOLOUT  </t>
  </si>
  <si>
    <t xml:space="preserve">ICOLDT   </t>
  </si>
  <si>
    <t xml:space="preserve">XCOLDT   </t>
  </si>
  <si>
    <t xml:space="preserve">ACOLDT   </t>
  </si>
  <si>
    <t xml:space="preserve">IINAIRT  </t>
  </si>
  <si>
    <t xml:space="preserve">XINAIRT  </t>
  </si>
  <si>
    <t xml:space="preserve">AINAIRT  </t>
  </si>
  <si>
    <t xml:space="preserve">IOILPRS  </t>
  </si>
  <si>
    <t xml:space="preserve">XOILPRS  </t>
  </si>
  <si>
    <t xml:space="preserve">AOILPRS  </t>
  </si>
  <si>
    <t xml:space="preserve">IIMNVAC1 </t>
  </si>
  <si>
    <t xml:space="preserve">XIMNVAC1 </t>
  </si>
  <si>
    <t xml:space="preserve">AIMNVAC1 </t>
  </si>
  <si>
    <t xml:space="preserve">IEXPR    </t>
  </si>
  <si>
    <t xml:space="preserve">XEXPR    </t>
  </si>
  <si>
    <t xml:space="preserve">AEXPR    </t>
  </si>
  <si>
    <t xml:space="preserve">ICCV     </t>
  </si>
  <si>
    <t xml:space="preserve">XCCV     </t>
  </si>
  <si>
    <t xml:space="preserve">ACCV     </t>
  </si>
  <si>
    <t xml:space="preserve">ISPKTIM  </t>
  </si>
  <si>
    <t xml:space="preserve">XSPKTIM  </t>
  </si>
  <si>
    <t xml:space="preserve">ASPKTIM  </t>
  </si>
  <si>
    <t xml:space="preserve">IBLOBY   </t>
  </si>
  <si>
    <t xml:space="preserve">XBLOBY   </t>
  </si>
  <si>
    <t xml:space="preserve">ABLOBY   </t>
  </si>
  <si>
    <t xml:space="preserve">OILINIT  </t>
  </si>
  <si>
    <t xml:space="preserve">OILADD   </t>
  </si>
  <si>
    <t xml:space="preserve">OILSMPL  </t>
  </si>
  <si>
    <t xml:space="preserve">OILDRAIN </t>
  </si>
  <si>
    <t xml:space="preserve">IVSCIN   </t>
  </si>
  <si>
    <t xml:space="preserve">XVSCIN   </t>
  </si>
  <si>
    <t xml:space="preserve">AVSCIN   </t>
  </si>
  <si>
    <t xml:space="preserve">IVSCEX   </t>
  </si>
  <si>
    <t xml:space="preserve">XVSCEX   </t>
  </si>
  <si>
    <t xml:space="preserve">AVSCEX   </t>
  </si>
  <si>
    <t xml:space="preserve">ICRODCL  </t>
  </si>
  <si>
    <t xml:space="preserve">XCRODCL  </t>
  </si>
  <si>
    <t xml:space="preserve">ACRODCL  </t>
  </si>
  <si>
    <t xml:space="preserve">IMBCF    </t>
  </si>
  <si>
    <t xml:space="preserve">XMBCF    </t>
  </si>
  <si>
    <t xml:space="preserve">AMBCF    </t>
  </si>
  <si>
    <t xml:space="preserve">IMBCR    </t>
  </si>
  <si>
    <t xml:space="preserve">XMBCR    </t>
  </si>
  <si>
    <t xml:space="preserve">AMBCR    </t>
  </si>
  <si>
    <t xml:space="preserve">XCRODOR  </t>
  </si>
  <si>
    <t xml:space="preserve">LINRUN   </t>
  </si>
  <si>
    <t xml:space="preserve">PISLINCL </t>
  </si>
  <si>
    <t xml:space="preserve">CRANKID  </t>
  </si>
  <si>
    <t xml:space="preserve">CAMSN    </t>
  </si>
  <si>
    <t xml:space="preserve">MBEARID  </t>
  </si>
  <si>
    <t xml:space="preserve">CAMBRID  </t>
  </si>
  <si>
    <t xml:space="preserve">CRODID   </t>
  </si>
  <si>
    <t xml:space="preserve">PISTSN   </t>
  </si>
  <si>
    <t xml:space="preserve">CLINID   </t>
  </si>
  <si>
    <t xml:space="preserve">TOTENRUN </t>
  </si>
  <si>
    <t xml:space="preserve">DTCOMP   </t>
  </si>
  <si>
    <t xml:space="preserve">EOTTIME  </t>
  </si>
  <si>
    <t xml:space="preserve">ENGINE   </t>
  </si>
  <si>
    <t>BEARBAT</t>
  </si>
  <si>
    <t xml:space="preserve">B </t>
  </si>
  <si>
    <t xml:space="preserve"> 701-1 </t>
  </si>
  <si>
    <t xml:space="preserve"> N</t>
  </si>
  <si>
    <t xml:space="preserve"> 07:30</t>
  </si>
  <si>
    <t xml:space="preserve"> AO</t>
  </si>
  <si>
    <t xml:space="preserve"> NA      </t>
  </si>
  <si>
    <t xml:space="preserve"> GF3     </t>
  </si>
  <si>
    <t xml:space="preserve">         </t>
  </si>
  <si>
    <t xml:space="preserve">   .    </t>
  </si>
  <si>
    <t xml:space="preserve">  </t>
  </si>
  <si>
    <t xml:space="preserve">     </t>
  </si>
  <si>
    <t xml:space="preserve">       </t>
  </si>
  <si>
    <t xml:space="preserve"> KA24E           </t>
  </si>
  <si>
    <t xml:space="preserve"> 06:55</t>
  </si>
  <si>
    <t xml:space="preserve"> JN70028     </t>
  </si>
  <si>
    <t xml:space="preserve"> 33-92     </t>
  </si>
  <si>
    <t xml:space="preserve"> 100030-1  </t>
  </si>
  <si>
    <t xml:space="preserve"> 11-93</t>
  </si>
  <si>
    <t xml:space="preserve"> 704-1 </t>
  </si>
  <si>
    <t xml:space="preserve"> Y</t>
  </si>
  <si>
    <t xml:space="preserve"> 08:30</t>
  </si>
  <si>
    <t xml:space="preserve"> 10W-30 </t>
  </si>
  <si>
    <t xml:space="preserve"> 07:43</t>
  </si>
  <si>
    <t xml:space="preserve"> MR80287     </t>
  </si>
  <si>
    <t xml:space="preserve"> 19:35</t>
  </si>
  <si>
    <t xml:space="preserve"> 5W-30  </t>
  </si>
  <si>
    <t xml:space="preserve"> 16:05</t>
  </si>
  <si>
    <t xml:space="preserve"> JA80147     </t>
  </si>
  <si>
    <t xml:space="preserve"> 20:55</t>
  </si>
  <si>
    <t xml:space="preserve"> LO</t>
  </si>
  <si>
    <t xml:space="preserve"> OFF GAS </t>
  </si>
  <si>
    <t xml:space="preserve"> DEV%AGE </t>
  </si>
  <si>
    <t xml:space="preserve"> 21:05</t>
  </si>
  <si>
    <t xml:space="preserve"> AU80484     </t>
  </si>
  <si>
    <t xml:space="preserve">A </t>
  </si>
  <si>
    <t xml:space="preserve">     . </t>
  </si>
  <si>
    <t xml:space="preserve"> 06:10</t>
  </si>
  <si>
    <t xml:space="preserve"> DOWNTIME</t>
  </si>
  <si>
    <t xml:space="preserve"> N/A    </t>
  </si>
  <si>
    <t xml:space="preserve">     .  </t>
  </si>
  <si>
    <t xml:space="preserve">      .</t>
  </si>
  <si>
    <t xml:space="preserve"> LO-123212   </t>
  </si>
  <si>
    <t xml:space="preserve">      . </t>
  </si>
  <si>
    <t xml:space="preserve">   .  </t>
  </si>
  <si>
    <t xml:space="preserve">     .</t>
  </si>
  <si>
    <t xml:space="preserve">    . </t>
  </si>
  <si>
    <t xml:space="preserve">   . </t>
  </si>
  <si>
    <t xml:space="preserve">    .  </t>
  </si>
  <si>
    <t xml:space="preserve">   .</t>
  </si>
  <si>
    <t xml:space="preserve">           </t>
  </si>
  <si>
    <t xml:space="preserve"> 07:25</t>
  </si>
  <si>
    <t xml:space="preserve"> XO</t>
  </si>
  <si>
    <t xml:space="preserve"> OILTEMP </t>
  </si>
  <si>
    <t xml:space="preserve"> 20:15</t>
  </si>
  <si>
    <t xml:space="preserve"> AU80485     </t>
  </si>
  <si>
    <t xml:space="preserve"> C-15952   </t>
  </si>
  <si>
    <t xml:space="preserve"> 32-92     </t>
  </si>
  <si>
    <t xml:space="preserve"> 4A   </t>
  </si>
  <si>
    <t xml:space="preserve"> 11-03</t>
  </si>
  <si>
    <t xml:space="preserve"> 11:05</t>
  </si>
  <si>
    <t xml:space="preserve"> 11:40</t>
  </si>
  <si>
    <t xml:space="preserve"> LO-123218   </t>
  </si>
  <si>
    <t xml:space="preserve"> 8231A     </t>
  </si>
  <si>
    <t xml:space="preserve"> 1284A</t>
  </si>
  <si>
    <t xml:space="preserve"> 19:25</t>
  </si>
  <si>
    <t xml:space="preserve"> 20:45</t>
  </si>
  <si>
    <t xml:space="preserve"> AU80487     </t>
  </si>
  <si>
    <t xml:space="preserve"> 4B   </t>
  </si>
  <si>
    <t xml:space="preserve"> 12:35</t>
  </si>
  <si>
    <t xml:space="preserve"> 13:30</t>
  </si>
  <si>
    <t xml:space="preserve"> LO-128303   </t>
  </si>
  <si>
    <t xml:space="preserve">C </t>
  </si>
  <si>
    <t xml:space="preserve"> 07:40</t>
  </si>
  <si>
    <t xml:space="preserve"> LOWOILPR</t>
  </si>
  <si>
    <t xml:space="preserve">        </t>
  </si>
  <si>
    <t xml:space="preserve">       . </t>
  </si>
  <si>
    <t xml:space="preserve"> 10:45</t>
  </si>
  <si>
    <t xml:space="preserve">                </t>
  </si>
  <si>
    <t xml:space="preserve"> AL-0302     </t>
  </si>
  <si>
    <t xml:space="preserve"> 14:35</t>
  </si>
  <si>
    <t xml:space="preserve"> 15:15</t>
  </si>
  <si>
    <t xml:space="preserve"> LO-120572   </t>
  </si>
  <si>
    <t xml:space="preserve"> 10:30</t>
  </si>
  <si>
    <t xml:space="preserve"> 11:15</t>
  </si>
  <si>
    <t xml:space="preserve"> LO-123213   </t>
  </si>
  <si>
    <t xml:space="preserve"> 14:45</t>
  </si>
  <si>
    <t xml:space="preserve"> OILGAL  </t>
  </si>
  <si>
    <t xml:space="preserve"> 5W30   </t>
  </si>
  <si>
    <t xml:space="preserve"> 21:50</t>
  </si>
  <si>
    <t xml:space="preserve"> AL-0001     </t>
  </si>
  <si>
    <t xml:space="preserve"> DFLD-1447 </t>
  </si>
  <si>
    <t xml:space="preserve"> N/A       </t>
  </si>
  <si>
    <t xml:space="preserve"> #88       </t>
  </si>
  <si>
    <t xml:space="preserve"> 13:00</t>
  </si>
  <si>
    <t xml:space="preserve"> 10W30  </t>
  </si>
  <si>
    <t xml:space="preserve"> AL-0267     </t>
  </si>
  <si>
    <t xml:space="preserve"> 04:10</t>
  </si>
  <si>
    <t xml:space="preserve"> OILCON  </t>
  </si>
  <si>
    <t xml:space="preserve"> 16:25</t>
  </si>
  <si>
    <t xml:space="preserve"> AL-0303     </t>
  </si>
  <si>
    <t xml:space="preserve"> NA        </t>
  </si>
  <si>
    <t xml:space="preserve"> 22:35</t>
  </si>
  <si>
    <t xml:space="preserve"> 00:45</t>
  </si>
  <si>
    <t xml:space="preserve"> AL-0286     </t>
  </si>
  <si>
    <t xml:space="preserve"> 23:05</t>
  </si>
  <si>
    <t xml:space="preserve"> AL-0002     </t>
  </si>
  <si>
    <t xml:space="preserve"> 20:40</t>
  </si>
  <si>
    <t xml:space="preserve"> 22:45</t>
  </si>
  <si>
    <t xml:space="preserve"> AL-0003     </t>
  </si>
  <si>
    <t xml:space="preserve"> 09:55</t>
  </si>
  <si>
    <t xml:space="preserve"> AC</t>
  </si>
  <si>
    <t xml:space="preserve"> 10:26</t>
  </si>
  <si>
    <t xml:space="preserve"> LO-133639   </t>
  </si>
  <si>
    <t xml:space="preserve">D </t>
  </si>
  <si>
    <t xml:space="preserve"> 16:40</t>
  </si>
  <si>
    <t xml:space="preserve"> XC</t>
  </si>
  <si>
    <t xml:space="preserve"> RUST    </t>
  </si>
  <si>
    <t xml:space="preserve"> IN      </t>
  </si>
  <si>
    <t xml:space="preserve"> ENGINE  </t>
  </si>
  <si>
    <t xml:space="preserve">                 </t>
  </si>
  <si>
    <t xml:space="preserve">      </t>
  </si>
  <si>
    <t xml:space="preserve">             </t>
  </si>
  <si>
    <t xml:space="preserve">    </t>
  </si>
  <si>
    <t xml:space="preserve"> 1OF2    </t>
  </si>
  <si>
    <t xml:space="preserve"> KA24E UNLEADED  </t>
  </si>
  <si>
    <t xml:space="preserve"> 18:30</t>
  </si>
  <si>
    <t xml:space="preserve"> N/A         </t>
  </si>
  <si>
    <t xml:space="preserve"> 11-92     </t>
  </si>
  <si>
    <t xml:space="preserve"> 197A </t>
  </si>
  <si>
    <t xml:space="preserve"> 12:00</t>
  </si>
  <si>
    <t xml:space="preserve"> OILLOSS </t>
  </si>
  <si>
    <t xml:space="preserve"> 10:40</t>
  </si>
  <si>
    <t xml:space="preserve"> 19:10</t>
  </si>
  <si>
    <t xml:space="preserve"> 198A </t>
  </si>
  <si>
    <t xml:space="preserve"> 17:55</t>
  </si>
  <si>
    <t xml:space="preserve"> MC</t>
  </si>
  <si>
    <t xml:space="preserve"> FIRSTRUN</t>
  </si>
  <si>
    <t xml:space="preserve"> LOT7BRG </t>
  </si>
  <si>
    <t xml:space="preserve"> ENGPULL </t>
  </si>
  <si>
    <t xml:space="preserve"> 18:00</t>
  </si>
  <si>
    <t xml:space="preserve"> MR90047     </t>
  </si>
  <si>
    <t xml:space="preserve"> C15952    </t>
  </si>
  <si>
    <t xml:space="preserve"> BWLM    </t>
  </si>
  <si>
    <t xml:space="preserve"> 15:20</t>
  </si>
  <si>
    <t xml:space="preserve"> MR90050     </t>
  </si>
  <si>
    <t xml:space="preserve"> 17A  </t>
  </si>
  <si>
    <t xml:space="preserve"> 19:55</t>
  </si>
  <si>
    <t xml:space="preserve"> EWMASPA </t>
  </si>
  <si>
    <t xml:space="preserve"> EWMALPW </t>
  </si>
  <si>
    <t xml:space="preserve"> 19:30</t>
  </si>
  <si>
    <t xml:space="preserve"> MR90048     </t>
  </si>
  <si>
    <t xml:space="preserve"> 17B  </t>
  </si>
  <si>
    <t xml:space="preserve"> MR90049     </t>
  </si>
  <si>
    <t xml:space="preserve"> 17C  </t>
  </si>
  <si>
    <t xml:space="preserve"> PULLED  </t>
  </si>
  <si>
    <t xml:space="preserve"> TBWLM   </t>
  </si>
  <si>
    <t xml:space="preserve"> 09:50</t>
  </si>
  <si>
    <t xml:space="preserve"> AU90085     </t>
  </si>
  <si>
    <t xml:space="preserve"> RC</t>
  </si>
  <si>
    <t xml:space="preserve"> MECHWEAR</t>
  </si>
  <si>
    <t xml:space="preserve"> MULTI  </t>
  </si>
  <si>
    <t xml:space="preserve"> 18:45</t>
  </si>
  <si>
    <t xml:space="preserve"> AU90084     </t>
  </si>
  <si>
    <t xml:space="preserve"> 8-55      </t>
  </si>
  <si>
    <t xml:space="preserve"> 3-85      </t>
  </si>
  <si>
    <t xml:space="preserve"> 20:10</t>
  </si>
  <si>
    <t xml:space="preserve"> AU90086     </t>
  </si>
  <si>
    <t xml:space="preserve"> 1A   </t>
  </si>
  <si>
    <t xml:space="preserve"> 08:25</t>
  </si>
  <si>
    <t xml:space="preserve"> OC</t>
  </si>
  <si>
    <t xml:space="preserve"> 09:20</t>
  </si>
  <si>
    <t xml:space="preserve"> LO-134094   </t>
  </si>
  <si>
    <t xml:space="preserve"> 23:00</t>
  </si>
  <si>
    <t xml:space="preserve"> 19:15</t>
  </si>
  <si>
    <t xml:space="preserve"> AU90088     </t>
  </si>
  <si>
    <t xml:space="preserve"> C199902021</t>
  </si>
  <si>
    <t xml:space="preserve"> 219A  </t>
  </si>
  <si>
    <t xml:space="preserve"> 12:10</t>
  </si>
  <si>
    <t xml:space="preserve"> EWSPA   </t>
  </si>
  <si>
    <t xml:space="preserve"> EWLPW   </t>
  </si>
  <si>
    <t xml:space="preserve"> SSPASVIS</t>
  </si>
  <si>
    <t xml:space="preserve"> 12:50</t>
  </si>
  <si>
    <t xml:space="preserve"> LO-134095   </t>
  </si>
  <si>
    <t xml:space="preserve"> 104S      </t>
  </si>
  <si>
    <t xml:space="preserve"> 1301A</t>
  </si>
  <si>
    <t xml:space="preserve"> 20:05</t>
  </si>
  <si>
    <t xml:space="preserve"> 20:27</t>
  </si>
  <si>
    <t xml:space="preserve"> AU90274     </t>
  </si>
  <si>
    <t xml:space="preserve"> EWSPABWL</t>
  </si>
  <si>
    <t xml:space="preserve"> EWLPWBWL</t>
  </si>
  <si>
    <t xml:space="preserve"> LO-134093   </t>
  </si>
  <si>
    <t xml:space="preserve"> 1301B</t>
  </si>
  <si>
    <t xml:space="preserve"> 22:15</t>
  </si>
  <si>
    <t xml:space="preserve"> OIL LEAK</t>
  </si>
  <si>
    <t xml:space="preserve"> 15:00</t>
  </si>
  <si>
    <t xml:space="preserve"> AU90087     </t>
  </si>
  <si>
    <t xml:space="preserve"> 1B   </t>
  </si>
  <si>
    <t xml:space="preserve"> 20:25</t>
  </si>
  <si>
    <t xml:space="preserve"> 20:30</t>
  </si>
  <si>
    <t xml:space="preserve"> AU90276     </t>
  </si>
  <si>
    <t xml:space="preserve"> 1C   </t>
  </si>
  <si>
    <t xml:space="preserve"> 18:25</t>
  </si>
  <si>
    <t xml:space="preserve"> 16:30</t>
  </si>
  <si>
    <t xml:space="preserve"> LO-134096   </t>
  </si>
  <si>
    <t xml:space="preserve"> 19:45</t>
  </si>
  <si>
    <t xml:space="preserve"> 20:00</t>
  </si>
  <si>
    <t xml:space="preserve"> AU90273     </t>
  </si>
  <si>
    <t xml:space="preserve"> 12:45</t>
  </si>
  <si>
    <t xml:space="preserve"> LC</t>
  </si>
  <si>
    <t xml:space="preserve"> EXCESS  </t>
  </si>
  <si>
    <t xml:space="preserve"> RODBRG  </t>
  </si>
  <si>
    <t xml:space="preserve"> CLEARANC</t>
  </si>
  <si>
    <t xml:space="preserve"> 13:20</t>
  </si>
  <si>
    <t xml:space="preserve"> 99-0316        </t>
  </si>
  <si>
    <t xml:space="preserve"> LO-138845   </t>
  </si>
  <si>
    <t xml:space="preserve"> ABANDON </t>
  </si>
  <si>
    <t xml:space="preserve"> SE90159     </t>
  </si>
  <si>
    <t xml:space="preserve"> SVISOUT </t>
  </si>
  <si>
    <t xml:space="preserve"> SE90164     </t>
  </si>
  <si>
    <t xml:space="preserve"> 09:30</t>
  </si>
  <si>
    <t xml:space="preserve"> 22:00</t>
  </si>
  <si>
    <t xml:space="preserve"> SE90166     </t>
  </si>
  <si>
    <t xml:space="preserve"> 18A  </t>
  </si>
  <si>
    <t xml:space="preserve"> 10:15</t>
  </si>
  <si>
    <t xml:space="preserve"> COOLANT </t>
  </si>
  <si>
    <t xml:space="preserve"> CONTAMIN</t>
  </si>
  <si>
    <t xml:space="preserve"> FAULTY  </t>
  </si>
  <si>
    <t xml:space="preserve"> HDGASKET</t>
  </si>
  <si>
    <t xml:space="preserve"> N/A             </t>
  </si>
  <si>
    <t xml:space="preserve"> 18:15</t>
  </si>
  <si>
    <t xml:space="preserve"> N/A   </t>
  </si>
  <si>
    <t xml:space="preserve"> 67-75     </t>
  </si>
  <si>
    <t xml:space="preserve"> 2-96      </t>
  </si>
  <si>
    <t xml:space="preserve"> 100034-1  </t>
  </si>
  <si>
    <t xml:space="preserve"> 16:55</t>
  </si>
  <si>
    <t xml:space="preserve"> AU90275     </t>
  </si>
  <si>
    <t xml:space="preserve"> C15951    </t>
  </si>
  <si>
    <t xml:space="preserve"> 19:50</t>
  </si>
  <si>
    <t xml:space="preserve"> BRGWGHT </t>
  </si>
  <si>
    <t xml:space="preserve"> DELAYED </t>
  </si>
  <si>
    <t xml:space="preserve"> &gt;4 HRS  </t>
  </si>
  <si>
    <t xml:space="preserve"> SE90165     </t>
  </si>
  <si>
    <t xml:space="preserve"> 18B  </t>
  </si>
  <si>
    <t xml:space="preserve"> 01:59</t>
  </si>
  <si>
    <t xml:space="preserve"> 22:37</t>
  </si>
  <si>
    <t xml:space="preserve"> LO-138844   </t>
  </si>
  <si>
    <t xml:space="preserve"> 22:01</t>
  </si>
  <si>
    <t xml:space="preserve"> 19:59</t>
  </si>
  <si>
    <t xml:space="preserve"> LO-141354   </t>
  </si>
  <si>
    <t xml:space="preserve"> 5A   </t>
  </si>
  <si>
    <t xml:space="preserve"> 199A </t>
  </si>
  <si>
    <t xml:space="preserve"> 12:55</t>
  </si>
  <si>
    <t xml:space="preserve"> 14:05</t>
  </si>
  <si>
    <t xml:space="preserve"> DC90089     </t>
  </si>
  <si>
    <t xml:space="preserve"> 200A  </t>
  </si>
  <si>
    <t xml:space="preserve"> 10:49</t>
  </si>
  <si>
    <t xml:space="preserve"> REDUCEDK</t>
  </si>
  <si>
    <t xml:space="preserve"> KA24E GREEN     </t>
  </si>
  <si>
    <t xml:space="preserve"> 11:48</t>
  </si>
  <si>
    <t xml:space="preserve"> LO-141355   </t>
  </si>
  <si>
    <t xml:space="preserve"> 1642S     </t>
  </si>
  <si>
    <t xml:space="preserve"> 5B   </t>
  </si>
  <si>
    <t xml:space="preserve"> 17:40</t>
  </si>
  <si>
    <t xml:space="preserve"> LO-138846   </t>
  </si>
  <si>
    <t xml:space="preserve"> 1616S     </t>
  </si>
  <si>
    <t xml:space="preserve"> 1318A</t>
  </si>
  <si>
    <t xml:space="preserve"> 17:30</t>
  </si>
  <si>
    <t xml:space="preserve"> 8252US    </t>
  </si>
  <si>
    <t xml:space="preserve"> 12:41</t>
  </si>
  <si>
    <t xml:space="preserve"> 13:12</t>
  </si>
  <si>
    <t xml:space="preserve"> LO-138847   </t>
  </si>
  <si>
    <t xml:space="preserve"> 12:43</t>
  </si>
  <si>
    <t xml:space="preserve"> 13:38</t>
  </si>
  <si>
    <t xml:space="preserve"> LO-141356   </t>
  </si>
  <si>
    <t xml:space="preserve"> 08:15</t>
  </si>
  <si>
    <t xml:space="preserve"> 08:40</t>
  </si>
  <si>
    <t xml:space="preserve"> DC90091     </t>
  </si>
  <si>
    <t xml:space="preserve"> 2405-2    </t>
  </si>
  <si>
    <t xml:space="preserve"> 15:31</t>
  </si>
  <si>
    <t xml:space="preserve"> 14:22</t>
  </si>
  <si>
    <t xml:space="preserve"> 1 0F 2  </t>
  </si>
  <si>
    <t xml:space="preserve"> 15:22</t>
  </si>
  <si>
    <t xml:space="preserve"> LO-142274   </t>
  </si>
  <si>
    <t xml:space="preserve"> HEAD    </t>
  </si>
  <si>
    <t xml:space="preserve"> GASKET  </t>
  </si>
  <si>
    <t xml:space="preserve"> FAILURE </t>
  </si>
  <si>
    <t xml:space="preserve"> 10:05</t>
  </si>
  <si>
    <t xml:space="preserve"> LSPABWL </t>
  </si>
  <si>
    <t xml:space="preserve"> DC90090     </t>
  </si>
  <si>
    <t xml:space="preserve"> 15:40</t>
  </si>
  <si>
    <t xml:space="preserve"> JA00116     </t>
  </si>
  <si>
    <t xml:space="preserve"> 14A  </t>
  </si>
  <si>
    <t xml:space="preserve"> 16:20</t>
  </si>
  <si>
    <t xml:space="preserve"> 1 OF 2  </t>
  </si>
  <si>
    <t xml:space="preserve"> 17:25</t>
  </si>
  <si>
    <t xml:space="preserve"> JA00117     </t>
  </si>
  <si>
    <t xml:space="preserve"> 14B  </t>
  </si>
  <si>
    <t xml:space="preserve"> 10:06</t>
  </si>
  <si>
    <t xml:space="preserve"> 18:06</t>
  </si>
  <si>
    <t xml:space="preserve"> 217A </t>
  </si>
  <si>
    <t xml:space="preserve"> 14:55</t>
  </si>
  <si>
    <t xml:space="preserve"> 15:35</t>
  </si>
  <si>
    <t xml:space="preserve"> LO-142270   </t>
  </si>
  <si>
    <t xml:space="preserve"> 22:10</t>
  </si>
  <si>
    <t xml:space="preserve"> OILSPILL</t>
  </si>
  <si>
    <t xml:space="preserve"> 17:05</t>
  </si>
  <si>
    <t xml:space="preserve"> JA00119     </t>
  </si>
  <si>
    <t xml:space="preserve"> 15:05</t>
  </si>
  <si>
    <t xml:space="preserve"> OUTDEV  </t>
  </si>
  <si>
    <t xml:space="preserve"> PERCENT </t>
  </si>
  <si>
    <t xml:space="preserve"> JA00120     </t>
  </si>
  <si>
    <t xml:space="preserve"> 15A  </t>
  </si>
  <si>
    <t xml:space="preserve"> 14:24</t>
  </si>
  <si>
    <t xml:space="preserve"> LO-142272   </t>
  </si>
  <si>
    <t xml:space="preserve"> 38A  </t>
  </si>
  <si>
    <t xml:space="preserve"> 12:40</t>
  </si>
  <si>
    <t xml:space="preserve"> JA00118     </t>
  </si>
  <si>
    <t xml:space="preserve"> 15B  </t>
  </si>
  <si>
    <t xml:space="preserve"> 9:20 </t>
  </si>
  <si>
    <t xml:space="preserve"> 8252 US   </t>
  </si>
  <si>
    <t xml:space="preserve"> 217B </t>
  </si>
  <si>
    <t xml:space="preserve"> 21:38</t>
  </si>
  <si>
    <t xml:space="preserve"> ROCKER  </t>
  </si>
  <si>
    <t xml:space="preserve"> COVER   </t>
  </si>
  <si>
    <t xml:space="preserve"> CALERROR</t>
  </si>
  <si>
    <t xml:space="preserve"> 14:47</t>
  </si>
  <si>
    <t xml:space="preserve"> LO-142273   </t>
  </si>
  <si>
    <t xml:space="preserve"> 05:22</t>
  </si>
  <si>
    <t xml:space="preserve"> 2 OF 2  </t>
  </si>
  <si>
    <t xml:space="preserve"> 05:23</t>
  </si>
  <si>
    <t xml:space="preserve"> LO-149538   </t>
  </si>
  <si>
    <t xml:space="preserve"> 13:51</t>
  </si>
  <si>
    <t xml:space="preserve"> 14:34</t>
  </si>
  <si>
    <t xml:space="preserve"> LO-142275   </t>
  </si>
  <si>
    <t xml:space="preserve"> 18:05</t>
  </si>
  <si>
    <t xml:space="preserve"> EXCESSIV</t>
  </si>
  <si>
    <t xml:space="preserve"> SHUTDOWN</t>
  </si>
  <si>
    <t xml:space="preserve"> TIME    </t>
  </si>
  <si>
    <t xml:space="preserve"> 10:35</t>
  </si>
  <si>
    <t xml:space="preserve"> SE00077     </t>
  </si>
  <si>
    <t xml:space="preserve"> 18:20</t>
  </si>
  <si>
    <t xml:space="preserve"> SE00078     </t>
  </si>
  <si>
    <t xml:space="preserve"> 32A  </t>
  </si>
  <si>
    <t xml:space="preserve"> 12:12</t>
  </si>
  <si>
    <t xml:space="preserve"> NEWENG  </t>
  </si>
  <si>
    <t xml:space="preserve"> 13:26</t>
  </si>
  <si>
    <t xml:space="preserve"> LO-149540   </t>
  </si>
  <si>
    <t xml:space="preserve"> 15:47</t>
  </si>
  <si>
    <t xml:space="preserve"> 15:58</t>
  </si>
  <si>
    <t xml:space="preserve"> LO-152345   </t>
  </si>
  <si>
    <t xml:space="preserve"> BWLSLPA </t>
  </si>
  <si>
    <t xml:space="preserve"> SE00073     </t>
  </si>
  <si>
    <t xml:space="preserve"> SE00074     </t>
  </si>
  <si>
    <t xml:space="preserve"> 2405-3    </t>
  </si>
  <si>
    <t xml:space="preserve"> 31A  </t>
  </si>
  <si>
    <t xml:space="preserve"> 13:45</t>
  </si>
  <si>
    <t xml:space="preserve"> DC00067     </t>
  </si>
  <si>
    <t xml:space="preserve"> 10:28</t>
  </si>
  <si>
    <t xml:space="preserve"> NEWSTAND</t>
  </si>
  <si>
    <t xml:space="preserve"> 11:26</t>
  </si>
  <si>
    <t xml:space="preserve"> LO-149539   </t>
  </si>
  <si>
    <t xml:space="preserve"> NEW ENG </t>
  </si>
  <si>
    <t xml:space="preserve"> 12:04</t>
  </si>
  <si>
    <t xml:space="preserve"> LO-149541   </t>
  </si>
  <si>
    <t xml:space="preserve"> 19:05</t>
  </si>
  <si>
    <t xml:space="preserve"> 20:35</t>
  </si>
  <si>
    <t xml:space="preserve"> SE00075     </t>
  </si>
  <si>
    <t xml:space="preserve"> 19:20</t>
  </si>
  <si>
    <t xml:space="preserve"> 20:33</t>
  </si>
  <si>
    <t xml:space="preserve"> STDSEV  </t>
  </si>
  <si>
    <t xml:space="preserve"> EWMAA   </t>
  </si>
  <si>
    <t xml:space="preserve"> NOACTION</t>
  </si>
  <si>
    <t xml:space="preserve"> DC00068     </t>
  </si>
  <si>
    <t xml:space="preserve"> 2405-5    </t>
  </si>
  <si>
    <t xml:space="preserve"> 12:38</t>
  </si>
  <si>
    <t xml:space="preserve"> 13:03</t>
  </si>
  <si>
    <t xml:space="preserve"> LO-154915   </t>
  </si>
  <si>
    <t xml:space="preserve"> 75A  </t>
  </si>
  <si>
    <t xml:space="preserve"> 13:05</t>
  </si>
  <si>
    <t xml:space="preserve"> 14:10</t>
  </si>
  <si>
    <t xml:space="preserve"> LO-154917   </t>
  </si>
  <si>
    <t xml:space="preserve"> 15:33</t>
  </si>
  <si>
    <t xml:space="preserve"> 16:43</t>
  </si>
  <si>
    <t xml:space="preserve"> LO-154916   </t>
  </si>
  <si>
    <t xml:space="preserve"> 13:59</t>
  </si>
  <si>
    <t xml:space="preserve"> 15:19</t>
  </si>
  <si>
    <t xml:space="preserve"> LO-154918   </t>
  </si>
  <si>
    <t xml:space="preserve"> DC00069     </t>
  </si>
  <si>
    <t xml:space="preserve"> DC00070     </t>
  </si>
  <si>
    <t xml:space="preserve"> C200104041</t>
  </si>
  <si>
    <t xml:space="preserve"> 2405-6    </t>
  </si>
  <si>
    <t xml:space="preserve"> 72A  </t>
  </si>
  <si>
    <t xml:space="preserve"> AG</t>
  </si>
  <si>
    <t xml:space="preserve"> SHAKEDWN</t>
  </si>
  <si>
    <t xml:space="preserve"> 14:50</t>
  </si>
  <si>
    <t xml:space="preserve"> FE10494     </t>
  </si>
  <si>
    <t xml:space="preserve"> TEI       </t>
  </si>
  <si>
    <t xml:space="preserve"> 16:14</t>
  </si>
  <si>
    <t xml:space="preserve"> SE00076     </t>
  </si>
  <si>
    <t xml:space="preserve"> NEW     </t>
  </si>
  <si>
    <t xml:space="preserve"> STD/ENG </t>
  </si>
  <si>
    <t xml:space="preserve"> APPLIED </t>
  </si>
  <si>
    <t xml:space="preserve"> FE10492     </t>
  </si>
  <si>
    <t xml:space="preserve"> C20010404 </t>
  </si>
  <si>
    <t xml:space="preserve"> 11:39</t>
  </si>
  <si>
    <t xml:space="preserve"> 12:42</t>
  </si>
  <si>
    <t xml:space="preserve"> LO-158964   </t>
  </si>
  <si>
    <t xml:space="preserve"> 10:14</t>
  </si>
  <si>
    <t xml:space="preserve"> 10:58</t>
  </si>
  <si>
    <t xml:space="preserve"> LO-154919   </t>
  </si>
  <si>
    <t xml:space="preserve"> 15:45</t>
  </si>
  <si>
    <t xml:space="preserve"> BWL     </t>
  </si>
  <si>
    <t xml:space="preserve"> 16:48</t>
  </si>
  <si>
    <t xml:space="preserve"> LO-158963   </t>
  </si>
  <si>
    <t xml:space="preserve"> 12:24</t>
  </si>
  <si>
    <t xml:space="preserve"> KA24            </t>
  </si>
  <si>
    <t xml:space="preserve"> 13:33</t>
  </si>
  <si>
    <t xml:space="preserve"> LO-158966   </t>
  </si>
  <si>
    <t xml:space="preserve"> 50A  </t>
  </si>
  <si>
    <t xml:space="preserve"> 09:13</t>
  </si>
  <si>
    <t xml:space="preserve"> 10:22</t>
  </si>
  <si>
    <t xml:space="preserve"> LO-158965   </t>
  </si>
  <si>
    <t xml:space="preserve"> 12:02</t>
  </si>
  <si>
    <t xml:space="preserve"> LO-161558   </t>
  </si>
  <si>
    <t xml:space="preserve"> 16:51</t>
  </si>
  <si>
    <t xml:space="preserve"> LO-161559   </t>
  </si>
  <si>
    <t xml:space="preserve"> 120A </t>
  </si>
  <si>
    <t xml:space="preserve"> 18:10</t>
  </si>
  <si>
    <t xml:space="preserve"> AU10288     </t>
  </si>
  <si>
    <t xml:space="preserve"> 16:35</t>
  </si>
  <si>
    <t xml:space="preserve"> AU10289     </t>
  </si>
  <si>
    <t xml:space="preserve"> TEST    </t>
  </si>
  <si>
    <t xml:space="preserve"> AU10290     </t>
  </si>
  <si>
    <t xml:space="preserve"> 2405-1    </t>
  </si>
  <si>
    <t xml:space="preserve"> 22A  </t>
  </si>
  <si>
    <t xml:space="preserve"> 12:30</t>
  </si>
  <si>
    <t xml:space="preserve"> 17:00</t>
  </si>
  <si>
    <t xml:space="preserve"> AU10457     </t>
  </si>
  <si>
    <t xml:space="preserve"> AU10291     </t>
  </si>
  <si>
    <t xml:space="preserve"> 13:43</t>
  </si>
  <si>
    <t xml:space="preserve"> 14:49</t>
  </si>
  <si>
    <t xml:space="preserve"> LO-163277   </t>
  </si>
  <si>
    <t xml:space="preserve"> 13:35</t>
  </si>
  <si>
    <t xml:space="preserve"> LO-163278   </t>
  </si>
  <si>
    <t xml:space="preserve"> 08:59</t>
  </si>
  <si>
    <t xml:space="preserve"> 10:08</t>
  </si>
  <si>
    <t xml:space="preserve"> LO-163279   </t>
  </si>
  <si>
    <t xml:space="preserve"> 15:07</t>
  </si>
  <si>
    <t xml:space="preserve"> 16:12</t>
  </si>
  <si>
    <t xml:space="preserve"> LO-163280   </t>
  </si>
  <si>
    <t xml:space="preserve"> 66A  </t>
  </si>
  <si>
    <t xml:space="preserve"> 1006-2</t>
  </si>
  <si>
    <t xml:space="preserve"> 14:15</t>
  </si>
  <si>
    <t xml:space="preserve"> 14:40</t>
  </si>
  <si>
    <t xml:space="preserve"> SE10242     </t>
  </si>
  <si>
    <t xml:space="preserve"> SE10243     </t>
  </si>
  <si>
    <t xml:space="preserve"> 14:13</t>
  </si>
  <si>
    <t xml:space="preserve"> 15:25</t>
  </si>
  <si>
    <t xml:space="preserve"> LO-163281   </t>
  </si>
  <si>
    <t xml:space="preserve"> C1540     </t>
  </si>
  <si>
    <t xml:space="preserve"> 07:15</t>
  </si>
  <si>
    <t xml:space="preserve"> STDPREC </t>
  </si>
  <si>
    <t xml:space="preserve"> SHEWART </t>
  </si>
  <si>
    <t xml:space="preserve"> ALARM   </t>
  </si>
  <si>
    <t xml:space="preserve"> DC10564     </t>
  </si>
  <si>
    <t xml:space="preserve"> LG</t>
  </si>
  <si>
    <t xml:space="preserve"> DECODE  </t>
  </si>
  <si>
    <t xml:space="preserve"> 15:50</t>
  </si>
  <si>
    <t xml:space="preserve"> 16:39</t>
  </si>
  <si>
    <t xml:space="preserve"> DC10565     </t>
  </si>
  <si>
    <t xml:space="preserve"> 95A  </t>
  </si>
  <si>
    <t xml:space="preserve"> 10:20</t>
  </si>
  <si>
    <t xml:space="preserve"> 19:13</t>
  </si>
  <si>
    <t xml:space="preserve"> LO-161560   </t>
  </si>
  <si>
    <t xml:space="preserve"> 20:11</t>
  </si>
  <si>
    <t xml:space="preserve"> BEARING </t>
  </si>
  <si>
    <t xml:space="preserve"> WEAR    </t>
  </si>
  <si>
    <t xml:space="preserve"> @_EOT   </t>
  </si>
  <si>
    <t xml:space="preserve"> 21:29</t>
  </si>
  <si>
    <t xml:space="preserve"> LO-167911   </t>
  </si>
  <si>
    <t xml:space="preserve"> 12:49</t>
  </si>
  <si>
    <t xml:space="preserve"> 13:57</t>
  </si>
  <si>
    <t xml:space="preserve"> LO-167913   </t>
  </si>
  <si>
    <t xml:space="preserve"> 161A </t>
  </si>
  <si>
    <t xml:space="preserve"> 11:30</t>
  </si>
  <si>
    <t xml:space="preserve"> LO-167912   </t>
  </si>
  <si>
    <t xml:space="preserve"> 15:44</t>
  </si>
  <si>
    <t xml:space="preserve"> TARGETS </t>
  </si>
  <si>
    <t xml:space="preserve"> 16:56</t>
  </si>
  <si>
    <t xml:space="preserve"> LO-169509   </t>
  </si>
  <si>
    <t xml:space="preserve"> 10:10</t>
  </si>
  <si>
    <t xml:space="preserve"> 08:20</t>
  </si>
  <si>
    <t xml:space="preserve"> DC10567     </t>
  </si>
  <si>
    <t xml:space="preserve"> 2405-4    </t>
  </si>
  <si>
    <t xml:space="preserve"> INTRO   </t>
  </si>
  <si>
    <t xml:space="preserve"> 17:20</t>
  </si>
  <si>
    <t xml:space="preserve"> 14:30</t>
  </si>
  <si>
    <t xml:space="preserve"> DC10568     </t>
  </si>
  <si>
    <t xml:space="preserve"> N/A     </t>
  </si>
  <si>
    <t xml:space="preserve"> 15:51</t>
  </si>
  <si>
    <t xml:space="preserve"> LO-169510   </t>
  </si>
  <si>
    <t xml:space="preserve"> 10:01</t>
  </si>
  <si>
    <t xml:space="preserve"> SVISLSPA</t>
  </si>
  <si>
    <t xml:space="preserve"> 11:12</t>
  </si>
  <si>
    <t xml:space="preserve"> LO-161561   </t>
  </si>
  <si>
    <t xml:space="preserve"> 10:17</t>
  </si>
  <si>
    <t xml:space="preserve"> 11:45</t>
  </si>
  <si>
    <t xml:space="preserve"> LO-170402   </t>
  </si>
  <si>
    <t xml:space="preserve"> 19:24</t>
  </si>
  <si>
    <t xml:space="preserve"> LO-170403   </t>
  </si>
  <si>
    <t xml:space="preserve"> 02-01     </t>
  </si>
  <si>
    <t xml:space="preserve"> 15:30</t>
  </si>
  <si>
    <t xml:space="preserve"> LO-167909   </t>
  </si>
  <si>
    <t xml:space="preserve"> 21:55</t>
  </si>
  <si>
    <t xml:space="preserve"> 20:20</t>
  </si>
  <si>
    <t xml:space="preserve"> JN20099A    </t>
  </si>
  <si>
    <t xml:space="preserve"> 19:40</t>
  </si>
  <si>
    <t xml:space="preserve"> JN20100A    </t>
  </si>
  <si>
    <t xml:space="preserve"> 10030-1   </t>
  </si>
  <si>
    <t xml:space="preserve"> 10:54</t>
  </si>
  <si>
    <t xml:space="preserve"> 12:06</t>
  </si>
  <si>
    <t xml:space="preserve"> LO-170404   </t>
  </si>
  <si>
    <t xml:space="preserve"> &gt;4HRS   </t>
  </si>
  <si>
    <t xml:space="preserve"> AU20386A    </t>
  </si>
  <si>
    <t xml:space="preserve"> 137A </t>
  </si>
  <si>
    <t xml:space="preserve"> 11:55</t>
  </si>
  <si>
    <t xml:space="preserve"> 09:00</t>
  </si>
  <si>
    <t xml:space="preserve"> DC20499A    </t>
  </si>
  <si>
    <t xml:space="preserve"> 137B </t>
  </si>
  <si>
    <t xml:space="preserve"> 13:40</t>
  </si>
  <si>
    <t xml:space="preserve"> JN20103A    </t>
  </si>
  <si>
    <t xml:space="preserve"> 11:38</t>
  </si>
  <si>
    <t xml:space="preserve"> LO-167910   </t>
  </si>
  <si>
    <t xml:space="preserve"> 14:04</t>
  </si>
  <si>
    <t xml:space="preserve"> LO-174725   </t>
  </si>
  <si>
    <t xml:space="preserve"> CR-104-69 </t>
  </si>
  <si>
    <t xml:space="preserve"> 15:37</t>
  </si>
  <si>
    <t xml:space="preserve"> 17:06</t>
  </si>
  <si>
    <t xml:space="preserve"> LO-174726   </t>
  </si>
  <si>
    <t xml:space="preserve"> 18:40</t>
  </si>
  <si>
    <t xml:space="preserve"> AU20387A    </t>
  </si>
  <si>
    <t xml:space="preserve"> 13:15</t>
  </si>
  <si>
    <t xml:space="preserve"> FE30303A    </t>
  </si>
  <si>
    <t xml:space="preserve"> 16:00</t>
  </si>
  <si>
    <t xml:space="preserve"> FE30304A    </t>
  </si>
  <si>
    <t xml:space="preserve"> 77A  </t>
  </si>
  <si>
    <t xml:space="preserve"> 17:36</t>
  </si>
  <si>
    <t xml:space="preserve"> LO-175635   </t>
  </si>
  <si>
    <t xml:space="preserve"> 03:43</t>
  </si>
  <si>
    <t xml:space="preserve"> IMPROPER</t>
  </si>
  <si>
    <t xml:space="preserve"> VALVE   </t>
  </si>
  <si>
    <t xml:space="preserve"> TIMING  </t>
  </si>
  <si>
    <t xml:space="preserve"> LO-181445   </t>
  </si>
  <si>
    <t xml:space="preserve"> 01A  </t>
  </si>
  <si>
    <t xml:space="preserve"> BLOWN   </t>
  </si>
  <si>
    <t xml:space="preserve"> 11:01</t>
  </si>
  <si>
    <t xml:space="preserve"> LO-181446   </t>
  </si>
  <si>
    <t xml:space="preserve"> 01B  </t>
  </si>
  <si>
    <t xml:space="preserve"> 09:37</t>
  </si>
  <si>
    <t xml:space="preserve"> 11:14</t>
  </si>
  <si>
    <t xml:space="preserve"> LO-181447   </t>
  </si>
  <si>
    <t xml:space="preserve"> 01C  </t>
  </si>
  <si>
    <t xml:space="preserve"> 12:57</t>
  </si>
  <si>
    <t xml:space="preserve"> NEW STD </t>
  </si>
  <si>
    <t xml:space="preserve"> LO-183341   </t>
  </si>
  <si>
    <t xml:space="preserve"> 01D  </t>
  </si>
  <si>
    <t xml:space="preserve"> 12:52</t>
  </si>
  <si>
    <t xml:space="preserve"> TARGET  </t>
  </si>
  <si>
    <t xml:space="preserve"> ERROR   </t>
  </si>
  <si>
    <t xml:space="preserve"> BY TMC  </t>
  </si>
  <si>
    <t xml:space="preserve"> 14:20</t>
  </si>
  <si>
    <t xml:space="preserve"> LO-183342   </t>
  </si>
  <si>
    <t xml:space="preserve"> 09:36</t>
  </si>
  <si>
    <t xml:space="preserve"> 10:46</t>
  </si>
  <si>
    <t xml:space="preserve"> LO-183343   </t>
  </si>
  <si>
    <t xml:space="preserve"> 09:41</t>
  </si>
  <si>
    <t xml:space="preserve"> 11:11</t>
  </si>
  <si>
    <t xml:space="preserve"> LO-174727   </t>
  </si>
  <si>
    <t xml:space="preserve"> LO-169511   </t>
  </si>
  <si>
    <t xml:space="preserve"> B04001    </t>
  </si>
  <si>
    <t xml:space="preserve"> JN20101A    </t>
  </si>
  <si>
    <t xml:space="preserve"> 14:00</t>
  </si>
  <si>
    <t xml:space="preserve"> AU20388A    </t>
  </si>
  <si>
    <t xml:space="preserve"> 08:35</t>
  </si>
  <si>
    <t xml:space="preserve"> FLYWHEEL</t>
  </si>
  <si>
    <t xml:space="preserve"> SUPPORTS</t>
  </si>
  <si>
    <t xml:space="preserve"> DC20500A    </t>
  </si>
  <si>
    <t xml:space="preserve"> 92A  </t>
  </si>
  <si>
    <t xml:space="preserve"> BWLQI   </t>
  </si>
  <si>
    <t xml:space="preserve"> 10:25</t>
  </si>
  <si>
    <t xml:space="preserve"> DC20501A    </t>
  </si>
  <si>
    <t xml:space="preserve"> 92B  </t>
  </si>
  <si>
    <t xml:space="preserve"> 08:10</t>
  </si>
  <si>
    <t xml:space="preserve"> 08:45</t>
  </si>
  <si>
    <t xml:space="preserve"> FE10493     </t>
  </si>
  <si>
    <t xml:space="preserve"> 92C  </t>
  </si>
  <si>
    <t xml:space="preserve"> MR40034A    </t>
  </si>
  <si>
    <t xml:space="preserve"> 92D  </t>
  </si>
  <si>
    <t xml:space="preserve"> 20:50</t>
  </si>
  <si>
    <t xml:space="preserve"> NI</t>
  </si>
  <si>
    <t xml:space="preserve"> 17:50</t>
  </si>
  <si>
    <t xml:space="preserve"> FE30305A    </t>
  </si>
  <si>
    <t xml:space="preserve"> 92E  </t>
  </si>
  <si>
    <t xml:space="preserve"> COUNTER </t>
  </si>
  <si>
    <t xml:space="preserve"> BALANCE </t>
  </si>
  <si>
    <t xml:space="preserve"> MALFUNCT</t>
  </si>
  <si>
    <t xml:space="preserve"> 18:50</t>
  </si>
  <si>
    <t xml:space="preserve"> 0221LS4        </t>
  </si>
  <si>
    <t xml:space="preserve"> LO-175636   </t>
  </si>
  <si>
    <t xml:space="preserve"> 04:05</t>
  </si>
  <si>
    <t xml:space="preserve"> SVISS   </t>
  </si>
  <si>
    <t xml:space="preserve"> 04:55</t>
  </si>
  <si>
    <t xml:space="preserve"> MR40170A    </t>
  </si>
  <si>
    <t xml:space="preserve"> MR40171A    </t>
  </si>
  <si>
    <t xml:space="preserve"> 178A </t>
  </si>
  <si>
    <t xml:space="preserve"> 18:37</t>
  </si>
  <si>
    <t xml:space="preserve"> LO-185032   </t>
  </si>
  <si>
    <t xml:space="preserve"> 127A </t>
  </si>
  <si>
    <t xml:space="preserve"> 9:45 </t>
  </si>
  <si>
    <t xml:space="preserve"> 17:45</t>
  </si>
  <si>
    <t xml:space="preserve"> 236A </t>
  </si>
  <si>
    <t xml:space="preserve"> MR40033A    </t>
  </si>
  <si>
    <t xml:space="preserve"> C200110220</t>
  </si>
  <si>
    <t xml:space="preserve"> 92I  </t>
  </si>
  <si>
    <t xml:space="preserve"> AP40275A    </t>
  </si>
  <si>
    <t xml:space="preserve"> 2008-6    </t>
  </si>
  <si>
    <t xml:space="preserve"> 92J  </t>
  </si>
  <si>
    <t xml:space="preserve"> 09:59</t>
  </si>
  <si>
    <t xml:space="preserve"> LO-185029   </t>
  </si>
  <si>
    <t xml:space="preserve"> LO-188756   </t>
  </si>
  <si>
    <t xml:space="preserve"> 09:04</t>
  </si>
  <si>
    <t xml:space="preserve"> 10:39</t>
  </si>
  <si>
    <t xml:space="preserve"> LO-188757   </t>
  </si>
  <si>
    <t xml:space="preserve"> 11:24</t>
  </si>
  <si>
    <t xml:space="preserve"> LO-185030   </t>
  </si>
  <si>
    <t xml:space="preserve"> 18:35</t>
  </si>
  <si>
    <t xml:space="preserve"> AP40273A    </t>
  </si>
  <si>
    <t xml:space="preserve"> AP40274A    </t>
  </si>
  <si>
    <t xml:space="preserve"> 194A </t>
  </si>
  <si>
    <t xml:space="preserve"> AP40276A    </t>
  </si>
  <si>
    <t xml:space="preserve"> 194B </t>
  </si>
  <si>
    <t xml:space="preserve"> MR40554A    </t>
  </si>
  <si>
    <t xml:space="preserve"> 10:09</t>
  </si>
  <si>
    <t xml:space="preserve"> 2921LS2        </t>
  </si>
  <si>
    <t xml:space="preserve"> LO-174724   </t>
  </si>
  <si>
    <t xml:space="preserve"> 08:46</t>
  </si>
  <si>
    <t xml:space="preserve"> LO-185031   </t>
  </si>
  <si>
    <t xml:space="preserve"> 10:41</t>
  </si>
  <si>
    <t xml:space="preserve"> LO-188758   </t>
  </si>
  <si>
    <t xml:space="preserve"> B200401   </t>
  </si>
  <si>
    <t xml:space="preserve"> 47A  </t>
  </si>
  <si>
    <t xml:space="preserve"> PROPOSED</t>
  </si>
  <si>
    <t xml:space="preserve"> EXOILSYS</t>
  </si>
  <si>
    <t xml:space="preserve"> CHANGES </t>
  </si>
  <si>
    <t xml:space="preserve"> LO-194958   </t>
  </si>
  <si>
    <t xml:space="preserve"> JL40388A    </t>
  </si>
  <si>
    <t xml:space="preserve"> 13:17</t>
  </si>
  <si>
    <t xml:space="preserve"> LO-196860   </t>
  </si>
  <si>
    <t xml:space="preserve"> E205      </t>
  </si>
  <si>
    <t xml:space="preserve"> 09:11</t>
  </si>
  <si>
    <t xml:space="preserve"> LO-194959   </t>
  </si>
  <si>
    <t xml:space="preserve"> 07:45</t>
  </si>
  <si>
    <t xml:space="preserve"> JL40383A    </t>
  </si>
  <si>
    <t xml:space="preserve"> CALS NOT</t>
  </si>
  <si>
    <t xml:space="preserve"> DONE    </t>
  </si>
  <si>
    <t xml:space="preserve"> NO40737A    </t>
  </si>
  <si>
    <t xml:space="preserve"> BWL MILD</t>
  </si>
  <si>
    <t xml:space="preserve"> STDEWMAW</t>
  </si>
  <si>
    <t xml:space="preserve"> NO40739A    </t>
  </si>
  <si>
    <t xml:space="preserve"> 226A </t>
  </si>
  <si>
    <t xml:space="preserve"> BWLRIA  </t>
  </si>
  <si>
    <t xml:space="preserve"> BWLQIA  </t>
  </si>
  <si>
    <t xml:space="preserve"> JL40384A    </t>
  </si>
  <si>
    <t xml:space="preserve"> 226B </t>
  </si>
  <si>
    <t xml:space="preserve"> STAND   </t>
  </si>
  <si>
    <t xml:space="preserve"> LTMSDEV </t>
  </si>
  <si>
    <t xml:space="preserve"> 2NDTST  </t>
  </si>
  <si>
    <t xml:space="preserve"> AU10458     </t>
  </si>
  <si>
    <t xml:space="preserve"> 226C </t>
  </si>
  <si>
    <t xml:space="preserve"> JL40385A    </t>
  </si>
  <si>
    <t xml:space="preserve"> JN50310A    </t>
  </si>
  <si>
    <t xml:space="preserve"> C200404190</t>
  </si>
  <si>
    <t xml:space="preserve"> 96-82     </t>
  </si>
  <si>
    <t xml:space="preserve"> 11:36</t>
  </si>
  <si>
    <t xml:space="preserve"> LO-196861   </t>
  </si>
  <si>
    <t xml:space="preserve"> B200501   </t>
  </si>
  <si>
    <t xml:space="preserve"> 1ST TEST</t>
  </si>
  <si>
    <t xml:space="preserve"> REDUCED </t>
  </si>
  <si>
    <t xml:space="preserve"> K ELIG  </t>
  </si>
  <si>
    <t xml:space="preserve"> JL50160A    </t>
  </si>
  <si>
    <t xml:space="preserve"> 13-85     </t>
  </si>
  <si>
    <t xml:space="preserve"> 35A   </t>
  </si>
  <si>
    <t xml:space="preserve"> BWLSMILD</t>
  </si>
  <si>
    <t xml:space="preserve"> STDEWMAA</t>
  </si>
  <si>
    <t xml:space="preserve"> TH1221L        </t>
  </si>
  <si>
    <t xml:space="preserve"> JL50779A    </t>
  </si>
  <si>
    <t xml:space="preserve"> 16:15</t>
  </si>
  <si>
    <t xml:space="preserve"> TH1221LS02     </t>
  </si>
  <si>
    <t xml:space="preserve"> JL50780A    </t>
  </si>
  <si>
    <t xml:space="preserve"> C050805   </t>
  </si>
  <si>
    <t xml:space="preserve"> HIGH    </t>
  </si>
  <si>
    <t xml:space="preserve"> JL40386A    </t>
  </si>
  <si>
    <t xml:space="preserve"> SJ2921LS01     </t>
  </si>
  <si>
    <t xml:space="preserve"> JL40387A    </t>
  </si>
  <si>
    <t xml:space="preserve"> OC50222A    </t>
  </si>
  <si>
    <t xml:space="preserve"> MAIN BRG</t>
  </si>
  <si>
    <t xml:space="preserve"> SJ2921LS01      </t>
  </si>
  <si>
    <t xml:space="preserve"> 15:55</t>
  </si>
  <si>
    <t xml:space="preserve"> OC50223A    </t>
  </si>
  <si>
    <t xml:space="preserve"> 18C  </t>
  </si>
  <si>
    <t xml:space="preserve"> 08:49</t>
  </si>
  <si>
    <t xml:space="preserve"> 10:31</t>
  </si>
  <si>
    <t xml:space="preserve"> SC-2921LS02    </t>
  </si>
  <si>
    <t xml:space="preserve"> LO-194956   </t>
  </si>
  <si>
    <t xml:space="preserve"> 205A  </t>
  </si>
  <si>
    <t xml:space="preserve"> JL50778A    </t>
  </si>
  <si>
    <t xml:space="preserve"> C199902022</t>
  </si>
  <si>
    <t xml:space="preserve"> 18D  </t>
  </si>
  <si>
    <t xml:space="preserve"> 11:20</t>
  </si>
  <si>
    <t xml:space="preserve"> TD0121LS01     </t>
  </si>
  <si>
    <t xml:space="preserve"> 8252 STD  </t>
  </si>
  <si>
    <t xml:space="preserve"> 8231 STD  </t>
  </si>
  <si>
    <t xml:space="preserve"> 1-0-9</t>
  </si>
  <si>
    <t xml:space="preserve"> 12:26</t>
  </si>
  <si>
    <t xml:space="preserve"> SVISMILD</t>
  </si>
  <si>
    <t xml:space="preserve"> LO-196859   </t>
  </si>
  <si>
    <t xml:space="preserve"> 07:47</t>
  </si>
  <si>
    <t xml:space="preserve"> 08:54</t>
  </si>
  <si>
    <t xml:space="preserve"> LO-196862   </t>
  </si>
  <si>
    <t xml:space="preserve"> 169A </t>
  </si>
  <si>
    <t xml:space="preserve"> 15:10</t>
  </si>
  <si>
    <t xml:space="preserve"> NO50408A    </t>
  </si>
  <si>
    <t xml:space="preserve"> 11:03</t>
  </si>
  <si>
    <t xml:space="preserve"> 12:16</t>
  </si>
  <si>
    <t xml:space="preserve"> LO-169515   </t>
  </si>
  <si>
    <t xml:space="preserve"> MR60451A    </t>
  </si>
  <si>
    <t xml:space="preserve"> 14:25</t>
  </si>
  <si>
    <t xml:space="preserve"> MR60452A    </t>
  </si>
  <si>
    <t xml:space="preserve"> 69-82     </t>
  </si>
  <si>
    <t xml:space="preserve"> 09:45</t>
  </si>
  <si>
    <t xml:space="preserve"> CONROD  </t>
  </si>
  <si>
    <t xml:space="preserve"> CAP     </t>
  </si>
  <si>
    <t xml:space="preserve"> BURR    </t>
  </si>
  <si>
    <t xml:space="preserve"> 11:07</t>
  </si>
  <si>
    <t xml:space="preserve"> LO-212310   </t>
  </si>
  <si>
    <t xml:space="preserve"> FUELFLOW</t>
  </si>
  <si>
    <t xml:space="preserve"> 12:28</t>
  </si>
  <si>
    <t xml:space="preserve"> SC2921LS02     </t>
  </si>
  <si>
    <t xml:space="preserve"> LO-212311   </t>
  </si>
  <si>
    <t xml:space="preserve"> 186A </t>
  </si>
  <si>
    <t xml:space="preserve"> 19:07</t>
  </si>
  <si>
    <t xml:space="preserve"> BROKEN  </t>
  </si>
  <si>
    <t xml:space="preserve"> WEIGHT  </t>
  </si>
  <si>
    <t xml:space="preserve"> TL1421LS01     </t>
  </si>
  <si>
    <t xml:space="preserve"> LO-169518   </t>
  </si>
  <si>
    <t xml:space="preserve"> 186B </t>
  </si>
  <si>
    <t xml:space="preserve"> 10:19</t>
  </si>
  <si>
    <t xml:space="preserve"> BENT    </t>
  </si>
  <si>
    <t xml:space="preserve"> CON ROD </t>
  </si>
  <si>
    <t xml:space="preserve"> 11:29</t>
  </si>
  <si>
    <t xml:space="preserve"> LO-212309   </t>
  </si>
  <si>
    <t xml:space="preserve"> 186C </t>
  </si>
  <si>
    <t xml:space="preserve"> 12:48</t>
  </si>
  <si>
    <t xml:space="preserve"> 13:48</t>
  </si>
  <si>
    <t xml:space="preserve"> LO-212731   </t>
  </si>
  <si>
    <t xml:space="preserve"> 186D </t>
  </si>
  <si>
    <t xml:space="preserve"> LO-212732   </t>
  </si>
  <si>
    <t xml:space="preserve"> B200505   </t>
  </si>
  <si>
    <t xml:space="preserve"> 186E </t>
  </si>
  <si>
    <t xml:space="preserve"> CALPERID</t>
  </si>
  <si>
    <t xml:space="preserve"> EXTENDED</t>
  </si>
  <si>
    <t xml:space="preserve"> NEWBRG  </t>
  </si>
  <si>
    <t xml:space="preserve"> RUN     </t>
  </si>
  <si>
    <t xml:space="preserve"> T;1421LS01     </t>
  </si>
  <si>
    <t xml:space="preserve"> LO-212729   </t>
  </si>
  <si>
    <t xml:space="preserve"> UG0621LS01     </t>
  </si>
  <si>
    <t xml:space="preserve"> NO50411A    </t>
  </si>
  <si>
    <t xml:space="preserve"> TRANSFER</t>
  </si>
  <si>
    <t xml:space="preserve"> CASEBOLT</t>
  </si>
  <si>
    <t xml:space="preserve"> JL50777A    </t>
  </si>
  <si>
    <t xml:space="preserve"> XFERCASE</t>
  </si>
  <si>
    <t xml:space="preserve"> BOLTPREV</t>
  </si>
  <si>
    <t xml:space="preserve"> REFERNC </t>
  </si>
  <si>
    <t xml:space="preserve"> NO50409A    </t>
  </si>
  <si>
    <t xml:space="preserve"> JN60680A    </t>
  </si>
  <si>
    <t xml:space="preserve"> 137C </t>
  </si>
  <si>
    <t xml:space="preserve"> 12:18</t>
  </si>
  <si>
    <t xml:space="preserve"> NN</t>
  </si>
  <si>
    <t xml:space="preserve"> DONATED </t>
  </si>
  <si>
    <t xml:space="preserve"> BATCH   </t>
  </si>
  <si>
    <t xml:space="preserve"> 13:28</t>
  </si>
  <si>
    <t xml:space="preserve"> LO-212733   </t>
  </si>
  <si>
    <t xml:space="preserve"> 03-06</t>
  </si>
  <si>
    <t xml:space="preserve"> 12:17</t>
  </si>
  <si>
    <t xml:space="preserve"> NO CLEAN</t>
  </si>
  <si>
    <t xml:space="preserve"> 11:28</t>
  </si>
  <si>
    <t xml:space="preserve"> LO-212730   </t>
  </si>
  <si>
    <t xml:space="preserve"> 21:40</t>
  </si>
  <si>
    <t xml:space="preserve"> UF0621LS01     </t>
  </si>
  <si>
    <t xml:space="preserve"> 10:50</t>
  </si>
  <si>
    <t xml:space="preserve"> JL60809A    </t>
  </si>
  <si>
    <t xml:space="preserve"> 119B  </t>
  </si>
  <si>
    <t xml:space="preserve"> 03/06</t>
  </si>
  <si>
    <t xml:space="preserve"> LABINVAL</t>
  </si>
  <si>
    <t xml:space="preserve"> HIGHMECH</t>
  </si>
  <si>
    <t xml:space="preserve"> 5W 30  </t>
  </si>
  <si>
    <t xml:space="preserve"> 09:35</t>
  </si>
  <si>
    <t xml:space="preserve"> MR60512A    </t>
  </si>
  <si>
    <t xml:space="preserve"> 2ND TEST</t>
  </si>
  <si>
    <t xml:space="preserve"> 11:00</t>
  </si>
  <si>
    <t xml:space="preserve"> AU60586A    </t>
  </si>
  <si>
    <t xml:space="preserve"> BWL SEV </t>
  </si>
  <si>
    <t xml:space="preserve"> 19:00</t>
  </si>
  <si>
    <t xml:space="preserve"> AU60587A    </t>
  </si>
  <si>
    <t xml:space="preserve"> NOREASN </t>
  </si>
  <si>
    <t xml:space="preserve"> 16:45</t>
  </si>
  <si>
    <t xml:space="preserve"> AU60793A    </t>
  </si>
  <si>
    <t xml:space="preserve"> 09:40</t>
  </si>
  <si>
    <t xml:space="preserve"> WIPED   </t>
  </si>
  <si>
    <t xml:space="preserve"> 10:43</t>
  </si>
  <si>
    <t xml:space="preserve"> LO-214191   </t>
  </si>
  <si>
    <t xml:space="preserve"> 23:45</t>
  </si>
  <si>
    <t xml:space="preserve"> EQUIPMNT</t>
  </si>
  <si>
    <t xml:space="preserve"> 11:52</t>
  </si>
  <si>
    <t xml:space="preserve"> 10:02</t>
  </si>
  <si>
    <t xml:space="preserve"> LO-214192   </t>
  </si>
  <si>
    <t xml:space="preserve"> UNIFIED </t>
  </si>
  <si>
    <t xml:space="preserve"> SE60343A    </t>
  </si>
  <si>
    <t xml:space="preserve"> CLEANING</t>
  </si>
  <si>
    <t xml:space="preserve"> SE60342A    </t>
  </si>
  <si>
    <t xml:space="preserve"> LO-213192   </t>
  </si>
  <si>
    <t xml:space="preserve"> WRONG   </t>
  </si>
  <si>
    <t xml:space="preserve"> SE60475A    </t>
  </si>
  <si>
    <t xml:space="preserve"> AU60588A    </t>
  </si>
  <si>
    <t xml:space="preserve"> BADBUILD</t>
  </si>
  <si>
    <t xml:space="preserve"> SE60476A    </t>
  </si>
  <si>
    <t xml:space="preserve"> 11:37</t>
  </si>
  <si>
    <t xml:space="preserve"> 1ST OF 2</t>
  </si>
  <si>
    <t xml:space="preserve"> LO-214309   </t>
  </si>
  <si>
    <t xml:space="preserve"> 122183-1  </t>
  </si>
  <si>
    <t xml:space="preserve"> HEAVY   </t>
  </si>
  <si>
    <t xml:space="preserve"> IGNITION</t>
  </si>
  <si>
    <t xml:space="preserve"> LO-214193   </t>
  </si>
  <si>
    <t xml:space="preserve"> BWLS    </t>
  </si>
  <si>
    <t xml:space="preserve"> OC60123A    </t>
  </si>
  <si>
    <t xml:space="preserve"> 10:13</t>
  </si>
  <si>
    <t xml:space="preserve"> LO-214310   </t>
  </si>
  <si>
    <t xml:space="preserve"> SVISM   </t>
  </si>
  <si>
    <t xml:space="preserve"> LO-214311   </t>
  </si>
  <si>
    <t xml:space="preserve"> 11:34</t>
  </si>
  <si>
    <t xml:space="preserve"> LO-214229   </t>
  </si>
  <si>
    <t xml:space="preserve"> SE60477A    </t>
  </si>
  <si>
    <t xml:space="preserve"> 06:30</t>
  </si>
  <si>
    <t xml:space="preserve"> 09:22</t>
  </si>
  <si>
    <t xml:space="preserve"> SVISSHEW</t>
  </si>
  <si>
    <t xml:space="preserve"> PREC    </t>
  </si>
  <si>
    <t xml:space="preserve"> 10:44</t>
  </si>
  <si>
    <t xml:space="preserve"> LO-215214   </t>
  </si>
  <si>
    <t xml:space="preserve"> 11:08</t>
  </si>
  <si>
    <t xml:space="preserve"> LO-215216   </t>
  </si>
  <si>
    <t xml:space="preserve"> 08:38</t>
  </si>
  <si>
    <t xml:space="preserve"> 10:00</t>
  </si>
  <si>
    <t xml:space="preserve"> LO-215217   </t>
  </si>
  <si>
    <t xml:space="preserve"> LO-215215   </t>
  </si>
  <si>
    <t xml:space="preserve"> SE60478A    </t>
  </si>
  <si>
    <t xml:space="preserve"> 02:40</t>
  </si>
  <si>
    <t xml:space="preserve"> OC60124A    </t>
  </si>
  <si>
    <t xml:space="preserve"> RERUN   </t>
  </si>
  <si>
    <t xml:space="preserve"> 09:25</t>
  </si>
  <si>
    <t xml:space="preserve"> AU60794A    </t>
  </si>
  <si>
    <t xml:space="preserve"> 152A </t>
  </si>
  <si>
    <t xml:space="preserve"> NO      </t>
  </si>
  <si>
    <t xml:space="preserve"> CRANK   </t>
  </si>
  <si>
    <t xml:space="preserve"> SHAFT   </t>
  </si>
  <si>
    <t xml:space="preserve"> PROBLEMS</t>
  </si>
  <si>
    <t xml:space="preserve"> XW-30  </t>
  </si>
  <si>
    <t xml:space="preserve"> DC60420A    </t>
  </si>
  <si>
    <t xml:space="preserve"> 06-06</t>
  </si>
  <si>
    <t xml:space="preserve"> 09:31</t>
  </si>
  <si>
    <t xml:space="preserve"> LO-215652   </t>
  </si>
  <si>
    <t xml:space="preserve"> 08:53</t>
  </si>
  <si>
    <t xml:space="preserve"> 09:10</t>
  </si>
  <si>
    <t xml:space="preserve"> LO-215607   </t>
  </si>
  <si>
    <t xml:space="preserve"> 08:26</t>
  </si>
  <si>
    <t xml:space="preserve"> 09:46</t>
  </si>
  <si>
    <t xml:space="preserve"> LO-215608   </t>
  </si>
  <si>
    <t xml:space="preserve"> SVIS    </t>
  </si>
  <si>
    <t xml:space="preserve"> 11:13</t>
  </si>
  <si>
    <t xml:space="preserve"> 221A </t>
  </si>
  <si>
    <t xml:space="preserve"> LO-217466   </t>
  </si>
  <si>
    <t xml:space="preserve"> UL1321LS01     </t>
  </si>
  <si>
    <t xml:space="preserve"> DC60418A    </t>
  </si>
  <si>
    <t xml:space="preserve"> UL1321LS10     </t>
  </si>
  <si>
    <t xml:space="preserve"> DC60419A    </t>
  </si>
  <si>
    <t xml:space="preserve"> 31-92     </t>
  </si>
  <si>
    <t xml:space="preserve"> DC60417A    </t>
  </si>
  <si>
    <t xml:space="preserve"> 161B </t>
  </si>
  <si>
    <t xml:space="preserve"> LO-217464   </t>
  </si>
  <si>
    <t xml:space="preserve"> 10:47</t>
  </si>
  <si>
    <t xml:space="preserve"> 11:09</t>
  </si>
  <si>
    <t xml:space="preserve"> VC0921LS03     </t>
  </si>
  <si>
    <t xml:space="preserve"> LO-217465   </t>
  </si>
  <si>
    <t xml:space="preserve"> WEAR ROD</t>
  </si>
  <si>
    <t xml:space="preserve"> CAPALIGN</t>
  </si>
  <si>
    <t xml:space="preserve"> LO-214313   </t>
  </si>
  <si>
    <t xml:space="preserve"> 125A </t>
  </si>
  <si>
    <t xml:space="preserve"> 09:17</t>
  </si>
  <si>
    <t xml:space="preserve"> LO-217467   </t>
  </si>
  <si>
    <t xml:space="preserve"> 10:32</t>
  </si>
  <si>
    <t xml:space="preserve"> LO-221160   </t>
  </si>
  <si>
    <t xml:space="preserve"> 125B </t>
  </si>
  <si>
    <t xml:space="preserve"> BWLSSEV </t>
  </si>
  <si>
    <t xml:space="preserve"> LABEWMAW</t>
  </si>
  <si>
    <t xml:space="preserve"> 11:25</t>
  </si>
  <si>
    <t xml:space="preserve"> DC60421A    </t>
  </si>
  <si>
    <t xml:space="preserve"> BWLSLPWA</t>
  </si>
  <si>
    <t xml:space="preserve"> MR70527A    </t>
  </si>
  <si>
    <t xml:space="preserve"> 166A </t>
  </si>
  <si>
    <t xml:space="preserve"> MR70528A    </t>
  </si>
  <si>
    <t xml:space="preserve"> 166B </t>
  </si>
  <si>
    <t xml:space="preserve"> 09:26</t>
  </si>
  <si>
    <t xml:space="preserve"> LO-221159   </t>
  </si>
  <si>
    <t xml:space="preserve"> 16:47</t>
  </si>
  <si>
    <t xml:space="preserve"> 14:46</t>
  </si>
  <si>
    <t xml:space="preserve"> LO-221161   </t>
  </si>
  <si>
    <t xml:space="preserve"> HEATER  </t>
  </si>
  <si>
    <t xml:space="preserve"> MALFUN  </t>
  </si>
  <si>
    <t xml:space="preserve"> CTION   </t>
  </si>
  <si>
    <t xml:space="preserve"> 13:44</t>
  </si>
  <si>
    <t xml:space="preserve"> LO-221162   </t>
  </si>
  <si>
    <t xml:space="preserve"> 06:25</t>
  </si>
  <si>
    <t xml:space="preserve"> OIL CONS</t>
  </si>
  <si>
    <t xml:space="preserve"> MR70525A    </t>
  </si>
  <si>
    <t xml:space="preserve"> 31-97     </t>
  </si>
  <si>
    <t xml:space="preserve"> MR70526A    </t>
  </si>
  <si>
    <t xml:space="preserve"> 172A </t>
  </si>
  <si>
    <t xml:space="preserve"> 15:57</t>
  </si>
  <si>
    <t xml:space="preserve"> % DEV   </t>
  </si>
  <si>
    <t xml:space="preserve"> 13:13</t>
  </si>
  <si>
    <t xml:space="preserve"> LO-223718   </t>
  </si>
  <si>
    <t xml:space="preserve"> LO-223717   </t>
  </si>
  <si>
    <t xml:space="preserve"> 13:23</t>
  </si>
  <si>
    <t xml:space="preserve"> EXHAUST </t>
  </si>
  <si>
    <t xml:space="preserve"> PRESSURE</t>
  </si>
  <si>
    <t xml:space="preserve"> TRAPFULL</t>
  </si>
  <si>
    <t xml:space="preserve"> LO-223716   </t>
  </si>
  <si>
    <t xml:space="preserve"> PISTON  </t>
  </si>
  <si>
    <t xml:space="preserve"> PIN BUSH</t>
  </si>
  <si>
    <t xml:space="preserve"> ING     </t>
  </si>
  <si>
    <t xml:space="preserve"> LO-223719   </t>
  </si>
  <si>
    <t xml:space="preserve"> 268A </t>
  </si>
  <si>
    <t xml:space="preserve"> OC70205A    </t>
  </si>
  <si>
    <t xml:space="preserve"> 11:41</t>
  </si>
  <si>
    <t xml:space="preserve"> LO-226780   </t>
  </si>
  <si>
    <t xml:space="preserve"> 268B </t>
  </si>
  <si>
    <t xml:space="preserve"> VL0321GP02     </t>
  </si>
  <si>
    <t xml:space="preserve"> OC70207A    </t>
  </si>
  <si>
    <t xml:space="preserve"> 188A </t>
  </si>
  <si>
    <t xml:space="preserve"> OC70206A    </t>
  </si>
  <si>
    <t xml:space="preserve"> B2007-01  </t>
  </si>
  <si>
    <t xml:space="preserve"> 66A   </t>
  </si>
  <si>
    <t xml:space="preserve"> OC70208A    </t>
  </si>
  <si>
    <t xml:space="preserve"> B200701   </t>
  </si>
  <si>
    <t xml:space="preserve"> 18:02</t>
  </si>
  <si>
    <t xml:space="preserve"> CONTROL </t>
  </si>
  <si>
    <t xml:space="preserve"> LER FAIL</t>
  </si>
  <si>
    <t xml:space="preserve"> OVERHEAT</t>
  </si>
  <si>
    <t xml:space="preserve"> LO-226778   </t>
  </si>
  <si>
    <t xml:space="preserve"> 205B  </t>
  </si>
  <si>
    <t xml:space="preserve"> JA80407A    </t>
  </si>
  <si>
    <t xml:space="preserve"> B-2007-01 </t>
  </si>
  <si>
    <t xml:space="preserve"> JA80409A    </t>
  </si>
  <si>
    <t xml:space="preserve"> C200404   </t>
  </si>
  <si>
    <t xml:space="preserve"> 14:02</t>
  </si>
  <si>
    <t xml:space="preserve"> LEAKINTO</t>
  </si>
  <si>
    <t xml:space="preserve"> SUMP    </t>
  </si>
  <si>
    <t xml:space="preserve"> LO-226779   </t>
  </si>
  <si>
    <t xml:space="preserve"> VL1821GP05     </t>
  </si>
  <si>
    <t xml:space="preserve"> LO-227778   </t>
  </si>
  <si>
    <t xml:space="preserve"> 17:35</t>
  </si>
  <si>
    <t xml:space="preserve"> NG</t>
  </si>
  <si>
    <t xml:space="preserve"> ENGBUILD</t>
  </si>
  <si>
    <t xml:space="preserve"> AOILPRE </t>
  </si>
  <si>
    <t xml:space="preserve"> &gt;290    </t>
  </si>
  <si>
    <t xml:space="preserve"> JA80408A    </t>
  </si>
  <si>
    <t xml:space="preserve"> 13:42</t>
  </si>
  <si>
    <t xml:space="preserve"> 14:59</t>
  </si>
  <si>
    <t xml:space="preserve"> LO-226781   </t>
  </si>
  <si>
    <t xml:space="preserve"> 199B </t>
  </si>
  <si>
    <t xml:space="preserve"> 07:10</t>
  </si>
  <si>
    <t xml:space="preserve"> FE80201A    </t>
  </si>
  <si>
    <t xml:space="preserve"> 02:05</t>
  </si>
  <si>
    <t xml:space="preserve"> LO-227780   </t>
  </si>
  <si>
    <t xml:space="preserve"> 285A </t>
  </si>
  <si>
    <t xml:space="preserve"> 07:55</t>
  </si>
  <si>
    <t xml:space="preserve"> FE80202A    </t>
  </si>
  <si>
    <t xml:space="preserve"> 12:01</t>
  </si>
  <si>
    <t xml:space="preserve"> TOCLEAR </t>
  </si>
  <si>
    <t xml:space="preserve"> LABEWMA </t>
  </si>
  <si>
    <t xml:space="preserve"> WARNING </t>
  </si>
  <si>
    <t xml:space="preserve"> 13:39</t>
  </si>
  <si>
    <t xml:space="preserve"> LO-227781   </t>
  </si>
  <si>
    <t xml:space="preserve"> 18:55</t>
  </si>
  <si>
    <t xml:space="preserve"> OIL TEMP</t>
  </si>
  <si>
    <t xml:space="preserve"> JA80410A    </t>
  </si>
  <si>
    <t xml:space="preserve"> 188B </t>
  </si>
  <si>
    <t xml:space="preserve"> VL0321G902     </t>
  </si>
  <si>
    <t xml:space="preserve"> FE80203A    </t>
  </si>
  <si>
    <t xml:space="preserve"> 188C </t>
  </si>
  <si>
    <t xml:space="preserve"> 01:30</t>
  </si>
  <si>
    <t xml:space="preserve"> LO-229574   </t>
  </si>
  <si>
    <t xml:space="preserve"> TMC\REG </t>
  </si>
  <si>
    <t xml:space="preserve"> FE80204A    </t>
  </si>
  <si>
    <t xml:space="preserve"> 188D </t>
  </si>
  <si>
    <t xml:space="preserve"> 0508BRGS</t>
  </si>
  <si>
    <t xml:space="preserve"> 13:25</t>
  </si>
  <si>
    <t xml:space="preserve"> AP80731A    </t>
  </si>
  <si>
    <t xml:space="preserve"> 2007-103  </t>
  </si>
  <si>
    <t xml:space="preserve"> 05-08</t>
  </si>
  <si>
    <t xml:space="preserve"> 06:45</t>
  </si>
  <si>
    <t xml:space="preserve"> 08:14</t>
  </si>
  <si>
    <t xml:space="preserve"> LO-229394   </t>
  </si>
  <si>
    <t xml:space="preserve"> 12:53</t>
  </si>
  <si>
    <t xml:space="preserve"> VL1821CP05     </t>
  </si>
  <si>
    <t xml:space="preserve"> LO-229575   </t>
  </si>
  <si>
    <t xml:space="preserve"> B2005-4   </t>
  </si>
  <si>
    <t xml:space="preserve"> 2007-109  </t>
  </si>
  <si>
    <t xml:space="preserve"> 167A </t>
  </si>
  <si>
    <t xml:space="preserve"> AP80733A    </t>
  </si>
  <si>
    <t xml:space="preserve"> 08:42</t>
  </si>
  <si>
    <t xml:space="preserve"> 2ND OF 2</t>
  </si>
  <si>
    <t xml:space="preserve"> LO-229395   </t>
  </si>
  <si>
    <t xml:space="preserve"> AP80732A    </t>
  </si>
  <si>
    <t xml:space="preserve"> 05/08</t>
  </si>
  <si>
    <t xml:space="preserve"> VL0321FP02     </t>
  </si>
  <si>
    <t xml:space="preserve"> JN80597A    </t>
  </si>
  <si>
    <t xml:space="preserve"> C071114-2 </t>
  </si>
  <si>
    <t xml:space="preserve"> 11-16     </t>
  </si>
  <si>
    <t xml:space="preserve"> 2007-125  </t>
  </si>
  <si>
    <t xml:space="preserve"> HARDWARE</t>
  </si>
  <si>
    <t xml:space="preserve"> 11:10</t>
  </si>
  <si>
    <t xml:space="preserve"> 001A </t>
  </si>
  <si>
    <t xml:space="preserve"> 10:48</t>
  </si>
  <si>
    <t xml:space="preserve"> LO-231595   </t>
  </si>
  <si>
    <t xml:space="preserve"> JN80598A    </t>
  </si>
  <si>
    <t xml:space="preserve"> 1279A     </t>
  </si>
  <si>
    <t xml:space="preserve"> LO-231596   </t>
  </si>
  <si>
    <t xml:space="preserve"> CASEPRES</t>
  </si>
  <si>
    <t xml:space="preserve"> DEV %   </t>
  </si>
  <si>
    <t xml:space="preserve"> JL80046A    </t>
  </si>
  <si>
    <t xml:space="preserve"> 08:44</t>
  </si>
  <si>
    <t xml:space="preserve"> LO-231593   </t>
  </si>
  <si>
    <t xml:space="preserve"> 303A </t>
  </si>
  <si>
    <t xml:space="preserve"> NEW CON </t>
  </si>
  <si>
    <t xml:space="preserve"> ROD     </t>
  </si>
  <si>
    <t xml:space="preserve"> LO-231594   </t>
  </si>
  <si>
    <t xml:space="preserve"> WG1821GP01     </t>
  </si>
  <si>
    <t xml:space="preserve"> JL80048A    </t>
  </si>
  <si>
    <t xml:space="preserve"> 01:44</t>
  </si>
  <si>
    <t xml:space="preserve"> JL80047A    </t>
  </si>
  <si>
    <t xml:space="preserve"> 005A </t>
  </si>
  <si>
    <t xml:space="preserve"> AU80139A    </t>
  </si>
  <si>
    <t xml:space="preserve"> 005B </t>
  </si>
  <si>
    <t xml:space="preserve"> 13:55</t>
  </si>
  <si>
    <t xml:space="preserve"> JL80049A    </t>
  </si>
  <si>
    <t xml:space="preserve"> 005C </t>
  </si>
  <si>
    <t xml:space="preserve"> AU80140A    </t>
  </si>
  <si>
    <t xml:space="preserve"> SPK ADV </t>
  </si>
  <si>
    <t xml:space="preserve"> SE80239A    </t>
  </si>
  <si>
    <t xml:space="preserve"> 071114-2  </t>
  </si>
  <si>
    <t xml:space="preserve"> CCOFFGAS</t>
  </si>
  <si>
    <t xml:space="preserve"> 16:50</t>
  </si>
  <si>
    <t xml:space="preserve"> AU80142A    </t>
  </si>
  <si>
    <t xml:space="preserve"> 013A </t>
  </si>
  <si>
    <t xml:space="preserve"> SE80240A    </t>
  </si>
  <si>
    <t xml:space="preserve"> 013B </t>
  </si>
  <si>
    <t xml:space="preserve"> 09:24</t>
  </si>
  <si>
    <t xml:space="preserve"> LO-232886   </t>
  </si>
  <si>
    <t xml:space="preserve"> A-2008-01 </t>
  </si>
  <si>
    <t xml:space="preserve"> 2007-126  </t>
  </si>
  <si>
    <t xml:space="preserve"> WJ2921GP02     </t>
  </si>
  <si>
    <t xml:space="preserve"> AU80141A    </t>
  </si>
  <si>
    <t xml:space="preserve"> 071114-1  </t>
  </si>
  <si>
    <t xml:space="preserve"> 07:24</t>
  </si>
  <si>
    <t xml:space="preserve"> 08:51</t>
  </si>
  <si>
    <t xml:space="preserve"> WJ2721GP03     </t>
  </si>
  <si>
    <t xml:space="preserve"> LO-232884   </t>
  </si>
  <si>
    <t xml:space="preserve"> 2007-110  </t>
  </si>
  <si>
    <t xml:space="preserve"> SE80942A    </t>
  </si>
  <si>
    <t xml:space="preserve"> B2007-05  </t>
  </si>
  <si>
    <t xml:space="preserve"> 2007-122  </t>
  </si>
  <si>
    <t xml:space="preserve"> 023A </t>
  </si>
  <si>
    <t xml:space="preserve"> LO-232887   </t>
  </si>
  <si>
    <t xml:space="preserve"> 191A </t>
  </si>
  <si>
    <t xml:space="preserve"> DC80973A    </t>
  </si>
  <si>
    <t xml:space="preserve"> LO-237267   </t>
  </si>
  <si>
    <t xml:space="preserve"> 2008-1    </t>
  </si>
  <si>
    <t xml:space="preserve"> 11:23</t>
  </si>
  <si>
    <t xml:space="preserve"> 11:35</t>
  </si>
  <si>
    <t xml:space="preserve"> LO-232885   </t>
  </si>
  <si>
    <t xml:space="preserve"> 2005-4    </t>
  </si>
  <si>
    <t xml:space="preserve"> 191B </t>
  </si>
  <si>
    <t xml:space="preserve"> 15:49</t>
  </si>
  <si>
    <t xml:space="preserve"> XG</t>
  </si>
  <si>
    <t xml:space="preserve"> ABORTED </t>
  </si>
  <si>
    <t xml:space="preserve"> XB1721GP01     </t>
  </si>
  <si>
    <t xml:space="preserve"> LO-237268   </t>
  </si>
  <si>
    <t xml:space="preserve"> 01-09</t>
  </si>
  <si>
    <t xml:space="preserve"> XA2921GP01     </t>
  </si>
  <si>
    <t xml:space="preserve"> DC80974A    </t>
  </si>
  <si>
    <t xml:space="preserve"> 13:36</t>
  </si>
  <si>
    <t xml:space="preserve"> LO-240395   </t>
  </si>
  <si>
    <t xml:space="preserve"> B2005-04  </t>
  </si>
  <si>
    <t xml:space="preserve"> MISALIGN</t>
  </si>
  <si>
    <t xml:space="preserve"> DC80975A    </t>
  </si>
  <si>
    <t xml:space="preserve"> 209A </t>
  </si>
  <si>
    <t xml:space="preserve"> 0109BRG </t>
  </si>
  <si>
    <t xml:space="preserve"> 1STTEST </t>
  </si>
  <si>
    <t xml:space="preserve"> DC80976A    </t>
  </si>
  <si>
    <t xml:space="preserve"> 209B </t>
  </si>
  <si>
    <t xml:space="preserve"> 07:34</t>
  </si>
  <si>
    <t xml:space="preserve"> 08:43</t>
  </si>
  <si>
    <t xml:space="preserve"> LO-237269   </t>
  </si>
  <si>
    <t xml:space="preserve"> 5231A     </t>
  </si>
  <si>
    <t xml:space="preserve"> 01-09BRG</t>
  </si>
  <si>
    <t xml:space="preserve"> MA90696A    </t>
  </si>
  <si>
    <t xml:space="preserve"> 2007-117  </t>
  </si>
  <si>
    <t xml:space="preserve"> XA29216P01     </t>
  </si>
  <si>
    <t xml:space="preserve"> MA90698A    </t>
  </si>
  <si>
    <t xml:space="preserve"> 09:02</t>
  </si>
  <si>
    <t xml:space="preserve"> 09:15</t>
  </si>
  <si>
    <t xml:space="preserve"> LO-240396   </t>
  </si>
  <si>
    <t xml:space="preserve"> B2008-1   </t>
  </si>
  <si>
    <t xml:space="preserve"> MA90699A    </t>
  </si>
  <si>
    <t xml:space="preserve"> 01-09     </t>
  </si>
  <si>
    <t xml:space="preserve"> 214A </t>
  </si>
  <si>
    <t xml:space="preserve"> MA90697A    </t>
  </si>
  <si>
    <t xml:space="preserve"> 214B </t>
  </si>
  <si>
    <t xml:space="preserve"> JN90706A    </t>
  </si>
  <si>
    <t xml:space="preserve"> 2007-113  </t>
  </si>
  <si>
    <t xml:space="preserve"> 214C </t>
  </si>
  <si>
    <t xml:space="preserve"> XF0521LT10     </t>
  </si>
  <si>
    <t xml:space="preserve"> LO-237270   </t>
  </si>
  <si>
    <t xml:space="preserve"> 01-09   </t>
  </si>
  <si>
    <t xml:space="preserve"> 10:27</t>
  </si>
  <si>
    <t xml:space="preserve"> XG1321GP01     </t>
  </si>
  <si>
    <t xml:space="preserve"> LO-241759   </t>
  </si>
  <si>
    <t xml:space="preserve"> 09:16</t>
  </si>
  <si>
    <t xml:space="preserve"> LO-241761   </t>
  </si>
  <si>
    <t xml:space="preserve"> JN90708A    </t>
  </si>
  <si>
    <t xml:space="preserve"> B2007-5   </t>
  </si>
  <si>
    <t xml:space="preserve"> 90-70     </t>
  </si>
  <si>
    <t xml:space="preserve"> 2007-102  </t>
  </si>
  <si>
    <t xml:space="preserve"> JN90707A    </t>
  </si>
  <si>
    <t xml:space="preserve"> 09:03</t>
  </si>
  <si>
    <t xml:space="preserve"> WEAREXEC</t>
  </si>
  <si>
    <t xml:space="preserve"> ESSIVE  </t>
  </si>
  <si>
    <t xml:space="preserve"> VIB XFER</t>
  </si>
  <si>
    <t xml:space="preserve"> LO-241760   </t>
  </si>
  <si>
    <t xml:space="preserve"> LO-241762   </t>
  </si>
  <si>
    <t xml:space="preserve"> 238A </t>
  </si>
  <si>
    <t xml:space="preserve"> 2NDTEST </t>
  </si>
  <si>
    <t xml:space="preserve"> 09-01BRG</t>
  </si>
  <si>
    <t xml:space="preserve"> LO-242909   </t>
  </si>
  <si>
    <t xml:space="preserve"> XK0291GP01     </t>
  </si>
  <si>
    <t xml:space="preserve"> NO90551A    </t>
  </si>
  <si>
    <t xml:space="preserve"> 11-85     </t>
  </si>
  <si>
    <t xml:space="preserve"> 32-85     </t>
  </si>
  <si>
    <t xml:space="preserve"> 14:01</t>
  </si>
  <si>
    <t xml:space="preserve"> 12:32</t>
  </si>
  <si>
    <t xml:space="preserve"> XK2321GP02     </t>
  </si>
  <si>
    <t xml:space="preserve"> LO-246886   </t>
  </si>
  <si>
    <t xml:space="preserve"> 205C  </t>
  </si>
  <si>
    <t xml:space="preserve"> LO-246887   </t>
  </si>
  <si>
    <t xml:space="preserve"> 11:18</t>
  </si>
  <si>
    <t xml:space="preserve"> LO-246888   </t>
  </si>
  <si>
    <t>Analysis Variable : BWL BWL</t>
  </si>
  <si>
    <t>VAL</t>
  </si>
  <si>
    <t>N Obs</t>
  </si>
  <si>
    <t>N</t>
  </si>
  <si>
    <t>AC</t>
  </si>
  <si>
    <t>AG</t>
  </si>
  <si>
    <t>AO</t>
  </si>
  <si>
    <t>LC</t>
  </si>
  <si>
    <t>LG</t>
  </si>
  <si>
    <t>LO</t>
  </si>
  <si>
    <t>MC</t>
  </si>
  <si>
    <t>NG</t>
  </si>
  <si>
    <t>NI</t>
  </si>
  <si>
    <t>NN</t>
  </si>
  <si>
    <t>OC</t>
  </si>
  <si>
    <t>RC</t>
  </si>
  <si>
    <t>XC</t>
  </si>
  <si>
    <t>XG</t>
  </si>
  <si>
    <t>XO</t>
  </si>
  <si>
    <t>Total</t>
  </si>
  <si>
    <t>Calibration Attempts=AC,LC,OC,RC,XC</t>
  </si>
  <si>
    <t>Failed = OC</t>
  </si>
  <si>
    <t>%</t>
  </si>
  <si>
    <t>Without Matrix data</t>
  </si>
  <si>
    <t>With Matrix Data</t>
  </si>
  <si>
    <t>Calibration Attempts=AC,LC,OC,RC,XC,AO,LO,XO</t>
  </si>
  <si>
    <t>Success = AC,AO</t>
  </si>
  <si>
    <t>Invalid = LC, RC, LO</t>
  </si>
  <si>
    <t>Aborted = XC,XO</t>
  </si>
  <si>
    <t>lambda</t>
  </si>
  <si>
    <t>SA</t>
  </si>
  <si>
    <t>ei</t>
  </si>
  <si>
    <t>Level3 ei</t>
  </si>
  <si>
    <t>Level2 ei</t>
  </si>
  <si>
    <t>Level1 ei</t>
  </si>
  <si>
    <t>Stdev ei</t>
  </si>
  <si>
    <r>
      <t>Red1,</t>
    </r>
    <r>
      <rPr>
        <sz val="11"/>
        <color theme="7" tint="0.39997558519241921"/>
        <rFont val="Calibri"/>
        <family val="2"/>
        <scheme val="minor"/>
      </rPr>
      <t xml:space="preserve"> </t>
    </r>
    <r>
      <rPr>
        <sz val="11"/>
        <color rgb="FF7030A0"/>
        <rFont val="Calibri"/>
        <family val="2"/>
        <scheme val="minor"/>
      </rPr>
      <t>1.4</t>
    </r>
  </si>
  <si>
    <r>
      <t xml:space="preserve">Red2, </t>
    </r>
    <r>
      <rPr>
        <sz val="11"/>
        <color rgb="FF7030A0"/>
        <rFont val="Calibri"/>
        <family val="2"/>
        <scheme val="minor"/>
      </rPr>
      <t>1.2</t>
    </r>
  </si>
  <si>
    <t>k</t>
  </si>
  <si>
    <t>Zi new</t>
  </si>
  <si>
    <t>Zi old</t>
  </si>
  <si>
    <t>SevAdjYi</t>
  </si>
  <si>
    <t>Old</t>
  </si>
  <si>
    <t>Effective PL</t>
  </si>
  <si>
    <t>New</t>
  </si>
  <si>
    <t>Zi new ini</t>
  </si>
  <si>
    <t>initial</t>
  </si>
  <si>
    <t>BWLyi UI</t>
  </si>
  <si>
    <t xml:space="preserve">LTMSLAB  </t>
  </si>
  <si>
    <t>A</t>
  </si>
  <si>
    <t>Bias</t>
  </si>
  <si>
    <t>Relative Bias</t>
  </si>
  <si>
    <t>StdDev</t>
  </si>
  <si>
    <t>RMSE</t>
  </si>
  <si>
    <t>B</t>
  </si>
  <si>
    <t>C</t>
  </si>
  <si>
    <t>D</t>
  </si>
  <si>
    <t>Shewhart Sev</t>
  </si>
  <si>
    <t>Success (AC)</t>
  </si>
  <si>
    <t>Failed (OC)</t>
  </si>
  <si>
    <t>Invalid (LC, RC)</t>
  </si>
  <si>
    <t>Aborted (XC)</t>
  </si>
  <si>
    <t>Unacceptable - New</t>
  </si>
  <si>
    <t>Unacceptable - Current</t>
  </si>
  <si>
    <t>Extended 20% - New</t>
  </si>
  <si>
    <t>Extended 40% - New</t>
  </si>
  <si>
    <t>Reduced Interval - New</t>
  </si>
  <si>
    <t>CHARTS DATA</t>
  </si>
  <si>
    <t>All Labs</t>
  </si>
  <si>
    <t>Current System</t>
  </si>
  <si>
    <t>Test Sequence</t>
  </si>
  <si>
    <t>New System</t>
  </si>
  <si>
    <t>Aborted</t>
  </si>
  <si>
    <t>Invalid</t>
  </si>
  <si>
    <t>Failed</t>
  </si>
  <si>
    <t>Success</t>
  </si>
  <si>
    <t>RO</t>
  </si>
  <si>
    <t>SVISYi</t>
  </si>
  <si>
    <t>K Shewhart</t>
  </si>
  <si>
    <t>Current</t>
  </si>
  <si>
    <t>TBWL</t>
  </si>
  <si>
    <t>SVIS</t>
  </si>
  <si>
    <t>EWMA of Standardized Test Result: Zi</t>
  </si>
  <si>
    <t>Limit Type</t>
  </si>
  <si>
    <t>Lambda</t>
  </si>
  <si>
    <t>Limit</t>
  </si>
  <si>
    <t>Level 2 Lower</t>
  </si>
  <si>
    <t>Level 2 Upper</t>
  </si>
  <si>
    <t>Level 1</t>
  </si>
  <si>
    <t>TBD</t>
  </si>
  <si>
    <t>Shewhart Chart of Prediction Error ei = Yi - Zi-1</t>
  </si>
  <si>
    <t>Level 3</t>
  </si>
  <si>
    <t>Level 2</t>
  </si>
  <si>
    <t xml:space="preserve">Level 2 </t>
  </si>
  <si>
    <t>Lower</t>
  </si>
  <si>
    <t>Upper</t>
  </si>
  <si>
    <t>Stdev</t>
  </si>
  <si>
    <t>stdev</t>
  </si>
  <si>
    <t>A+B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</si>
</sst>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"/>
    <numFmt numFmtId="166" formatCode="0.000000"/>
    <numFmt numFmtId="167" formatCode="0.0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2288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rgb="FF002288"/>
      <name val="Arial"/>
      <family val="2"/>
    </font>
    <font>
      <b/>
      <sz val="12"/>
      <color theme="3" tint="-0.249977111117893"/>
      <name val="Arial"/>
      <family val="2"/>
    </font>
    <font>
      <b/>
      <sz val="12"/>
      <color rgb="FF00B050"/>
      <name val="Arial"/>
      <family val="2"/>
    </font>
    <font>
      <sz val="11"/>
      <color theme="7" tint="0.39997558519241921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3D3D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" fillId="0" borderId="0"/>
  </cellStyleXfs>
  <cellXfs count="82">
    <xf numFmtId="0" fontId="0" fillId="0" borderId="0" xfId="0"/>
    <xf numFmtId="0" fontId="18" fillId="33" borderId="0" xfId="0" applyFont="1" applyFill="1" applyAlignment="1">
      <alignment horizontal="center" vertical="top" wrapText="1"/>
    </xf>
    <xf numFmtId="0" fontId="0" fillId="0" borderId="0" xfId="0" applyAlignment="1">
      <alignment horizontal="center"/>
    </xf>
    <xf numFmtId="0" fontId="19" fillId="33" borderId="0" xfId="0" applyFont="1" applyFill="1" applyAlignment="1">
      <alignment horizontal="center" vertical="top" wrapText="1"/>
    </xf>
    <xf numFmtId="0" fontId="20" fillId="33" borderId="0" xfId="0" applyFont="1" applyFill="1" applyAlignment="1">
      <alignment horizontal="center" vertical="top" wrapText="1"/>
    </xf>
    <xf numFmtId="0" fontId="21" fillId="33" borderId="0" xfId="0" applyFont="1" applyFill="1" applyAlignment="1">
      <alignment horizontal="center" vertical="top" wrapText="1"/>
    </xf>
    <xf numFmtId="0" fontId="22" fillId="33" borderId="0" xfId="0" applyFont="1" applyFill="1" applyAlignment="1">
      <alignment horizontal="center" vertical="top" wrapText="1"/>
    </xf>
    <xf numFmtId="0" fontId="0" fillId="34" borderId="0" xfId="0" applyFill="1" applyAlignment="1">
      <alignment horizontal="center"/>
    </xf>
    <xf numFmtId="165" fontId="0" fillId="34" borderId="0" xfId="0" applyNumberFormat="1" applyFill="1" applyAlignment="1">
      <alignment horizontal="center"/>
    </xf>
    <xf numFmtId="0" fontId="16" fillId="0" borderId="0" xfId="0" applyFont="1"/>
    <xf numFmtId="0" fontId="18" fillId="34" borderId="0" xfId="0" applyFont="1" applyFill="1" applyAlignment="1">
      <alignment horizontal="center" vertical="top" wrapText="1"/>
    </xf>
    <xf numFmtId="0" fontId="23" fillId="33" borderId="0" xfId="0" applyFont="1" applyFill="1" applyAlignment="1">
      <alignment horizontal="center" vertical="top" wrapText="1"/>
    </xf>
    <xf numFmtId="0" fontId="18" fillId="35" borderId="0" xfId="0" applyFont="1" applyFill="1" applyAlignment="1">
      <alignment horizontal="center" vertical="top" wrapText="1"/>
    </xf>
    <xf numFmtId="0" fontId="0" fillId="35" borderId="0" xfId="0" applyFill="1" applyAlignment="1">
      <alignment horizontal="center"/>
    </xf>
    <xf numFmtId="165" fontId="0" fillId="35" borderId="0" xfId="0" applyNumberFormat="1" applyFill="1" applyAlignment="1">
      <alignment horizontal="center"/>
    </xf>
    <xf numFmtId="0" fontId="18" fillId="33" borderId="0" xfId="0" applyFont="1" applyFill="1" applyAlignment="1">
      <alignment horizontal="center" vertical="top" wrapText="1"/>
    </xf>
    <xf numFmtId="0" fontId="0" fillId="36" borderId="0" xfId="0" applyFill="1"/>
    <xf numFmtId="0" fontId="26" fillId="0" borderId="0" xfId="0" applyFont="1" applyFill="1"/>
    <xf numFmtId="0" fontId="26" fillId="0" borderId="0" xfId="0" applyFont="1"/>
    <xf numFmtId="0" fontId="27" fillId="0" borderId="0" xfId="0" applyFont="1"/>
    <xf numFmtId="0" fontId="0" fillId="0" borderId="0" xfId="0" applyFill="1" applyAlignment="1">
      <alignment horizontal="center"/>
    </xf>
    <xf numFmtId="0" fontId="25" fillId="0" borderId="0" xfId="0" applyFont="1"/>
    <xf numFmtId="0" fontId="25" fillId="37" borderId="0" xfId="0" applyFont="1" applyFill="1" applyAlignment="1">
      <alignment horizontal="center"/>
    </xf>
    <xf numFmtId="0" fontId="0" fillId="38" borderId="0" xfId="0" applyFill="1" applyAlignment="1">
      <alignment horizontal="center"/>
    </xf>
    <xf numFmtId="0" fontId="25" fillId="38" borderId="0" xfId="0" applyFont="1" applyFill="1" applyAlignment="1">
      <alignment horizontal="center"/>
    </xf>
    <xf numFmtId="164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0" fontId="0" fillId="0" borderId="0" xfId="0" quotePrefix="1"/>
    <xf numFmtId="164" fontId="0" fillId="0" borderId="0" xfId="0" applyNumberFormat="1"/>
    <xf numFmtId="0" fontId="0" fillId="0" borderId="0" xfId="42" quotePrefix="1" applyFont="1" applyFill="1" applyBorder="1" applyAlignment="1">
      <alignment horizontal="left"/>
    </xf>
    <xf numFmtId="0" fontId="25" fillId="35" borderId="0" xfId="0" applyFont="1" applyFill="1" applyAlignment="1">
      <alignment horizontal="center"/>
    </xf>
    <xf numFmtId="0" fontId="0" fillId="35" borderId="0" xfId="0" quotePrefix="1" applyFill="1"/>
    <xf numFmtId="0" fontId="0" fillId="35" borderId="0" xfId="0" applyFill="1"/>
    <xf numFmtId="0" fontId="28" fillId="0" borderId="0" xfId="0" applyFont="1" applyFill="1"/>
    <xf numFmtId="0" fontId="27" fillId="0" borderId="0" xfId="0" applyFont="1" applyAlignment="1">
      <alignment horizontal="center"/>
    </xf>
    <xf numFmtId="0" fontId="25" fillId="34" borderId="0" xfId="0" applyFont="1" applyFill="1"/>
    <xf numFmtId="2" fontId="0" fillId="0" borderId="0" xfId="0" applyNumberFormat="1"/>
    <xf numFmtId="164" fontId="0" fillId="35" borderId="0" xfId="0" quotePrefix="1" applyNumberFormat="1" applyFill="1"/>
    <xf numFmtId="0" fontId="26" fillId="0" borderId="0" xfId="0" applyFont="1" applyAlignment="1">
      <alignment horizontal="center"/>
    </xf>
    <xf numFmtId="0" fontId="26" fillId="0" borderId="0" xfId="0" applyFont="1" applyFill="1" applyAlignment="1">
      <alignment horizontal="center"/>
    </xf>
    <xf numFmtId="0" fontId="0" fillId="0" borderId="10" xfId="0" applyBorder="1"/>
    <xf numFmtId="0" fontId="29" fillId="0" borderId="0" xfId="0" applyFont="1"/>
    <xf numFmtId="0" fontId="29" fillId="0" borderId="10" xfId="0" applyFont="1" applyBorder="1"/>
    <xf numFmtId="0" fontId="0" fillId="0" borderId="10" xfId="0" applyBorder="1" applyAlignment="1">
      <alignment horizontal="center"/>
    </xf>
    <xf numFmtId="0" fontId="0" fillId="34" borderId="0" xfId="0" applyFill="1"/>
    <xf numFmtId="0" fontId="0" fillId="0" borderId="0" xfId="0" applyBorder="1"/>
    <xf numFmtId="0" fontId="0" fillId="0" borderId="0" xfId="0" applyBorder="1" applyAlignment="1">
      <alignment horizontal="left"/>
    </xf>
    <xf numFmtId="0" fontId="30" fillId="0" borderId="0" xfId="0" applyFont="1" applyFill="1" applyBorder="1"/>
    <xf numFmtId="0" fontId="0" fillId="0" borderId="0" xfId="0" applyFill="1" applyBorder="1"/>
    <xf numFmtId="0" fontId="18" fillId="33" borderId="0" xfId="0" applyFont="1" applyFill="1" applyAlignment="1">
      <alignment horizontal="center" vertical="top" wrapText="1"/>
    </xf>
    <xf numFmtId="0" fontId="0" fillId="0" borderId="0" xfId="0" applyFill="1"/>
    <xf numFmtId="0" fontId="0" fillId="0" borderId="10" xfId="0" applyFill="1" applyBorder="1"/>
    <xf numFmtId="0" fontId="0" fillId="0" borderId="0" xfId="0" applyBorder="1" applyAlignment="1">
      <alignment horizontal="center"/>
    </xf>
    <xf numFmtId="0" fontId="0" fillId="0" borderId="0" xfId="0" quotePrefix="1" applyBorder="1"/>
    <xf numFmtId="2" fontId="0" fillId="0" borderId="0" xfId="0" applyNumberFormat="1" applyBorder="1"/>
    <xf numFmtId="166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35" borderId="0" xfId="0" quotePrefix="1" applyFill="1" applyBorder="1"/>
    <xf numFmtId="164" fontId="0" fillId="0" borderId="0" xfId="0" applyNumberFormat="1" applyBorder="1"/>
    <xf numFmtId="0" fontId="0" fillId="35" borderId="0" xfId="0" applyFill="1" applyBorder="1"/>
    <xf numFmtId="0" fontId="27" fillId="0" borderId="0" xfId="0" applyFont="1" applyBorder="1" applyAlignment="1">
      <alignment horizontal="center"/>
    </xf>
    <xf numFmtId="0" fontId="26" fillId="0" borderId="0" xfId="0" applyFont="1" applyFill="1" applyBorder="1"/>
    <xf numFmtId="0" fontId="28" fillId="0" borderId="0" xfId="0" applyFont="1" applyFill="1" applyBorder="1"/>
    <xf numFmtId="0" fontId="26" fillId="0" borderId="0" xfId="0" applyFont="1" applyBorder="1"/>
    <xf numFmtId="0" fontId="27" fillId="0" borderId="0" xfId="0" applyFont="1" applyBorder="1"/>
    <xf numFmtId="0" fontId="26" fillId="0" borderId="0" xfId="0" applyFont="1" applyBorder="1" applyAlignment="1">
      <alignment horizontal="center"/>
    </xf>
    <xf numFmtId="0" fontId="25" fillId="0" borderId="0" xfId="0" applyFont="1" applyBorder="1"/>
    <xf numFmtId="0" fontId="26" fillId="0" borderId="0" xfId="0" applyFont="1" applyFill="1" applyBorder="1" applyAlignment="1">
      <alignment horizontal="center"/>
    </xf>
    <xf numFmtId="0" fontId="18" fillId="0" borderId="0" xfId="0" applyFont="1" applyFill="1" applyAlignment="1">
      <alignment vertical="top" wrapText="1"/>
    </xf>
    <xf numFmtId="0" fontId="18" fillId="0" borderId="0" xfId="0" applyFont="1" applyFill="1" applyAlignment="1">
      <alignment horizontal="center" vertical="top" wrapText="1"/>
    </xf>
    <xf numFmtId="0" fontId="21" fillId="0" borderId="0" xfId="0" applyFont="1" applyFill="1" applyAlignment="1">
      <alignment vertical="top" wrapText="1"/>
    </xf>
    <xf numFmtId="165" fontId="0" fillId="0" borderId="0" xfId="0" applyNumberFormat="1"/>
    <xf numFmtId="0" fontId="0" fillId="0" borderId="12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7" fontId="0" fillId="0" borderId="0" xfId="0" applyNumberFormat="1"/>
    <xf numFmtId="167" fontId="0" fillId="0" borderId="12" xfId="0" applyNumberFormat="1" applyBorder="1" applyAlignment="1">
      <alignment horizontal="center"/>
    </xf>
    <xf numFmtId="164" fontId="26" fillId="0" borderId="0" xfId="0" applyNumberFormat="1" applyFont="1"/>
    <xf numFmtId="0" fontId="18" fillId="33" borderId="0" xfId="0" applyFont="1" applyFill="1" applyAlignment="1">
      <alignment horizontal="center" vertical="top" wrapText="1"/>
    </xf>
    <xf numFmtId="0" fontId="16" fillId="0" borderId="13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4" xfId="0" applyFont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3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8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B0F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B0F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chartsheet" Target="chartsheets/sheet8.xml"/><Relationship Id="rId18" Type="http://schemas.openxmlformats.org/officeDocument/2006/relationships/worksheet" Target="worksheets/sheet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chartsheet" Target="chartsheets/sheet2.xml"/><Relationship Id="rId12" Type="http://schemas.openxmlformats.org/officeDocument/2006/relationships/chartsheet" Target="chartsheets/sheet7.xml"/><Relationship Id="rId17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6.xml"/><Relationship Id="rId5" Type="http://schemas.openxmlformats.org/officeDocument/2006/relationships/worksheet" Target="worksheets/sheet4.xml"/><Relationship Id="rId15" Type="http://schemas.openxmlformats.org/officeDocument/2006/relationships/chartsheet" Target="chartsheets/sheet10.xml"/><Relationship Id="rId10" Type="http://schemas.openxmlformats.org/officeDocument/2006/relationships/chartsheet" Target="chartsheets/sheet5.xml"/><Relationship Id="rId19" Type="http://schemas.openxmlformats.org/officeDocument/2006/relationships/theme" Target="theme/theme1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4.xml"/><Relationship Id="rId14" Type="http://schemas.openxmlformats.org/officeDocument/2006/relationships/chartsheet" Target="chartsheets/sheet9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TBWL e</a:t>
            </a:r>
            <a:r>
              <a:rPr lang="en-US" baseline="-25000"/>
              <a:t>i</a:t>
            </a:r>
            <a:r>
              <a:rPr lang="en-US" baseline="0"/>
              <a:t> Shewhart Chart by Lab</a:t>
            </a:r>
            <a:endParaRPr lang="en-US"/>
          </a:p>
        </c:rich>
      </c:tx>
    </c:title>
    <c:plotArea>
      <c:layout/>
      <c:lineChart>
        <c:grouping val="standard"/>
        <c:ser>
          <c:idx val="0"/>
          <c:order val="0"/>
          <c:tx>
            <c:v>Lab A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val>
            <c:numRef>
              <c:f>'Chartable By Lab'!$Y$6:$Y$107</c:f>
              <c:numCache>
                <c:formatCode>General</c:formatCode>
                <c:ptCount val="102"/>
                <c:pt idx="0">
                  <c:v>-0.63723333333333332</c:v>
                </c:pt>
                <c:pt idx="1">
                  <c:v>1.3725133333333333</c:v>
                </c:pt>
                <c:pt idx="2">
                  <c:v>-0.75488933333333352</c:v>
                </c:pt>
                <c:pt idx="3">
                  <c:v>1.2783885333333331</c:v>
                </c:pt>
                <c:pt idx="4">
                  <c:v>-3.3595891733333336</c:v>
                </c:pt>
                <c:pt idx="5">
                  <c:v>-1.5994713386666668</c:v>
                </c:pt>
                <c:pt idx="6">
                  <c:v>0.1910229290666666</c:v>
                </c:pt>
                <c:pt idx="7">
                  <c:v>0.12341834325333331</c:v>
                </c:pt>
                <c:pt idx="8">
                  <c:v>0.12813467460266664</c:v>
                </c:pt>
                <c:pt idx="9">
                  <c:v>-0.73929226031786666</c:v>
                </c:pt>
                <c:pt idx="10">
                  <c:v>0.84796619174570664</c:v>
                </c:pt>
                <c:pt idx="11">
                  <c:v>-1.0262270466034347</c:v>
                </c:pt>
                <c:pt idx="12">
                  <c:v>1.4036183627172525</c:v>
                </c:pt>
                <c:pt idx="13">
                  <c:v>-0.37710530982619817</c:v>
                </c:pt>
                <c:pt idx="14">
                  <c:v>-0.43908424786095851</c:v>
                </c:pt>
                <c:pt idx="15">
                  <c:v>0.46313260171123322</c:v>
                </c:pt>
                <c:pt idx="16">
                  <c:v>0.95760608136898651</c:v>
                </c:pt>
                <c:pt idx="17">
                  <c:v>-0.23331513490481073</c:v>
                </c:pt>
                <c:pt idx="18">
                  <c:v>-0.36305210792384857</c:v>
                </c:pt>
                <c:pt idx="19">
                  <c:v>-0.50344168633907882</c:v>
                </c:pt>
                <c:pt idx="20">
                  <c:v>0.30544665092873691</c:v>
                </c:pt>
                <c:pt idx="21">
                  <c:v>1.1143573207429895</c:v>
                </c:pt>
                <c:pt idx="22">
                  <c:v>-1.0252141434056083</c:v>
                </c:pt>
                <c:pt idx="23">
                  <c:v>1.7072286852755134</c:v>
                </c:pt>
                <c:pt idx="24">
                  <c:v>-0.9116170517795894</c:v>
                </c:pt>
                <c:pt idx="25">
                  <c:v>-0.22929364142367153</c:v>
                </c:pt>
                <c:pt idx="26">
                  <c:v>1.4436650868610628</c:v>
                </c:pt>
                <c:pt idx="27">
                  <c:v>0.11113206948885018</c:v>
                </c:pt>
                <c:pt idx="28">
                  <c:v>-0.7860943444089199</c:v>
                </c:pt>
                <c:pt idx="29">
                  <c:v>-1.2466754755271359</c:v>
                </c:pt>
                <c:pt idx="30">
                  <c:v>0.76995961957829129</c:v>
                </c:pt>
                <c:pt idx="31">
                  <c:v>-0.50473230433736704</c:v>
                </c:pt>
                <c:pt idx="32">
                  <c:v>-0.53228584346989349</c:v>
                </c:pt>
                <c:pt idx="33">
                  <c:v>-0.51282867477591487</c:v>
                </c:pt>
                <c:pt idx="34">
                  <c:v>-0.45346293982073183</c:v>
                </c:pt>
                <c:pt idx="35">
                  <c:v>0.80022964814341446</c:v>
                </c:pt>
                <c:pt idx="36">
                  <c:v>0.46858371851473163</c:v>
                </c:pt>
                <c:pt idx="37">
                  <c:v>-0.31473302518821472</c:v>
                </c:pt>
                <c:pt idx="38">
                  <c:v>0.3043135798494282</c:v>
                </c:pt>
                <c:pt idx="39">
                  <c:v>-1.5195491361204574</c:v>
                </c:pt>
                <c:pt idx="40">
                  <c:v>-0.83763930889636584</c:v>
                </c:pt>
                <c:pt idx="41">
                  <c:v>0.50358855288290738</c:v>
                </c:pt>
                <c:pt idx="42">
                  <c:v>-0.28682915769367406</c:v>
                </c:pt>
                <c:pt idx="43">
                  <c:v>-1.3158633261549393</c:v>
                </c:pt>
                <c:pt idx="44">
                  <c:v>2.460909339076049</c:v>
                </c:pt>
                <c:pt idx="45">
                  <c:v>0.54012747126083904</c:v>
                </c:pt>
                <c:pt idx="46">
                  <c:v>0.20940197700867119</c:v>
                </c:pt>
                <c:pt idx="47">
                  <c:v>0.18132158160693695</c:v>
                </c:pt>
                <c:pt idx="48">
                  <c:v>-0.42904273471445048</c:v>
                </c:pt>
                <c:pt idx="49">
                  <c:v>0.6049658122284397</c:v>
                </c:pt>
                <c:pt idx="50">
                  <c:v>-0.93842735021724832</c:v>
                </c:pt>
                <c:pt idx="51">
                  <c:v>0.1619581198262014</c:v>
                </c:pt>
                <c:pt idx="52">
                  <c:v>6.5166495860961099E-2</c:v>
                </c:pt>
                <c:pt idx="53">
                  <c:v>2.2833196688768903E-2</c:v>
                </c:pt>
                <c:pt idx="54">
                  <c:v>-0.50243344264898493</c:v>
                </c:pt>
                <c:pt idx="55">
                  <c:v>-1.0450467541191877</c:v>
                </c:pt>
                <c:pt idx="56">
                  <c:v>-0.33733740329535028</c:v>
                </c:pt>
                <c:pt idx="57">
                  <c:v>0.73803007736371984</c:v>
                </c:pt>
                <c:pt idx="58">
                  <c:v>1.713124061890976</c:v>
                </c:pt>
                <c:pt idx="59">
                  <c:v>-1.1807007504872193</c:v>
                </c:pt>
                <c:pt idx="60">
                  <c:v>0.64423939961022458</c:v>
                </c:pt>
                <c:pt idx="61">
                  <c:v>0.78819151968817969</c:v>
                </c:pt>
                <c:pt idx="62">
                  <c:v>0.55335321575054375</c:v>
                </c:pt>
                <c:pt idx="63">
                  <c:v>-0.12671742739956501</c:v>
                </c:pt>
                <c:pt idx="64">
                  <c:v>-0.74797394191965194</c:v>
                </c:pt>
                <c:pt idx="65">
                  <c:v>0.25442084646427837</c:v>
                </c:pt>
                <c:pt idx="66">
                  <c:v>0.21283667717142271</c:v>
                </c:pt>
                <c:pt idx="67">
                  <c:v>-2.4630658262861836E-2</c:v>
                </c:pt>
                <c:pt idx="68">
                  <c:v>1.8130954733897104</c:v>
                </c:pt>
                <c:pt idx="69">
                  <c:v>0.45917637871176842</c:v>
                </c:pt>
                <c:pt idx="70">
                  <c:v>0.43304110296941467</c:v>
                </c:pt>
                <c:pt idx="71">
                  <c:v>0.34643288237553171</c:v>
                </c:pt>
                <c:pt idx="72">
                  <c:v>0.16834630590042532</c:v>
                </c:pt>
                <c:pt idx="73">
                  <c:v>-1.6326229552796598</c:v>
                </c:pt>
                <c:pt idx="74">
                  <c:v>1.3535016357762724</c:v>
                </c:pt>
                <c:pt idx="75">
                  <c:v>0.79390130862101793</c:v>
                </c:pt>
                <c:pt idx="76">
                  <c:v>-0.33807895310318586</c:v>
                </c:pt>
                <c:pt idx="77">
                  <c:v>-1.6179631624825488</c:v>
                </c:pt>
                <c:pt idx="78">
                  <c:v>0.94012947001396108</c:v>
                </c:pt>
                <c:pt idx="79">
                  <c:v>-0.75649642398883121</c:v>
                </c:pt>
                <c:pt idx="80">
                  <c:v>0.98560286080893511</c:v>
                </c:pt>
                <c:pt idx="81">
                  <c:v>-1.4058177113528521</c:v>
                </c:pt>
                <c:pt idx="82">
                  <c:v>-0.56425416908228165</c:v>
                </c:pt>
                <c:pt idx="83">
                  <c:v>0.45379666473417468</c:v>
                </c:pt>
                <c:pt idx="84">
                  <c:v>-0.80076266821266029</c:v>
                </c:pt>
                <c:pt idx="85">
                  <c:v>1.1336898654298717</c:v>
                </c:pt>
                <c:pt idx="86">
                  <c:v>-1.1733481076561025</c:v>
                </c:pt>
                <c:pt idx="87">
                  <c:v>-2.0025784861248823</c:v>
                </c:pt>
                <c:pt idx="88">
                  <c:v>-1.1804627888999057</c:v>
                </c:pt>
                <c:pt idx="89">
                  <c:v>0.65042976888007553</c:v>
                </c:pt>
                <c:pt idx="90">
                  <c:v>-0.59765618489593964</c:v>
                </c:pt>
                <c:pt idx="91">
                  <c:v>0.84577505208324832</c:v>
                </c:pt>
                <c:pt idx="92">
                  <c:v>-0.21887995833340129</c:v>
                </c:pt>
                <c:pt idx="93">
                  <c:v>3.4796033333278964E-2</c:v>
                </c:pt>
                <c:pt idx="94">
                  <c:v>-0.44076317333337683</c:v>
                </c:pt>
                <c:pt idx="95">
                  <c:v>-7.7105386667014053E-3</c:v>
                </c:pt>
                <c:pt idx="96">
                  <c:v>0.70853156906663894</c:v>
                </c:pt>
                <c:pt idx="97" formatCode="0.0000">
                  <c:v>2.2228252552533112</c:v>
                </c:pt>
                <c:pt idx="98">
                  <c:v>-0.2045397957973511</c:v>
                </c:pt>
                <c:pt idx="99">
                  <c:v>1.817968163362119</c:v>
                </c:pt>
                <c:pt idx="100">
                  <c:v>0.76587453068969524</c:v>
                </c:pt>
                <c:pt idx="101">
                  <c:v>1.3023996245517562</c:v>
                </c:pt>
              </c:numCache>
            </c:numRef>
          </c:val>
        </c:ser>
        <c:ser>
          <c:idx val="1"/>
          <c:order val="1"/>
          <c:tx>
            <c:v>Lab B</c:v>
          </c:tx>
          <c:marker>
            <c:symbol val="none"/>
          </c:marker>
          <c:val>
            <c:numRef>
              <c:f>'Chartable By Lab'!$Y$115:$Y$200</c:f>
              <c:numCache>
                <c:formatCode>General</c:formatCode>
                <c:ptCount val="86"/>
                <c:pt idx="0">
                  <c:v>-0.76466666666666672</c:v>
                </c:pt>
                <c:pt idx="1">
                  <c:v>-0.22943333333333332</c:v>
                </c:pt>
                <c:pt idx="2">
                  <c:v>1.3458533333333333</c:v>
                </c:pt>
                <c:pt idx="3">
                  <c:v>-2.393917333333333</c:v>
                </c:pt>
                <c:pt idx="4">
                  <c:v>-1.8857338666666665</c:v>
                </c:pt>
                <c:pt idx="5">
                  <c:v>-0.24388709333333325</c:v>
                </c:pt>
                <c:pt idx="6">
                  <c:v>1.6872903253333333</c:v>
                </c:pt>
                <c:pt idx="7">
                  <c:v>-0.36986773973333337</c:v>
                </c:pt>
                <c:pt idx="8">
                  <c:v>0.57090580821333337</c:v>
                </c:pt>
                <c:pt idx="9">
                  <c:v>-0.69417535342933334</c:v>
                </c:pt>
                <c:pt idx="10">
                  <c:v>-0.72574028274346647</c:v>
                </c:pt>
                <c:pt idx="11">
                  <c:v>2.2995077738052268</c:v>
                </c:pt>
                <c:pt idx="12">
                  <c:v>-0.1309937809558186</c:v>
                </c:pt>
                <c:pt idx="13">
                  <c:v>-1.0459950247646548</c:v>
                </c:pt>
                <c:pt idx="14">
                  <c:v>0.36910398018827612</c:v>
                </c:pt>
                <c:pt idx="15">
                  <c:v>1.3540831841506209</c:v>
                </c:pt>
                <c:pt idx="16">
                  <c:v>-1.9452334526795032</c:v>
                </c:pt>
                <c:pt idx="17">
                  <c:v>-1.2909867621436026</c:v>
                </c:pt>
                <c:pt idx="18">
                  <c:v>1.2893105902851181</c:v>
                </c:pt>
                <c:pt idx="19">
                  <c:v>-0.53035152777190575</c:v>
                </c:pt>
                <c:pt idx="20">
                  <c:v>0.35321877778247557</c:v>
                </c:pt>
                <c:pt idx="21">
                  <c:v>0.51367502222598038</c:v>
                </c:pt>
                <c:pt idx="22">
                  <c:v>-1.0697599822192156</c:v>
                </c:pt>
                <c:pt idx="23">
                  <c:v>-1.4812079857753726</c:v>
                </c:pt>
                <c:pt idx="24">
                  <c:v>-0.89326638862029795</c:v>
                </c:pt>
                <c:pt idx="25">
                  <c:v>0.86868688910376168</c:v>
                </c:pt>
                <c:pt idx="26">
                  <c:v>2.7500495112830095</c:v>
                </c:pt>
                <c:pt idx="27">
                  <c:v>0.47833960902640749</c:v>
                </c:pt>
                <c:pt idx="28">
                  <c:v>-0.62912831277887393</c:v>
                </c:pt>
                <c:pt idx="29">
                  <c:v>-0.90230265022309908</c:v>
                </c:pt>
                <c:pt idx="30">
                  <c:v>-0.33984212017847926</c:v>
                </c:pt>
                <c:pt idx="31">
                  <c:v>-1.5649736961427831</c:v>
                </c:pt>
                <c:pt idx="32">
                  <c:v>1.2084210430857734</c:v>
                </c:pt>
                <c:pt idx="33">
                  <c:v>0.66153683446861877</c:v>
                </c:pt>
                <c:pt idx="34">
                  <c:v>-0.46217053242510486</c:v>
                </c:pt>
                <c:pt idx="35">
                  <c:v>-0.59903642594008377</c:v>
                </c:pt>
                <c:pt idx="36">
                  <c:v>0.10767085924793285</c:v>
                </c:pt>
                <c:pt idx="37">
                  <c:v>-1.8231633126016535</c:v>
                </c:pt>
                <c:pt idx="38">
                  <c:v>0.26556934991867709</c:v>
                </c:pt>
                <c:pt idx="39">
                  <c:v>1.9814554799349415</c:v>
                </c:pt>
                <c:pt idx="40">
                  <c:v>2.0659999999999998</c:v>
                </c:pt>
                <c:pt idx="41">
                  <c:v>-0.51163561605204677</c:v>
                </c:pt>
                <c:pt idx="42">
                  <c:v>-0.9112084928416373</c:v>
                </c:pt>
                <c:pt idx="43">
                  <c:v>0.39073320572669012</c:v>
                </c:pt>
                <c:pt idx="44">
                  <c:v>-1.4682134354186478</c:v>
                </c:pt>
                <c:pt idx="45">
                  <c:v>-0.59067074833491817</c:v>
                </c:pt>
                <c:pt idx="46">
                  <c:v>-0.3698365986679345</c:v>
                </c:pt>
                <c:pt idx="47">
                  <c:v>1.2141307210656525</c:v>
                </c:pt>
                <c:pt idx="48">
                  <c:v>1.3213045768525218</c:v>
                </c:pt>
                <c:pt idx="49">
                  <c:v>1.6139436614820175</c:v>
                </c:pt>
                <c:pt idx="50">
                  <c:v>2.0659999999999998</c:v>
                </c:pt>
                <c:pt idx="51">
                  <c:v>-0.11344507081438596</c:v>
                </c:pt>
                <c:pt idx="52">
                  <c:v>1.0545439433484911</c:v>
                </c:pt>
                <c:pt idx="53">
                  <c:v>-0.21546484532120697</c:v>
                </c:pt>
                <c:pt idx="54">
                  <c:v>-2.8583718762569656</c:v>
                </c:pt>
                <c:pt idx="55">
                  <c:v>-0.41639750100557249</c:v>
                </c:pt>
                <c:pt idx="56">
                  <c:v>5.1581999195542044E-2</c:v>
                </c:pt>
                <c:pt idx="57">
                  <c:v>0.63316559935643368</c:v>
                </c:pt>
                <c:pt idx="58">
                  <c:v>0.79163247948514692</c:v>
                </c:pt>
                <c:pt idx="59">
                  <c:v>-9.379401641188248E-2</c:v>
                </c:pt>
                <c:pt idx="60">
                  <c:v>-0.34303521312950602</c:v>
                </c:pt>
                <c:pt idx="61">
                  <c:v>0.92127182949639519</c:v>
                </c:pt>
                <c:pt idx="62">
                  <c:v>1.9870174635971163</c:v>
                </c:pt>
                <c:pt idx="63">
                  <c:v>-1.0786029122307195E-2</c:v>
                </c:pt>
                <c:pt idx="64">
                  <c:v>0.93987117670215425</c:v>
                </c:pt>
                <c:pt idx="65">
                  <c:v>-1.6192030586382766</c:v>
                </c:pt>
                <c:pt idx="66">
                  <c:v>0.20973755308937858</c:v>
                </c:pt>
                <c:pt idx="67">
                  <c:v>2.4183900424715028</c:v>
                </c:pt>
                <c:pt idx="68">
                  <c:v>0.68471203397720226</c:v>
                </c:pt>
                <c:pt idx="69">
                  <c:v>-0.18493037281823821</c:v>
                </c:pt>
                <c:pt idx="70">
                  <c:v>-7.9744298254590618E-2</c:v>
                </c:pt>
                <c:pt idx="71">
                  <c:v>1.8039045613963274</c:v>
                </c:pt>
                <c:pt idx="72">
                  <c:v>-0.56637635088293803</c:v>
                </c:pt>
                <c:pt idx="73">
                  <c:v>1.7755989192936497</c:v>
                </c:pt>
                <c:pt idx="74">
                  <c:v>0.82297913543491941</c:v>
                </c:pt>
                <c:pt idx="75">
                  <c:v>0.65248330834793533</c:v>
                </c:pt>
                <c:pt idx="76">
                  <c:v>-1.8834133533216517</c:v>
                </c:pt>
                <c:pt idx="77">
                  <c:v>-1.3858306826573215</c:v>
                </c:pt>
                <c:pt idx="78">
                  <c:v>-1.4965645461258572</c:v>
                </c:pt>
                <c:pt idx="79">
                  <c:v>-1.4976516369006858</c:v>
                </c:pt>
                <c:pt idx="80">
                  <c:v>0.78767869047945127</c:v>
                </c:pt>
                <c:pt idx="81">
                  <c:v>0.65374295238356106</c:v>
                </c:pt>
                <c:pt idx="82">
                  <c:v>1.4922943619068487</c:v>
                </c:pt>
                <c:pt idx="83">
                  <c:v>-1.8321645104745212</c:v>
                </c:pt>
                <c:pt idx="84">
                  <c:v>-1.0318316083796171</c:v>
                </c:pt>
                <c:pt idx="85">
                  <c:v>0.68313471329630648</c:v>
                </c:pt>
              </c:numCache>
            </c:numRef>
          </c:val>
        </c:ser>
        <c:ser>
          <c:idx val="2"/>
          <c:order val="2"/>
          <c:tx>
            <c:v>Lab C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'Chartable By Lab'!$Y$208:$Y$211</c:f>
              <c:numCache>
                <c:formatCode>General</c:formatCode>
                <c:ptCount val="4"/>
                <c:pt idx="0">
                  <c:v>0.96076666666666666</c:v>
                </c:pt>
                <c:pt idx="1">
                  <c:v>-0.4372866666666666</c:v>
                </c:pt>
                <c:pt idx="2">
                  <c:v>-0.82032933333333324</c:v>
                </c:pt>
                <c:pt idx="3">
                  <c:v>-0.12686346666666659</c:v>
                </c:pt>
              </c:numCache>
            </c:numRef>
          </c:val>
        </c:ser>
        <c:ser>
          <c:idx val="3"/>
          <c:order val="3"/>
          <c:tx>
            <c:v>Lab D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'Chartable By Lab'!$Y$219:$Y$231</c:f>
              <c:numCache>
                <c:formatCode>General</c:formatCode>
                <c:ptCount val="13"/>
                <c:pt idx="0">
                  <c:v>-0.34313333333333335</c:v>
                </c:pt>
                <c:pt idx="1">
                  <c:v>7.8393333333333259E-2</c:v>
                </c:pt>
                <c:pt idx="2">
                  <c:v>0.38631466666666664</c:v>
                </c:pt>
                <c:pt idx="3">
                  <c:v>-0.14354826666666665</c:v>
                </c:pt>
                <c:pt idx="4">
                  <c:v>0.18826138666666661</c:v>
                </c:pt>
                <c:pt idx="5">
                  <c:v>-1.9890890666666716E-2</c:v>
                </c:pt>
                <c:pt idx="6">
                  <c:v>-0.97041271253333328</c:v>
                </c:pt>
                <c:pt idx="7">
                  <c:v>0.15786982997333332</c:v>
                </c:pt>
                <c:pt idx="8">
                  <c:v>1.2469958639786667</c:v>
                </c:pt>
                <c:pt idx="9">
                  <c:v>-1.0171033088170667</c:v>
                </c:pt>
                <c:pt idx="10">
                  <c:v>1.0794173529463467</c:v>
                </c:pt>
                <c:pt idx="11">
                  <c:v>-0.19006611764292264</c:v>
                </c:pt>
                <c:pt idx="12">
                  <c:v>0.73254710588566185</c:v>
                </c:pt>
              </c:numCache>
            </c:numRef>
          </c:val>
        </c:ser>
        <c:ser>
          <c:idx val="4"/>
          <c:order val="4"/>
          <c:tx>
            <c:v>Level 2 Lower</c:v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val>
            <c:numRef>
              <c:f>'Chartable By Lab'!$AG$6:$AG$107</c:f>
              <c:numCache>
                <c:formatCode>General</c:formatCode>
                <c:ptCount val="102"/>
                <c:pt idx="0">
                  <c:v>-1.734</c:v>
                </c:pt>
                <c:pt idx="1">
                  <c:v>-1.734</c:v>
                </c:pt>
                <c:pt idx="2">
                  <c:v>-1.734</c:v>
                </c:pt>
                <c:pt idx="3">
                  <c:v>-1.734</c:v>
                </c:pt>
                <c:pt idx="4">
                  <c:v>-1.734</c:v>
                </c:pt>
                <c:pt idx="5">
                  <c:v>-1.734</c:v>
                </c:pt>
                <c:pt idx="6">
                  <c:v>-1.734</c:v>
                </c:pt>
                <c:pt idx="7">
                  <c:v>-1.734</c:v>
                </c:pt>
                <c:pt idx="8">
                  <c:v>-1.734</c:v>
                </c:pt>
                <c:pt idx="9">
                  <c:v>-1.734</c:v>
                </c:pt>
                <c:pt idx="10">
                  <c:v>-1.734</c:v>
                </c:pt>
                <c:pt idx="11">
                  <c:v>-1.734</c:v>
                </c:pt>
                <c:pt idx="12">
                  <c:v>-1.734</c:v>
                </c:pt>
                <c:pt idx="13">
                  <c:v>-1.734</c:v>
                </c:pt>
                <c:pt idx="14">
                  <c:v>-1.734</c:v>
                </c:pt>
                <c:pt idx="15">
                  <c:v>-1.734</c:v>
                </c:pt>
                <c:pt idx="16">
                  <c:v>-1.734</c:v>
                </c:pt>
                <c:pt idx="17">
                  <c:v>-1.734</c:v>
                </c:pt>
                <c:pt idx="18">
                  <c:v>-1.734</c:v>
                </c:pt>
                <c:pt idx="19">
                  <c:v>-1.734</c:v>
                </c:pt>
                <c:pt idx="20">
                  <c:v>-1.734</c:v>
                </c:pt>
                <c:pt idx="21">
                  <c:v>-1.734</c:v>
                </c:pt>
                <c:pt idx="22">
                  <c:v>-1.734</c:v>
                </c:pt>
                <c:pt idx="23">
                  <c:v>-1.734</c:v>
                </c:pt>
                <c:pt idx="24">
                  <c:v>-1.734</c:v>
                </c:pt>
                <c:pt idx="25">
                  <c:v>-1.734</c:v>
                </c:pt>
                <c:pt idx="26">
                  <c:v>-1.734</c:v>
                </c:pt>
                <c:pt idx="27">
                  <c:v>-1.734</c:v>
                </c:pt>
                <c:pt idx="28">
                  <c:v>-1.734</c:v>
                </c:pt>
                <c:pt idx="29">
                  <c:v>-1.734</c:v>
                </c:pt>
                <c:pt idx="30">
                  <c:v>-1.734</c:v>
                </c:pt>
                <c:pt idx="31">
                  <c:v>-1.734</c:v>
                </c:pt>
                <c:pt idx="32">
                  <c:v>-1.734</c:v>
                </c:pt>
                <c:pt idx="33">
                  <c:v>-1.734</c:v>
                </c:pt>
                <c:pt idx="34">
                  <c:v>-1.734</c:v>
                </c:pt>
                <c:pt idx="35">
                  <c:v>-1.734</c:v>
                </c:pt>
                <c:pt idx="36">
                  <c:v>-1.734</c:v>
                </c:pt>
                <c:pt idx="37">
                  <c:v>-1.734</c:v>
                </c:pt>
                <c:pt idx="38">
                  <c:v>-1.734</c:v>
                </c:pt>
                <c:pt idx="39">
                  <c:v>-1.734</c:v>
                </c:pt>
                <c:pt idx="40">
                  <c:v>-1.734</c:v>
                </c:pt>
                <c:pt idx="41">
                  <c:v>-1.734</c:v>
                </c:pt>
                <c:pt idx="42">
                  <c:v>-1.734</c:v>
                </c:pt>
                <c:pt idx="43">
                  <c:v>-1.734</c:v>
                </c:pt>
                <c:pt idx="44">
                  <c:v>-1.734</c:v>
                </c:pt>
                <c:pt idx="45">
                  <c:v>-1.734</c:v>
                </c:pt>
                <c:pt idx="46">
                  <c:v>-1.734</c:v>
                </c:pt>
                <c:pt idx="47">
                  <c:v>-1.734</c:v>
                </c:pt>
                <c:pt idx="48">
                  <c:v>-1.734</c:v>
                </c:pt>
                <c:pt idx="49">
                  <c:v>-1.734</c:v>
                </c:pt>
                <c:pt idx="50">
                  <c:v>-1.734</c:v>
                </c:pt>
                <c:pt idx="51">
                  <c:v>-1.734</c:v>
                </c:pt>
                <c:pt idx="52">
                  <c:v>-1.734</c:v>
                </c:pt>
                <c:pt idx="53">
                  <c:v>-1.734</c:v>
                </c:pt>
                <c:pt idx="54">
                  <c:v>-1.734</c:v>
                </c:pt>
                <c:pt idx="55">
                  <c:v>-1.734</c:v>
                </c:pt>
                <c:pt idx="56">
                  <c:v>-1.734</c:v>
                </c:pt>
                <c:pt idx="57">
                  <c:v>-1.734</c:v>
                </c:pt>
                <c:pt idx="58">
                  <c:v>-1.734</c:v>
                </c:pt>
                <c:pt idx="59">
                  <c:v>-1.734</c:v>
                </c:pt>
                <c:pt idx="60">
                  <c:v>-1.734</c:v>
                </c:pt>
                <c:pt idx="61">
                  <c:v>-1.734</c:v>
                </c:pt>
                <c:pt idx="62">
                  <c:v>-1.734</c:v>
                </c:pt>
                <c:pt idx="63">
                  <c:v>-1.734</c:v>
                </c:pt>
                <c:pt idx="64">
                  <c:v>-1.734</c:v>
                </c:pt>
                <c:pt idx="65">
                  <c:v>-1.734</c:v>
                </c:pt>
                <c:pt idx="66">
                  <c:v>-1.734</c:v>
                </c:pt>
                <c:pt idx="67">
                  <c:v>-1.734</c:v>
                </c:pt>
                <c:pt idx="68">
                  <c:v>-1.734</c:v>
                </c:pt>
                <c:pt idx="69">
                  <c:v>-1.734</c:v>
                </c:pt>
                <c:pt idx="70">
                  <c:v>-1.734</c:v>
                </c:pt>
                <c:pt idx="71">
                  <c:v>-1.734</c:v>
                </c:pt>
                <c:pt idx="72">
                  <c:v>-1.734</c:v>
                </c:pt>
                <c:pt idx="73">
                  <c:v>-1.734</c:v>
                </c:pt>
                <c:pt idx="74">
                  <c:v>-1.734</c:v>
                </c:pt>
                <c:pt idx="75">
                  <c:v>-1.734</c:v>
                </c:pt>
                <c:pt idx="76">
                  <c:v>-1.734</c:v>
                </c:pt>
                <c:pt idx="77">
                  <c:v>-1.734</c:v>
                </c:pt>
                <c:pt idx="78">
                  <c:v>-1.734</c:v>
                </c:pt>
                <c:pt idx="79">
                  <c:v>-1.734</c:v>
                </c:pt>
                <c:pt idx="80">
                  <c:v>-1.734</c:v>
                </c:pt>
                <c:pt idx="81">
                  <c:v>-1.734</c:v>
                </c:pt>
                <c:pt idx="82">
                  <c:v>-1.734</c:v>
                </c:pt>
                <c:pt idx="83">
                  <c:v>-1.734</c:v>
                </c:pt>
                <c:pt idx="84">
                  <c:v>-1.734</c:v>
                </c:pt>
                <c:pt idx="85">
                  <c:v>-1.734</c:v>
                </c:pt>
                <c:pt idx="86">
                  <c:v>-1.734</c:v>
                </c:pt>
                <c:pt idx="87">
                  <c:v>-1.734</c:v>
                </c:pt>
                <c:pt idx="88">
                  <c:v>-1.734</c:v>
                </c:pt>
                <c:pt idx="89">
                  <c:v>-1.734</c:v>
                </c:pt>
                <c:pt idx="90">
                  <c:v>-1.734</c:v>
                </c:pt>
                <c:pt idx="91">
                  <c:v>-1.734</c:v>
                </c:pt>
                <c:pt idx="92">
                  <c:v>-1.734</c:v>
                </c:pt>
                <c:pt idx="93">
                  <c:v>-1.734</c:v>
                </c:pt>
                <c:pt idx="94">
                  <c:v>-1.734</c:v>
                </c:pt>
                <c:pt idx="95">
                  <c:v>-1.734</c:v>
                </c:pt>
                <c:pt idx="96">
                  <c:v>-1.734</c:v>
                </c:pt>
                <c:pt idx="97">
                  <c:v>-1.734</c:v>
                </c:pt>
                <c:pt idx="98">
                  <c:v>-1.734</c:v>
                </c:pt>
                <c:pt idx="99">
                  <c:v>-1.734</c:v>
                </c:pt>
                <c:pt idx="100">
                  <c:v>-1.734</c:v>
                </c:pt>
                <c:pt idx="101">
                  <c:v>-1.734</c:v>
                </c:pt>
              </c:numCache>
            </c:numRef>
          </c:val>
        </c:ser>
        <c:ser>
          <c:idx val="5"/>
          <c:order val="5"/>
          <c:tx>
            <c:v>Level 2 Upper</c:v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val>
            <c:numRef>
              <c:f>'Chartable By Lab'!$AH$6:$AH$107</c:f>
              <c:numCache>
                <c:formatCode>General</c:formatCode>
                <c:ptCount val="102"/>
                <c:pt idx="0">
                  <c:v>1.734</c:v>
                </c:pt>
                <c:pt idx="1">
                  <c:v>1.734</c:v>
                </c:pt>
                <c:pt idx="2">
                  <c:v>1.734</c:v>
                </c:pt>
                <c:pt idx="3">
                  <c:v>1.734</c:v>
                </c:pt>
                <c:pt idx="4">
                  <c:v>1.734</c:v>
                </c:pt>
                <c:pt idx="5">
                  <c:v>1.734</c:v>
                </c:pt>
                <c:pt idx="6">
                  <c:v>1.734</c:v>
                </c:pt>
                <c:pt idx="7">
                  <c:v>1.734</c:v>
                </c:pt>
                <c:pt idx="8">
                  <c:v>1.734</c:v>
                </c:pt>
                <c:pt idx="9">
                  <c:v>1.734</c:v>
                </c:pt>
                <c:pt idx="10">
                  <c:v>1.734</c:v>
                </c:pt>
                <c:pt idx="11">
                  <c:v>1.734</c:v>
                </c:pt>
                <c:pt idx="12">
                  <c:v>1.734</c:v>
                </c:pt>
                <c:pt idx="13">
                  <c:v>1.734</c:v>
                </c:pt>
                <c:pt idx="14">
                  <c:v>1.734</c:v>
                </c:pt>
                <c:pt idx="15">
                  <c:v>1.734</c:v>
                </c:pt>
                <c:pt idx="16">
                  <c:v>1.734</c:v>
                </c:pt>
                <c:pt idx="17">
                  <c:v>1.734</c:v>
                </c:pt>
                <c:pt idx="18">
                  <c:v>1.734</c:v>
                </c:pt>
                <c:pt idx="19">
                  <c:v>1.734</c:v>
                </c:pt>
                <c:pt idx="20">
                  <c:v>1.734</c:v>
                </c:pt>
                <c:pt idx="21">
                  <c:v>1.734</c:v>
                </c:pt>
                <c:pt idx="22">
                  <c:v>1.734</c:v>
                </c:pt>
                <c:pt idx="23">
                  <c:v>1.734</c:v>
                </c:pt>
                <c:pt idx="24">
                  <c:v>1.734</c:v>
                </c:pt>
                <c:pt idx="25">
                  <c:v>1.734</c:v>
                </c:pt>
                <c:pt idx="26">
                  <c:v>1.734</c:v>
                </c:pt>
                <c:pt idx="27">
                  <c:v>1.734</c:v>
                </c:pt>
                <c:pt idx="28">
                  <c:v>1.734</c:v>
                </c:pt>
                <c:pt idx="29">
                  <c:v>1.734</c:v>
                </c:pt>
                <c:pt idx="30">
                  <c:v>1.734</c:v>
                </c:pt>
                <c:pt idx="31">
                  <c:v>1.734</c:v>
                </c:pt>
                <c:pt idx="32">
                  <c:v>1.734</c:v>
                </c:pt>
                <c:pt idx="33">
                  <c:v>1.734</c:v>
                </c:pt>
                <c:pt idx="34">
                  <c:v>1.734</c:v>
                </c:pt>
                <c:pt idx="35">
                  <c:v>1.734</c:v>
                </c:pt>
                <c:pt idx="36">
                  <c:v>1.734</c:v>
                </c:pt>
                <c:pt idx="37">
                  <c:v>1.734</c:v>
                </c:pt>
                <c:pt idx="38">
                  <c:v>1.734</c:v>
                </c:pt>
                <c:pt idx="39">
                  <c:v>1.734</c:v>
                </c:pt>
                <c:pt idx="40">
                  <c:v>1.734</c:v>
                </c:pt>
                <c:pt idx="41">
                  <c:v>1.734</c:v>
                </c:pt>
                <c:pt idx="42">
                  <c:v>1.734</c:v>
                </c:pt>
                <c:pt idx="43">
                  <c:v>1.734</c:v>
                </c:pt>
                <c:pt idx="44">
                  <c:v>1.734</c:v>
                </c:pt>
                <c:pt idx="45">
                  <c:v>1.734</c:v>
                </c:pt>
                <c:pt idx="46">
                  <c:v>1.734</c:v>
                </c:pt>
                <c:pt idx="47">
                  <c:v>1.734</c:v>
                </c:pt>
                <c:pt idx="48">
                  <c:v>1.734</c:v>
                </c:pt>
                <c:pt idx="49">
                  <c:v>1.734</c:v>
                </c:pt>
                <c:pt idx="50">
                  <c:v>1.734</c:v>
                </c:pt>
                <c:pt idx="51">
                  <c:v>1.734</c:v>
                </c:pt>
                <c:pt idx="52">
                  <c:v>1.734</c:v>
                </c:pt>
                <c:pt idx="53">
                  <c:v>1.734</c:v>
                </c:pt>
                <c:pt idx="54">
                  <c:v>1.734</c:v>
                </c:pt>
                <c:pt idx="55">
                  <c:v>1.734</c:v>
                </c:pt>
                <c:pt idx="56">
                  <c:v>1.734</c:v>
                </c:pt>
                <c:pt idx="57">
                  <c:v>1.734</c:v>
                </c:pt>
                <c:pt idx="58">
                  <c:v>1.734</c:v>
                </c:pt>
                <c:pt idx="59">
                  <c:v>1.734</c:v>
                </c:pt>
                <c:pt idx="60">
                  <c:v>1.734</c:v>
                </c:pt>
                <c:pt idx="61">
                  <c:v>1.734</c:v>
                </c:pt>
                <c:pt idx="62">
                  <c:v>1.734</c:v>
                </c:pt>
                <c:pt idx="63">
                  <c:v>1.734</c:v>
                </c:pt>
                <c:pt idx="64">
                  <c:v>1.734</c:v>
                </c:pt>
                <c:pt idx="65">
                  <c:v>1.734</c:v>
                </c:pt>
                <c:pt idx="66">
                  <c:v>1.734</c:v>
                </c:pt>
                <c:pt idx="67">
                  <c:v>1.734</c:v>
                </c:pt>
                <c:pt idx="68">
                  <c:v>1.734</c:v>
                </c:pt>
                <c:pt idx="69">
                  <c:v>1.734</c:v>
                </c:pt>
                <c:pt idx="70">
                  <c:v>1.734</c:v>
                </c:pt>
                <c:pt idx="71">
                  <c:v>1.734</c:v>
                </c:pt>
                <c:pt idx="72">
                  <c:v>1.734</c:v>
                </c:pt>
                <c:pt idx="73">
                  <c:v>1.734</c:v>
                </c:pt>
                <c:pt idx="74">
                  <c:v>1.734</c:v>
                </c:pt>
                <c:pt idx="75">
                  <c:v>1.734</c:v>
                </c:pt>
                <c:pt idx="76">
                  <c:v>1.734</c:v>
                </c:pt>
                <c:pt idx="77">
                  <c:v>1.734</c:v>
                </c:pt>
                <c:pt idx="78">
                  <c:v>1.734</c:v>
                </c:pt>
                <c:pt idx="79">
                  <c:v>1.734</c:v>
                </c:pt>
                <c:pt idx="80">
                  <c:v>1.734</c:v>
                </c:pt>
                <c:pt idx="81">
                  <c:v>1.734</c:v>
                </c:pt>
                <c:pt idx="82">
                  <c:v>1.734</c:v>
                </c:pt>
                <c:pt idx="83">
                  <c:v>1.734</c:v>
                </c:pt>
                <c:pt idx="84">
                  <c:v>1.734</c:v>
                </c:pt>
                <c:pt idx="85">
                  <c:v>1.734</c:v>
                </c:pt>
                <c:pt idx="86">
                  <c:v>1.734</c:v>
                </c:pt>
                <c:pt idx="87">
                  <c:v>1.734</c:v>
                </c:pt>
                <c:pt idx="88">
                  <c:v>1.734</c:v>
                </c:pt>
                <c:pt idx="89">
                  <c:v>1.734</c:v>
                </c:pt>
                <c:pt idx="90">
                  <c:v>1.734</c:v>
                </c:pt>
                <c:pt idx="91">
                  <c:v>1.734</c:v>
                </c:pt>
                <c:pt idx="92">
                  <c:v>1.734</c:v>
                </c:pt>
                <c:pt idx="93">
                  <c:v>1.734</c:v>
                </c:pt>
                <c:pt idx="94">
                  <c:v>1.734</c:v>
                </c:pt>
                <c:pt idx="95">
                  <c:v>1.734</c:v>
                </c:pt>
                <c:pt idx="96">
                  <c:v>1.734</c:v>
                </c:pt>
                <c:pt idx="97">
                  <c:v>1.734</c:v>
                </c:pt>
                <c:pt idx="98">
                  <c:v>1.734</c:v>
                </c:pt>
                <c:pt idx="99">
                  <c:v>1.734</c:v>
                </c:pt>
                <c:pt idx="100">
                  <c:v>1.734</c:v>
                </c:pt>
                <c:pt idx="101">
                  <c:v>1.734</c:v>
                </c:pt>
              </c:numCache>
            </c:numRef>
          </c:val>
        </c:ser>
        <c:ser>
          <c:idx val="6"/>
          <c:order val="6"/>
          <c:tx>
            <c:v>Level 3 Lower</c:v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val>
            <c:numRef>
              <c:f>'Chartable By Lab'!$AI$6:$AI$107</c:f>
              <c:numCache>
                <c:formatCode>General</c:formatCode>
                <c:ptCount val="102"/>
                <c:pt idx="0">
                  <c:v>-2.0659999999999998</c:v>
                </c:pt>
                <c:pt idx="1">
                  <c:v>-2.0659999999999998</c:v>
                </c:pt>
                <c:pt idx="2">
                  <c:v>-2.0659999999999998</c:v>
                </c:pt>
                <c:pt idx="3">
                  <c:v>-2.0659999999999998</c:v>
                </c:pt>
                <c:pt idx="4">
                  <c:v>-2.0659999999999998</c:v>
                </c:pt>
                <c:pt idx="5">
                  <c:v>-2.0659999999999998</c:v>
                </c:pt>
                <c:pt idx="6">
                  <c:v>-2.0659999999999998</c:v>
                </c:pt>
                <c:pt idx="7">
                  <c:v>-2.0659999999999998</c:v>
                </c:pt>
                <c:pt idx="8">
                  <c:v>-2.0659999999999998</c:v>
                </c:pt>
                <c:pt idx="9">
                  <c:v>-2.0659999999999998</c:v>
                </c:pt>
                <c:pt idx="10">
                  <c:v>-2.0659999999999998</c:v>
                </c:pt>
                <c:pt idx="11">
                  <c:v>-2.0659999999999998</c:v>
                </c:pt>
                <c:pt idx="12">
                  <c:v>-2.0659999999999998</c:v>
                </c:pt>
                <c:pt idx="13">
                  <c:v>-2.0659999999999998</c:v>
                </c:pt>
                <c:pt idx="14">
                  <c:v>-2.0659999999999998</c:v>
                </c:pt>
                <c:pt idx="15">
                  <c:v>-2.0659999999999998</c:v>
                </c:pt>
                <c:pt idx="16">
                  <c:v>-2.0659999999999998</c:v>
                </c:pt>
                <c:pt idx="17">
                  <c:v>-2.0659999999999998</c:v>
                </c:pt>
                <c:pt idx="18">
                  <c:v>-2.0659999999999998</c:v>
                </c:pt>
                <c:pt idx="19">
                  <c:v>-2.0659999999999998</c:v>
                </c:pt>
                <c:pt idx="20">
                  <c:v>-2.0659999999999998</c:v>
                </c:pt>
                <c:pt idx="21">
                  <c:v>-2.0659999999999998</c:v>
                </c:pt>
                <c:pt idx="22">
                  <c:v>-2.0659999999999998</c:v>
                </c:pt>
                <c:pt idx="23">
                  <c:v>-2.0659999999999998</c:v>
                </c:pt>
                <c:pt idx="24">
                  <c:v>-2.0659999999999998</c:v>
                </c:pt>
                <c:pt idx="25">
                  <c:v>-2.0659999999999998</c:v>
                </c:pt>
                <c:pt idx="26">
                  <c:v>-2.0659999999999998</c:v>
                </c:pt>
                <c:pt idx="27">
                  <c:v>-2.0659999999999998</c:v>
                </c:pt>
                <c:pt idx="28">
                  <c:v>-2.0659999999999998</c:v>
                </c:pt>
                <c:pt idx="29">
                  <c:v>-2.0659999999999998</c:v>
                </c:pt>
                <c:pt idx="30">
                  <c:v>-2.0659999999999998</c:v>
                </c:pt>
                <c:pt idx="31">
                  <c:v>-2.0659999999999998</c:v>
                </c:pt>
                <c:pt idx="32">
                  <c:v>-2.0659999999999998</c:v>
                </c:pt>
                <c:pt idx="33">
                  <c:v>-2.0659999999999998</c:v>
                </c:pt>
                <c:pt idx="34">
                  <c:v>-2.0659999999999998</c:v>
                </c:pt>
                <c:pt idx="35">
                  <c:v>-2.0659999999999998</c:v>
                </c:pt>
                <c:pt idx="36">
                  <c:v>-2.0659999999999998</c:v>
                </c:pt>
                <c:pt idx="37">
                  <c:v>-2.0659999999999998</c:v>
                </c:pt>
                <c:pt idx="38">
                  <c:v>-2.0659999999999998</c:v>
                </c:pt>
                <c:pt idx="39">
                  <c:v>-2.0659999999999998</c:v>
                </c:pt>
                <c:pt idx="40">
                  <c:v>-2.0659999999999998</c:v>
                </c:pt>
                <c:pt idx="41">
                  <c:v>-2.0659999999999998</c:v>
                </c:pt>
                <c:pt idx="42">
                  <c:v>-2.0659999999999998</c:v>
                </c:pt>
                <c:pt idx="43">
                  <c:v>-2.0659999999999998</c:v>
                </c:pt>
                <c:pt idx="44">
                  <c:v>-2.0659999999999998</c:v>
                </c:pt>
                <c:pt idx="45">
                  <c:v>-2.0659999999999998</c:v>
                </c:pt>
                <c:pt idx="46">
                  <c:v>-2.0659999999999998</c:v>
                </c:pt>
                <c:pt idx="47">
                  <c:v>-2.0659999999999998</c:v>
                </c:pt>
                <c:pt idx="48">
                  <c:v>-2.0659999999999998</c:v>
                </c:pt>
                <c:pt idx="49">
                  <c:v>-2.0659999999999998</c:v>
                </c:pt>
                <c:pt idx="50">
                  <c:v>-2.0659999999999998</c:v>
                </c:pt>
                <c:pt idx="51">
                  <c:v>-2.0659999999999998</c:v>
                </c:pt>
                <c:pt idx="52">
                  <c:v>-2.0659999999999998</c:v>
                </c:pt>
                <c:pt idx="53">
                  <c:v>-2.0659999999999998</c:v>
                </c:pt>
                <c:pt idx="54">
                  <c:v>-2.0659999999999998</c:v>
                </c:pt>
                <c:pt idx="55">
                  <c:v>-2.0659999999999998</c:v>
                </c:pt>
                <c:pt idx="56">
                  <c:v>-2.0659999999999998</c:v>
                </c:pt>
                <c:pt idx="57">
                  <c:v>-2.0659999999999998</c:v>
                </c:pt>
                <c:pt idx="58">
                  <c:v>-2.0659999999999998</c:v>
                </c:pt>
                <c:pt idx="59">
                  <c:v>-2.0659999999999998</c:v>
                </c:pt>
                <c:pt idx="60">
                  <c:v>-2.0659999999999998</c:v>
                </c:pt>
                <c:pt idx="61">
                  <c:v>-2.0659999999999998</c:v>
                </c:pt>
                <c:pt idx="62">
                  <c:v>-2.0659999999999998</c:v>
                </c:pt>
                <c:pt idx="63">
                  <c:v>-2.0659999999999998</c:v>
                </c:pt>
                <c:pt idx="64">
                  <c:v>-2.0659999999999998</c:v>
                </c:pt>
                <c:pt idx="65">
                  <c:v>-2.0659999999999998</c:v>
                </c:pt>
                <c:pt idx="66">
                  <c:v>-2.0659999999999998</c:v>
                </c:pt>
                <c:pt idx="67">
                  <c:v>-2.0659999999999998</c:v>
                </c:pt>
                <c:pt idx="68">
                  <c:v>-2.0659999999999998</c:v>
                </c:pt>
                <c:pt idx="69">
                  <c:v>-2.0659999999999998</c:v>
                </c:pt>
                <c:pt idx="70">
                  <c:v>-2.0659999999999998</c:v>
                </c:pt>
                <c:pt idx="71">
                  <c:v>-2.0659999999999998</c:v>
                </c:pt>
                <c:pt idx="72">
                  <c:v>-2.0659999999999998</c:v>
                </c:pt>
                <c:pt idx="73">
                  <c:v>-2.0659999999999998</c:v>
                </c:pt>
                <c:pt idx="74">
                  <c:v>-2.0659999999999998</c:v>
                </c:pt>
                <c:pt idx="75">
                  <c:v>-2.0659999999999998</c:v>
                </c:pt>
                <c:pt idx="76">
                  <c:v>-2.0659999999999998</c:v>
                </c:pt>
                <c:pt idx="77">
                  <c:v>-2.0659999999999998</c:v>
                </c:pt>
                <c:pt idx="78">
                  <c:v>-2.0659999999999998</c:v>
                </c:pt>
                <c:pt idx="79">
                  <c:v>-2.0659999999999998</c:v>
                </c:pt>
                <c:pt idx="80">
                  <c:v>-2.0659999999999998</c:v>
                </c:pt>
                <c:pt idx="81">
                  <c:v>-2.0659999999999998</c:v>
                </c:pt>
                <c:pt idx="82">
                  <c:v>-2.0659999999999998</c:v>
                </c:pt>
                <c:pt idx="83">
                  <c:v>-2.0659999999999998</c:v>
                </c:pt>
                <c:pt idx="84">
                  <c:v>-2.0659999999999998</c:v>
                </c:pt>
                <c:pt idx="85">
                  <c:v>-2.0659999999999998</c:v>
                </c:pt>
                <c:pt idx="86">
                  <c:v>-2.0659999999999998</c:v>
                </c:pt>
                <c:pt idx="87">
                  <c:v>-2.0659999999999998</c:v>
                </c:pt>
                <c:pt idx="88">
                  <c:v>-2.0659999999999998</c:v>
                </c:pt>
                <c:pt idx="89">
                  <c:v>-2.0659999999999998</c:v>
                </c:pt>
                <c:pt idx="90">
                  <c:v>-2.0659999999999998</c:v>
                </c:pt>
                <c:pt idx="91">
                  <c:v>-2.0659999999999998</c:v>
                </c:pt>
                <c:pt idx="92">
                  <c:v>-2.0659999999999998</c:v>
                </c:pt>
                <c:pt idx="93">
                  <c:v>-2.0659999999999998</c:v>
                </c:pt>
                <c:pt idx="94">
                  <c:v>-2.0659999999999998</c:v>
                </c:pt>
                <c:pt idx="95">
                  <c:v>-2.0659999999999998</c:v>
                </c:pt>
                <c:pt idx="96">
                  <c:v>-2.0659999999999998</c:v>
                </c:pt>
                <c:pt idx="97">
                  <c:v>-2.0659999999999998</c:v>
                </c:pt>
                <c:pt idx="98">
                  <c:v>-2.0659999999999998</c:v>
                </c:pt>
                <c:pt idx="99">
                  <c:v>-2.0659999999999998</c:v>
                </c:pt>
                <c:pt idx="100">
                  <c:v>-2.0659999999999998</c:v>
                </c:pt>
                <c:pt idx="101">
                  <c:v>-2.0659999999999998</c:v>
                </c:pt>
              </c:numCache>
            </c:numRef>
          </c:val>
        </c:ser>
        <c:ser>
          <c:idx val="7"/>
          <c:order val="7"/>
          <c:tx>
            <c:v>Level 3 Upper</c:v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val>
            <c:numRef>
              <c:f>'Chartable By Lab'!$AJ$6:$AJ$107</c:f>
              <c:numCache>
                <c:formatCode>General</c:formatCode>
                <c:ptCount val="102"/>
                <c:pt idx="0">
                  <c:v>2.0659999999999998</c:v>
                </c:pt>
                <c:pt idx="1">
                  <c:v>2.0659999999999998</c:v>
                </c:pt>
                <c:pt idx="2">
                  <c:v>2.0659999999999998</c:v>
                </c:pt>
                <c:pt idx="3">
                  <c:v>2.0659999999999998</c:v>
                </c:pt>
                <c:pt idx="4">
                  <c:v>2.0659999999999998</c:v>
                </c:pt>
                <c:pt idx="5">
                  <c:v>2.0659999999999998</c:v>
                </c:pt>
                <c:pt idx="6">
                  <c:v>2.0659999999999998</c:v>
                </c:pt>
                <c:pt idx="7">
                  <c:v>2.0659999999999998</c:v>
                </c:pt>
                <c:pt idx="8">
                  <c:v>2.0659999999999998</c:v>
                </c:pt>
                <c:pt idx="9">
                  <c:v>2.0659999999999998</c:v>
                </c:pt>
                <c:pt idx="10">
                  <c:v>2.0659999999999998</c:v>
                </c:pt>
                <c:pt idx="11">
                  <c:v>2.0659999999999998</c:v>
                </c:pt>
                <c:pt idx="12">
                  <c:v>2.0659999999999998</c:v>
                </c:pt>
                <c:pt idx="13">
                  <c:v>2.0659999999999998</c:v>
                </c:pt>
                <c:pt idx="14">
                  <c:v>2.0659999999999998</c:v>
                </c:pt>
                <c:pt idx="15">
                  <c:v>2.0659999999999998</c:v>
                </c:pt>
                <c:pt idx="16">
                  <c:v>2.0659999999999998</c:v>
                </c:pt>
                <c:pt idx="17">
                  <c:v>2.0659999999999998</c:v>
                </c:pt>
                <c:pt idx="18">
                  <c:v>2.0659999999999998</c:v>
                </c:pt>
                <c:pt idx="19">
                  <c:v>2.0659999999999998</c:v>
                </c:pt>
                <c:pt idx="20">
                  <c:v>2.0659999999999998</c:v>
                </c:pt>
                <c:pt idx="21">
                  <c:v>2.0659999999999998</c:v>
                </c:pt>
                <c:pt idx="22">
                  <c:v>2.0659999999999998</c:v>
                </c:pt>
                <c:pt idx="23">
                  <c:v>2.0659999999999998</c:v>
                </c:pt>
                <c:pt idx="24">
                  <c:v>2.0659999999999998</c:v>
                </c:pt>
                <c:pt idx="25">
                  <c:v>2.0659999999999998</c:v>
                </c:pt>
                <c:pt idx="26">
                  <c:v>2.0659999999999998</c:v>
                </c:pt>
                <c:pt idx="27">
                  <c:v>2.0659999999999998</c:v>
                </c:pt>
                <c:pt idx="28">
                  <c:v>2.0659999999999998</c:v>
                </c:pt>
                <c:pt idx="29">
                  <c:v>2.0659999999999998</c:v>
                </c:pt>
                <c:pt idx="30">
                  <c:v>2.0659999999999998</c:v>
                </c:pt>
                <c:pt idx="31">
                  <c:v>2.0659999999999998</c:v>
                </c:pt>
                <c:pt idx="32">
                  <c:v>2.0659999999999998</c:v>
                </c:pt>
                <c:pt idx="33">
                  <c:v>2.0659999999999998</c:v>
                </c:pt>
                <c:pt idx="34">
                  <c:v>2.0659999999999998</c:v>
                </c:pt>
                <c:pt idx="35">
                  <c:v>2.0659999999999998</c:v>
                </c:pt>
                <c:pt idx="36">
                  <c:v>2.0659999999999998</c:v>
                </c:pt>
                <c:pt idx="37">
                  <c:v>2.0659999999999998</c:v>
                </c:pt>
                <c:pt idx="38">
                  <c:v>2.0659999999999998</c:v>
                </c:pt>
                <c:pt idx="39">
                  <c:v>2.0659999999999998</c:v>
                </c:pt>
                <c:pt idx="40">
                  <c:v>2.0659999999999998</c:v>
                </c:pt>
                <c:pt idx="41">
                  <c:v>2.0659999999999998</c:v>
                </c:pt>
                <c:pt idx="42">
                  <c:v>2.0659999999999998</c:v>
                </c:pt>
                <c:pt idx="43">
                  <c:v>2.0659999999999998</c:v>
                </c:pt>
                <c:pt idx="44">
                  <c:v>2.0659999999999998</c:v>
                </c:pt>
                <c:pt idx="45">
                  <c:v>2.0659999999999998</c:v>
                </c:pt>
                <c:pt idx="46">
                  <c:v>2.0659999999999998</c:v>
                </c:pt>
                <c:pt idx="47">
                  <c:v>2.0659999999999998</c:v>
                </c:pt>
                <c:pt idx="48">
                  <c:v>2.0659999999999998</c:v>
                </c:pt>
                <c:pt idx="49">
                  <c:v>2.0659999999999998</c:v>
                </c:pt>
                <c:pt idx="50">
                  <c:v>2.0659999999999998</c:v>
                </c:pt>
                <c:pt idx="51">
                  <c:v>2.0659999999999998</c:v>
                </c:pt>
                <c:pt idx="52">
                  <c:v>2.0659999999999998</c:v>
                </c:pt>
                <c:pt idx="53">
                  <c:v>2.0659999999999998</c:v>
                </c:pt>
                <c:pt idx="54">
                  <c:v>2.0659999999999998</c:v>
                </c:pt>
                <c:pt idx="55">
                  <c:v>2.0659999999999998</c:v>
                </c:pt>
                <c:pt idx="56">
                  <c:v>2.0659999999999998</c:v>
                </c:pt>
                <c:pt idx="57">
                  <c:v>2.0659999999999998</c:v>
                </c:pt>
                <c:pt idx="58">
                  <c:v>2.0659999999999998</c:v>
                </c:pt>
                <c:pt idx="59">
                  <c:v>2.0659999999999998</c:v>
                </c:pt>
                <c:pt idx="60">
                  <c:v>2.0659999999999998</c:v>
                </c:pt>
                <c:pt idx="61">
                  <c:v>2.0659999999999998</c:v>
                </c:pt>
                <c:pt idx="62">
                  <c:v>2.0659999999999998</c:v>
                </c:pt>
                <c:pt idx="63">
                  <c:v>2.0659999999999998</c:v>
                </c:pt>
                <c:pt idx="64">
                  <c:v>2.0659999999999998</c:v>
                </c:pt>
                <c:pt idx="65">
                  <c:v>2.0659999999999998</c:v>
                </c:pt>
                <c:pt idx="66">
                  <c:v>2.0659999999999998</c:v>
                </c:pt>
                <c:pt idx="67">
                  <c:v>2.0659999999999998</c:v>
                </c:pt>
                <c:pt idx="68">
                  <c:v>2.0659999999999998</c:v>
                </c:pt>
                <c:pt idx="69">
                  <c:v>2.0659999999999998</c:v>
                </c:pt>
                <c:pt idx="70">
                  <c:v>2.0659999999999998</c:v>
                </c:pt>
                <c:pt idx="71">
                  <c:v>2.0659999999999998</c:v>
                </c:pt>
                <c:pt idx="72">
                  <c:v>2.0659999999999998</c:v>
                </c:pt>
                <c:pt idx="73">
                  <c:v>2.0659999999999998</c:v>
                </c:pt>
                <c:pt idx="74">
                  <c:v>2.0659999999999998</c:v>
                </c:pt>
                <c:pt idx="75">
                  <c:v>2.0659999999999998</c:v>
                </c:pt>
                <c:pt idx="76">
                  <c:v>2.0659999999999998</c:v>
                </c:pt>
                <c:pt idx="77">
                  <c:v>2.0659999999999998</c:v>
                </c:pt>
                <c:pt idx="78">
                  <c:v>2.0659999999999998</c:v>
                </c:pt>
                <c:pt idx="79">
                  <c:v>2.0659999999999998</c:v>
                </c:pt>
                <c:pt idx="80">
                  <c:v>2.0659999999999998</c:v>
                </c:pt>
                <c:pt idx="81">
                  <c:v>2.0659999999999998</c:v>
                </c:pt>
                <c:pt idx="82">
                  <c:v>2.0659999999999998</c:v>
                </c:pt>
                <c:pt idx="83">
                  <c:v>2.0659999999999998</c:v>
                </c:pt>
                <c:pt idx="84">
                  <c:v>2.0659999999999998</c:v>
                </c:pt>
                <c:pt idx="85">
                  <c:v>2.0659999999999998</c:v>
                </c:pt>
                <c:pt idx="86">
                  <c:v>2.0659999999999998</c:v>
                </c:pt>
                <c:pt idx="87">
                  <c:v>2.0659999999999998</c:v>
                </c:pt>
                <c:pt idx="88">
                  <c:v>2.0659999999999998</c:v>
                </c:pt>
                <c:pt idx="89">
                  <c:v>2.0659999999999998</c:v>
                </c:pt>
                <c:pt idx="90">
                  <c:v>2.0659999999999998</c:v>
                </c:pt>
                <c:pt idx="91">
                  <c:v>2.0659999999999998</c:v>
                </c:pt>
                <c:pt idx="92">
                  <c:v>2.0659999999999998</c:v>
                </c:pt>
                <c:pt idx="93">
                  <c:v>2.0659999999999998</c:v>
                </c:pt>
                <c:pt idx="94">
                  <c:v>2.0659999999999998</c:v>
                </c:pt>
                <c:pt idx="95">
                  <c:v>2.0659999999999998</c:v>
                </c:pt>
                <c:pt idx="96">
                  <c:v>2.0659999999999998</c:v>
                </c:pt>
                <c:pt idx="97">
                  <c:v>2.0659999999999998</c:v>
                </c:pt>
                <c:pt idx="98">
                  <c:v>2.0659999999999998</c:v>
                </c:pt>
                <c:pt idx="99">
                  <c:v>2.0659999999999998</c:v>
                </c:pt>
                <c:pt idx="100">
                  <c:v>2.0659999999999998</c:v>
                </c:pt>
                <c:pt idx="101">
                  <c:v>2.0659999999999998</c:v>
                </c:pt>
              </c:numCache>
            </c:numRef>
          </c:val>
        </c:ser>
        <c:marker val="1"/>
        <c:axId val="57487744"/>
        <c:axId val="57489280"/>
      </c:lineChart>
      <c:catAx>
        <c:axId val="57487744"/>
        <c:scaling>
          <c:orientation val="minMax"/>
        </c:scaling>
        <c:axPos val="b"/>
        <c:majorTickMark val="none"/>
        <c:tickLblPos val="nextTo"/>
        <c:crossAx val="57489280"/>
        <c:crosses val="autoZero"/>
        <c:auto val="1"/>
        <c:lblAlgn val="ctr"/>
        <c:lblOffset val="100"/>
      </c:catAx>
      <c:valAx>
        <c:axId val="574892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TBWL</a:t>
                </a:r>
                <a:r>
                  <a:rPr lang="en-US" baseline="0"/>
                  <a:t> ei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57487744"/>
        <c:crosses val="autoZero"/>
        <c:crossBetween val="between"/>
      </c:valAx>
    </c:plotArea>
    <c:legend>
      <c:legendPos val="r"/>
      <c:spPr>
        <a:ln>
          <a:solidFill>
            <a:srgbClr val="4F81BD"/>
          </a:solidFill>
        </a:ln>
      </c:spPr>
    </c:legend>
    <c:plotVisOnly val="1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Effective</a:t>
            </a:r>
            <a:r>
              <a:rPr lang="en-US" sz="1600" baseline="0"/>
              <a:t> Pass Limit Given Severity Adjustment in Lab C</a:t>
            </a:r>
            <a:endParaRPr lang="en-US" sz="1600"/>
          </a:p>
        </c:rich>
      </c:tx>
    </c:title>
    <c:plotArea>
      <c:layout/>
      <c:lineChart>
        <c:grouping val="standard"/>
        <c:ser>
          <c:idx val="0"/>
          <c:order val="0"/>
          <c:tx>
            <c:v>Current System</c:v>
          </c:tx>
          <c:marker>
            <c:symbol val="none"/>
          </c:marker>
          <c:val>
            <c:numRef>
              <c:f>'Chartable By Lab'!$T$208:$T$211</c:f>
              <c:numCache>
                <c:formatCode>0.00</c:formatCode>
                <c:ptCount val="4"/>
                <c:pt idx="0">
                  <c:v>26.4</c:v>
                </c:pt>
                <c:pt idx="1">
                  <c:v>26.4</c:v>
                </c:pt>
                <c:pt idx="2">
                  <c:v>26.4</c:v>
                </c:pt>
                <c:pt idx="3">
                  <c:v>26.4</c:v>
                </c:pt>
              </c:numCache>
            </c:numRef>
          </c:val>
        </c:ser>
        <c:ser>
          <c:idx val="1"/>
          <c:order val="1"/>
          <c:tx>
            <c:v>New System</c:v>
          </c:tx>
          <c:marker>
            <c:symbol val="none"/>
          </c:marker>
          <c:val>
            <c:numRef>
              <c:f>'Chartable By Lab'!$X$208:$X$211</c:f>
              <c:numCache>
                <c:formatCode>0.00</c:formatCode>
                <c:ptCount val="4"/>
                <c:pt idx="0">
                  <c:v>24.263455999999998</c:v>
                </c:pt>
                <c:pt idx="1">
                  <c:v>23.843660799999999</c:v>
                </c:pt>
                <c:pt idx="2">
                  <c:v>23.056144639999999</c:v>
                </c:pt>
                <c:pt idx="3">
                  <c:v>22.934355711999999</c:v>
                </c:pt>
              </c:numCache>
            </c:numRef>
          </c:val>
        </c:ser>
        <c:marker val="1"/>
        <c:axId val="62788736"/>
        <c:axId val="62790272"/>
      </c:lineChart>
      <c:catAx>
        <c:axId val="62788736"/>
        <c:scaling>
          <c:orientation val="minMax"/>
        </c:scaling>
        <c:axPos val="b"/>
        <c:numFmt formatCode="General" sourceLinked="1"/>
        <c:majorTickMark val="none"/>
        <c:tickLblPos val="nextTo"/>
        <c:crossAx val="62790272"/>
        <c:crosses val="autoZero"/>
        <c:auto val="1"/>
        <c:lblAlgn val="ctr"/>
        <c:lblOffset val="100"/>
      </c:catAx>
      <c:valAx>
        <c:axId val="62790272"/>
        <c:scaling>
          <c:orientation val="minMax"/>
          <c:max val="40"/>
          <c:min val="15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TBWL</a:t>
                </a:r>
              </a:p>
            </c:rich>
          </c:tx>
        </c:title>
        <c:numFmt formatCode="0" sourceLinked="0"/>
        <c:majorTickMark val="none"/>
        <c:tickLblPos val="nextTo"/>
        <c:crossAx val="62788736"/>
        <c:crosses val="autoZero"/>
        <c:crossBetween val="between"/>
      </c:valAx>
    </c:plotArea>
    <c:legend>
      <c:legendPos val="r"/>
    </c:legend>
    <c:plotVisOnly val="1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Effective</a:t>
            </a:r>
            <a:r>
              <a:rPr lang="en-US" sz="1600" baseline="0"/>
              <a:t> Pass Limit Given Severity Adjustment in Lab D</a:t>
            </a:r>
            <a:endParaRPr lang="en-US" sz="1600"/>
          </a:p>
        </c:rich>
      </c:tx>
    </c:title>
    <c:plotArea>
      <c:layout/>
      <c:lineChart>
        <c:grouping val="standard"/>
        <c:ser>
          <c:idx val="0"/>
          <c:order val="0"/>
          <c:tx>
            <c:v>Current System</c:v>
          </c:tx>
          <c:marker>
            <c:symbol val="none"/>
          </c:marker>
          <c:val>
            <c:numRef>
              <c:f>'Chartable By Lab'!$T$219:$T$231</c:f>
              <c:numCache>
                <c:formatCode>0.00</c:formatCode>
                <c:ptCount val="13"/>
                <c:pt idx="0">
                  <c:v>26.4</c:v>
                </c:pt>
                <c:pt idx="1">
                  <c:v>26.4</c:v>
                </c:pt>
                <c:pt idx="2">
                  <c:v>26.4</c:v>
                </c:pt>
                <c:pt idx="3">
                  <c:v>26.4</c:v>
                </c:pt>
                <c:pt idx="4">
                  <c:v>26.4</c:v>
                </c:pt>
                <c:pt idx="5">
                  <c:v>26.4</c:v>
                </c:pt>
                <c:pt idx="6">
                  <c:v>26.4</c:v>
                </c:pt>
                <c:pt idx="7">
                  <c:v>26.4</c:v>
                </c:pt>
                <c:pt idx="8">
                  <c:v>26.4</c:v>
                </c:pt>
                <c:pt idx="9">
                  <c:v>26.4</c:v>
                </c:pt>
                <c:pt idx="10">
                  <c:v>26.4</c:v>
                </c:pt>
                <c:pt idx="11">
                  <c:v>26.4</c:v>
                </c:pt>
                <c:pt idx="12">
                  <c:v>26.4</c:v>
                </c:pt>
              </c:numCache>
            </c:numRef>
          </c:val>
        </c:ser>
        <c:ser>
          <c:idx val="1"/>
          <c:order val="1"/>
          <c:tx>
            <c:v>New System</c:v>
          </c:tx>
          <c:marker>
            <c:symbol val="none"/>
          </c:marker>
          <c:val>
            <c:numRef>
              <c:f>'Chartable By Lab'!$X$219:$X$231</c:f>
              <c:numCache>
                <c:formatCode>0.00</c:formatCode>
                <c:ptCount val="13"/>
                <c:pt idx="0">
                  <c:v>24.188192000000001</c:v>
                </c:pt>
                <c:pt idx="1">
                  <c:v>24.263449599999998</c:v>
                </c:pt>
                <c:pt idx="2">
                  <c:v>24.63431168</c:v>
                </c:pt>
                <c:pt idx="3">
                  <c:v>24.496505343999999</c:v>
                </c:pt>
                <c:pt idx="4">
                  <c:v>24.677236275199999</c:v>
                </c:pt>
                <c:pt idx="5">
                  <c:v>24.658141020159999</c:v>
                </c:pt>
                <c:pt idx="6">
                  <c:v>23.726544816127998</c:v>
                </c:pt>
                <c:pt idx="7">
                  <c:v>23.878099852902398</c:v>
                </c:pt>
                <c:pt idx="8">
                  <c:v>25.075215882321917</c:v>
                </c:pt>
                <c:pt idx="9">
                  <c:v>24.098796705857534</c:v>
                </c:pt>
                <c:pt idx="10">
                  <c:v>25.135037364686028</c:v>
                </c:pt>
                <c:pt idx="11">
                  <c:v>24.95257389174882</c:v>
                </c:pt>
                <c:pt idx="12">
                  <c:v>25.655819113399058</c:v>
                </c:pt>
              </c:numCache>
            </c:numRef>
          </c:val>
        </c:ser>
        <c:marker val="1"/>
        <c:axId val="60698624"/>
        <c:axId val="60700160"/>
      </c:lineChart>
      <c:catAx>
        <c:axId val="60698624"/>
        <c:scaling>
          <c:orientation val="minMax"/>
        </c:scaling>
        <c:axPos val="b"/>
        <c:numFmt formatCode="General" sourceLinked="1"/>
        <c:majorTickMark val="none"/>
        <c:tickLblPos val="nextTo"/>
        <c:crossAx val="60700160"/>
        <c:crosses val="autoZero"/>
        <c:auto val="1"/>
        <c:lblAlgn val="ctr"/>
        <c:lblOffset val="100"/>
      </c:catAx>
      <c:valAx>
        <c:axId val="60700160"/>
        <c:scaling>
          <c:orientation val="minMax"/>
          <c:max val="40"/>
          <c:min val="15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TBWL</a:t>
                </a:r>
              </a:p>
            </c:rich>
          </c:tx>
        </c:title>
        <c:numFmt formatCode="0" sourceLinked="0"/>
        <c:majorTickMark val="none"/>
        <c:tickLblPos val="nextTo"/>
        <c:crossAx val="60698624"/>
        <c:crosses val="autoZero"/>
        <c:crossBetween val="between"/>
      </c:valAx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Fate of Sequence VIII Calibration Attempts fromLTMS Dataset - Current System</a:t>
            </a:r>
          </a:p>
        </c:rich>
      </c:tx>
    </c:title>
    <c:view3D>
      <c:rAngAx val="1"/>
    </c:view3D>
    <c:plotArea>
      <c:layout/>
      <c:bar3DChart>
        <c:barDir val="bar"/>
        <c:grouping val="clustered"/>
        <c:ser>
          <c:idx val="3"/>
          <c:order val="0"/>
          <c:tx>
            <c:strRef>
              <c:f>AlarmsCurrent!$E$70</c:f>
              <c:strCache>
                <c:ptCount val="1"/>
                <c:pt idx="0">
                  <c:v>Aborted</c:v>
                </c:pt>
              </c:strCache>
            </c:strRef>
          </c:tx>
          <c:cat>
            <c:strRef>
              <c:f>AlarmsCurrent!$F$71:$F$75</c:f>
              <c:strCache>
                <c:ptCount val="5"/>
                <c:pt idx="0">
                  <c:v>D</c:v>
                </c:pt>
                <c:pt idx="1">
                  <c:v>C</c:v>
                </c:pt>
                <c:pt idx="2">
                  <c:v>B</c:v>
                </c:pt>
                <c:pt idx="3">
                  <c:v>A</c:v>
                </c:pt>
                <c:pt idx="4">
                  <c:v>All Labs</c:v>
                </c:pt>
              </c:strCache>
            </c:strRef>
          </c:cat>
          <c:val>
            <c:numRef>
              <c:f>AlarmsCurrent!$E$71:$E$75</c:f>
              <c:numCache>
                <c:formatCode>General</c:formatCode>
                <c:ptCount val="5"/>
                <c:pt idx="0">
                  <c:v>15.789473684210526</c:v>
                </c:pt>
                <c:pt idx="1">
                  <c:v>14.285714285714285</c:v>
                </c:pt>
                <c:pt idx="2">
                  <c:v>7.5862068965517242</c:v>
                </c:pt>
                <c:pt idx="3">
                  <c:v>4.7945205479452051</c:v>
                </c:pt>
                <c:pt idx="4">
                  <c:v>6.9400630914826493</c:v>
                </c:pt>
              </c:numCache>
            </c:numRef>
          </c:val>
        </c:ser>
        <c:ser>
          <c:idx val="0"/>
          <c:order val="1"/>
          <c:tx>
            <c:strRef>
              <c:f>AlarmsCurrent!$D$70</c:f>
              <c:strCache>
                <c:ptCount val="1"/>
                <c:pt idx="0">
                  <c:v>Invalid</c:v>
                </c:pt>
              </c:strCache>
            </c:strRef>
          </c:tx>
          <c:cat>
            <c:strRef>
              <c:f>AlarmsCurrent!$F$71:$F$75</c:f>
              <c:strCache>
                <c:ptCount val="5"/>
                <c:pt idx="0">
                  <c:v>D</c:v>
                </c:pt>
                <c:pt idx="1">
                  <c:v>C</c:v>
                </c:pt>
                <c:pt idx="2">
                  <c:v>B</c:v>
                </c:pt>
                <c:pt idx="3">
                  <c:v>A</c:v>
                </c:pt>
                <c:pt idx="4">
                  <c:v>All Labs</c:v>
                </c:pt>
              </c:strCache>
            </c:strRef>
          </c:cat>
          <c:val>
            <c:numRef>
              <c:f>AlarmsCurrent!$D$71:$D$75</c:f>
              <c:numCache>
                <c:formatCode>General</c:formatCode>
                <c:ptCount val="5"/>
                <c:pt idx="0">
                  <c:v>15.789473684210526</c:v>
                </c:pt>
                <c:pt idx="1">
                  <c:v>28.571428571428569</c:v>
                </c:pt>
                <c:pt idx="2">
                  <c:v>32.41379310344827</c:v>
                </c:pt>
                <c:pt idx="3">
                  <c:v>24.657534246575342</c:v>
                </c:pt>
                <c:pt idx="4">
                  <c:v>27.760252365930597</c:v>
                </c:pt>
              </c:numCache>
            </c:numRef>
          </c:val>
        </c:ser>
        <c:ser>
          <c:idx val="1"/>
          <c:order val="2"/>
          <c:tx>
            <c:strRef>
              <c:f>AlarmsCurrent!$C$70</c:f>
              <c:strCache>
                <c:ptCount val="1"/>
                <c:pt idx="0">
                  <c:v>Failed</c:v>
                </c:pt>
              </c:strCache>
            </c:strRef>
          </c:tx>
          <c:cat>
            <c:strRef>
              <c:f>AlarmsCurrent!$F$71:$F$75</c:f>
              <c:strCache>
                <c:ptCount val="5"/>
                <c:pt idx="0">
                  <c:v>D</c:v>
                </c:pt>
                <c:pt idx="1">
                  <c:v>C</c:v>
                </c:pt>
                <c:pt idx="2">
                  <c:v>B</c:v>
                </c:pt>
                <c:pt idx="3">
                  <c:v>A</c:v>
                </c:pt>
                <c:pt idx="4">
                  <c:v>All Labs</c:v>
                </c:pt>
              </c:strCache>
            </c:strRef>
          </c:cat>
          <c:val>
            <c:numRef>
              <c:f>AlarmsCurrent!$C$71:$C$75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19.310344827586206</c:v>
                </c:pt>
                <c:pt idx="3">
                  <c:v>5.4794520547945202</c:v>
                </c:pt>
                <c:pt idx="4">
                  <c:v>11.356466876971609</c:v>
                </c:pt>
              </c:numCache>
            </c:numRef>
          </c:val>
        </c:ser>
        <c:ser>
          <c:idx val="2"/>
          <c:order val="3"/>
          <c:tx>
            <c:strRef>
              <c:f>AlarmsCurrent!$B$70</c:f>
              <c:strCache>
                <c:ptCount val="1"/>
                <c:pt idx="0">
                  <c:v>Success</c:v>
                </c:pt>
              </c:strCache>
            </c:strRef>
          </c:tx>
          <c:cat>
            <c:strRef>
              <c:f>AlarmsCurrent!$F$71:$F$75</c:f>
              <c:strCache>
                <c:ptCount val="5"/>
                <c:pt idx="0">
                  <c:v>D</c:v>
                </c:pt>
                <c:pt idx="1">
                  <c:v>C</c:v>
                </c:pt>
                <c:pt idx="2">
                  <c:v>B</c:v>
                </c:pt>
                <c:pt idx="3">
                  <c:v>A</c:v>
                </c:pt>
                <c:pt idx="4">
                  <c:v>All Labs</c:v>
                </c:pt>
              </c:strCache>
            </c:strRef>
          </c:cat>
          <c:val>
            <c:numRef>
              <c:f>AlarmsCurrent!$B$71:$B$75</c:f>
              <c:numCache>
                <c:formatCode>General</c:formatCode>
                <c:ptCount val="5"/>
                <c:pt idx="0">
                  <c:v>68.421052631578945</c:v>
                </c:pt>
                <c:pt idx="1">
                  <c:v>57.142857142857139</c:v>
                </c:pt>
                <c:pt idx="2">
                  <c:v>40.689655172413794</c:v>
                </c:pt>
                <c:pt idx="3">
                  <c:v>65.06849315068493</c:v>
                </c:pt>
                <c:pt idx="4">
                  <c:v>53.943217665615137</c:v>
                </c:pt>
              </c:numCache>
            </c:numRef>
          </c:val>
        </c:ser>
        <c:shape val="cylinder"/>
        <c:axId val="58899072"/>
        <c:axId val="60621568"/>
        <c:axId val="0"/>
      </c:bar3DChart>
      <c:catAx>
        <c:axId val="5889907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Lab</a:t>
                </a:r>
              </a:p>
            </c:rich>
          </c:tx>
        </c:title>
        <c:majorTickMark val="none"/>
        <c:tickLblPos val="nextTo"/>
        <c:crossAx val="60621568"/>
        <c:crosses val="autoZero"/>
        <c:auto val="1"/>
        <c:lblAlgn val="ctr"/>
        <c:lblOffset val="100"/>
      </c:catAx>
      <c:valAx>
        <c:axId val="60621568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of Calibration Attempts</a:t>
                </a:r>
              </a:p>
            </c:rich>
          </c:tx>
        </c:title>
        <c:numFmt formatCode="General" sourceLinked="1"/>
        <c:tickLblPos val="nextTo"/>
        <c:crossAx val="58899072"/>
        <c:crosses val="autoZero"/>
        <c:crossBetween val="between"/>
      </c:valAx>
    </c:plotArea>
    <c:legend>
      <c:legendPos val="r"/>
    </c:legend>
    <c:plotVisOnly val="1"/>
  </c:chart>
  <c:txPr>
    <a:bodyPr/>
    <a:lstStyle/>
    <a:p>
      <a:pPr>
        <a:defRPr b="1"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6"/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Fate of Sequence VIII Calibration Attempts from LTMS Dataset - Current System</a:t>
            </a:r>
          </a:p>
        </c:rich>
      </c:tx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dPt>
            <c:idx val="2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cat>
            <c:strRef>
              <c:f>AlarmsCurrent!$D$22:$D$25</c:f>
              <c:strCache>
                <c:ptCount val="4"/>
                <c:pt idx="0">
                  <c:v>Aborted</c:v>
                </c:pt>
                <c:pt idx="1">
                  <c:v>Invalid</c:v>
                </c:pt>
                <c:pt idx="2">
                  <c:v>Failed</c:v>
                </c:pt>
                <c:pt idx="3">
                  <c:v>Success</c:v>
                </c:pt>
              </c:strCache>
            </c:strRef>
          </c:cat>
          <c:val>
            <c:numRef>
              <c:f>AlarmsCurrent!$C$22:$C$25</c:f>
              <c:numCache>
                <c:formatCode>0.0</c:formatCode>
                <c:ptCount val="4"/>
                <c:pt idx="0">
                  <c:v>6.6889632107023411</c:v>
                </c:pt>
                <c:pt idx="1">
                  <c:v>28.093645484949832</c:v>
                </c:pt>
                <c:pt idx="2">
                  <c:v>12.040133779264215</c:v>
                </c:pt>
                <c:pt idx="3">
                  <c:v>53.177257525083611</c:v>
                </c:pt>
              </c:numCache>
            </c:numRef>
          </c:val>
        </c:ser>
        <c:shape val="cylinder"/>
        <c:axId val="60766080"/>
        <c:axId val="60767616"/>
        <c:axId val="0"/>
      </c:bar3DChart>
      <c:catAx>
        <c:axId val="60766080"/>
        <c:scaling>
          <c:orientation val="minMax"/>
        </c:scaling>
        <c:axPos val="l"/>
        <c:numFmt formatCode="0.0" sourceLinked="1"/>
        <c:majorTickMark val="none"/>
        <c:tickLblPos val="nextTo"/>
        <c:crossAx val="60767616"/>
        <c:crosses val="autoZero"/>
        <c:auto val="1"/>
        <c:lblAlgn val="ctr"/>
        <c:lblOffset val="100"/>
      </c:catAx>
      <c:valAx>
        <c:axId val="60767616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of Calibration Attempts</a:t>
                </a:r>
              </a:p>
            </c:rich>
          </c:tx>
        </c:title>
        <c:numFmt formatCode="0" sourceLinked="0"/>
        <c:tickLblPos val="nextTo"/>
        <c:crossAx val="60766080"/>
        <c:crosses val="autoZero"/>
        <c:crossBetween val="between"/>
      </c:valAx>
    </c:plotArea>
    <c:plotVisOnly val="1"/>
  </c:chart>
  <c:txPr>
    <a:bodyPr/>
    <a:lstStyle/>
    <a:p>
      <a:pPr>
        <a:defRPr b="1"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LTMS Alarms and Reference Period Extensions in Sequence VIII (TBWL Primary)</a:t>
            </a:r>
          </a:p>
        </c:rich>
      </c:tx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'Chartable By Lab'!$B$262</c:f>
              <c:strCache>
                <c:ptCount val="1"/>
                <c:pt idx="0">
                  <c:v>Extended 20% - New</c:v>
                </c:pt>
              </c:strCache>
            </c:strRef>
          </c:tx>
          <c:cat>
            <c:strRef>
              <c:f>'Chartable By Lab'!$E$261:$G$261</c:f>
              <c:strCache>
                <c:ptCount val="3"/>
                <c:pt idx="0">
                  <c:v>B</c:v>
                </c:pt>
                <c:pt idx="1">
                  <c:v>A</c:v>
                </c:pt>
                <c:pt idx="2">
                  <c:v>A+B</c:v>
                </c:pt>
              </c:strCache>
            </c:strRef>
          </c:cat>
          <c:val>
            <c:numRef>
              <c:f>'Chartable By Lab'!$E$262:$G$262</c:f>
              <c:numCache>
                <c:formatCode>General</c:formatCode>
                <c:ptCount val="3"/>
                <c:pt idx="0">
                  <c:v>7</c:v>
                </c:pt>
                <c:pt idx="1">
                  <c:v>5</c:v>
                </c:pt>
                <c:pt idx="2">
                  <c:v>12</c:v>
                </c:pt>
              </c:numCache>
            </c:numRef>
          </c:val>
        </c:ser>
        <c:ser>
          <c:idx val="1"/>
          <c:order val="1"/>
          <c:tx>
            <c:strRef>
              <c:f>'Chartable By Lab'!$B$263</c:f>
              <c:strCache>
                <c:ptCount val="1"/>
                <c:pt idx="0">
                  <c:v>Extended 40% - New</c:v>
                </c:pt>
              </c:strCache>
            </c:strRef>
          </c:tx>
          <c:cat>
            <c:strRef>
              <c:f>'Chartable By Lab'!$E$261:$G$261</c:f>
              <c:strCache>
                <c:ptCount val="3"/>
                <c:pt idx="0">
                  <c:v>B</c:v>
                </c:pt>
                <c:pt idx="1">
                  <c:v>A</c:v>
                </c:pt>
                <c:pt idx="2">
                  <c:v>A+B</c:v>
                </c:pt>
              </c:strCache>
            </c:strRef>
          </c:cat>
          <c:val>
            <c:numRef>
              <c:f>'Chartable By Lab'!$E$263:$G$263</c:f>
              <c:numCache>
                <c:formatCode>General</c:formatCode>
                <c:ptCount val="3"/>
                <c:pt idx="0">
                  <c:v>9</c:v>
                </c:pt>
                <c:pt idx="1">
                  <c:v>31</c:v>
                </c:pt>
                <c:pt idx="2">
                  <c:v>40</c:v>
                </c:pt>
              </c:numCache>
            </c:numRef>
          </c:val>
        </c:ser>
        <c:ser>
          <c:idx val="2"/>
          <c:order val="2"/>
          <c:tx>
            <c:strRef>
              <c:f>'Chartable By Lab'!$B$264</c:f>
              <c:strCache>
                <c:ptCount val="1"/>
                <c:pt idx="0">
                  <c:v>Reduced Interval - New</c:v>
                </c:pt>
              </c:strCache>
            </c:strRef>
          </c:tx>
          <c:cat>
            <c:strRef>
              <c:f>'Chartable By Lab'!$E$261:$G$261</c:f>
              <c:strCache>
                <c:ptCount val="3"/>
                <c:pt idx="0">
                  <c:v>B</c:v>
                </c:pt>
                <c:pt idx="1">
                  <c:v>A</c:v>
                </c:pt>
                <c:pt idx="2">
                  <c:v>A+B</c:v>
                </c:pt>
              </c:strCache>
            </c:strRef>
          </c:cat>
          <c:val>
            <c:numRef>
              <c:f>'Chartable By Lab'!$E$264:$G$264</c:f>
              <c:numCache>
                <c:formatCode>General</c:formatCode>
                <c:ptCount val="3"/>
                <c:pt idx="0">
                  <c:v>11</c:v>
                </c:pt>
                <c:pt idx="1">
                  <c:v>3</c:v>
                </c:pt>
                <c:pt idx="2">
                  <c:v>14</c:v>
                </c:pt>
              </c:numCache>
            </c:numRef>
          </c:val>
        </c:ser>
        <c:ser>
          <c:idx val="3"/>
          <c:order val="3"/>
          <c:tx>
            <c:strRef>
              <c:f>'Chartable By Lab'!$B$265</c:f>
              <c:strCache>
                <c:ptCount val="1"/>
                <c:pt idx="0">
                  <c:v>Unacceptable - New</c:v>
                </c:pt>
              </c:strCache>
            </c:strRef>
          </c:tx>
          <c:cat>
            <c:strRef>
              <c:f>'Chartable By Lab'!$E$261:$G$261</c:f>
              <c:strCache>
                <c:ptCount val="3"/>
                <c:pt idx="0">
                  <c:v>B</c:v>
                </c:pt>
                <c:pt idx="1">
                  <c:v>A</c:v>
                </c:pt>
                <c:pt idx="2">
                  <c:v>A+B</c:v>
                </c:pt>
              </c:strCache>
            </c:strRef>
          </c:cat>
          <c:val>
            <c:numRef>
              <c:f>'Chartable By Lab'!$E$265:$G$265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  <c:pt idx="2">
                  <c:v>8</c:v>
                </c:pt>
              </c:numCache>
            </c:numRef>
          </c:val>
        </c:ser>
        <c:ser>
          <c:idx val="4"/>
          <c:order val="4"/>
          <c:tx>
            <c:strRef>
              <c:f>'Chartable By Lab'!$B$266</c:f>
              <c:strCache>
                <c:ptCount val="1"/>
                <c:pt idx="0">
                  <c:v>Unacceptable - Current</c:v>
                </c:pt>
              </c:strCache>
            </c:strRef>
          </c:tx>
          <c:cat>
            <c:strRef>
              <c:f>'Chartable By Lab'!$E$261:$G$261</c:f>
              <c:strCache>
                <c:ptCount val="3"/>
                <c:pt idx="0">
                  <c:v>B</c:v>
                </c:pt>
                <c:pt idx="1">
                  <c:v>A</c:v>
                </c:pt>
                <c:pt idx="2">
                  <c:v>A+B</c:v>
                </c:pt>
              </c:strCache>
            </c:strRef>
          </c:cat>
          <c:val>
            <c:numRef>
              <c:f>'Chartable By Lab'!$E$266:$G$266</c:f>
              <c:numCache>
                <c:formatCode>General</c:formatCode>
                <c:ptCount val="3"/>
                <c:pt idx="0">
                  <c:v>16</c:v>
                </c:pt>
                <c:pt idx="1">
                  <c:v>1</c:v>
                </c:pt>
                <c:pt idx="2">
                  <c:v>17</c:v>
                </c:pt>
              </c:numCache>
            </c:numRef>
          </c:val>
        </c:ser>
        <c:shape val="cylinder"/>
        <c:axId val="60812288"/>
        <c:axId val="60961920"/>
        <c:axId val="0"/>
      </c:bar3DChart>
      <c:catAx>
        <c:axId val="6081228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Lab</a:t>
                </a:r>
              </a:p>
            </c:rich>
          </c:tx>
        </c:title>
        <c:majorTickMark val="none"/>
        <c:tickLblPos val="nextTo"/>
        <c:crossAx val="60961920"/>
        <c:crosses val="autoZero"/>
        <c:auto val="1"/>
        <c:lblAlgn val="ctr"/>
        <c:lblOffset val="100"/>
      </c:catAx>
      <c:valAx>
        <c:axId val="6096192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Alarms and Extensions</a:t>
                </a:r>
              </a:p>
            </c:rich>
          </c:tx>
        </c:title>
        <c:numFmt formatCode="General" sourceLinked="1"/>
        <c:tickLblPos val="nextTo"/>
        <c:crossAx val="60812288"/>
        <c:crosses val="autoZero"/>
        <c:crossBetween val="between"/>
      </c:valAx>
    </c:plotArea>
    <c:legend>
      <c:legendPos val="r"/>
    </c:legend>
    <c:plotVisOnly val="1"/>
  </c:chart>
  <c:txPr>
    <a:bodyPr/>
    <a:lstStyle/>
    <a:p>
      <a:pPr>
        <a:defRPr b="1"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LTMS Alarms and Reference Period Extensions in Sequence VIII</a:t>
            </a:r>
          </a:p>
        </c:rich>
      </c:tx>
    </c:title>
    <c:view3D>
      <c:rAngAx val="1"/>
    </c:view3D>
    <c:plotArea>
      <c:layout/>
      <c:bar3DChart>
        <c:barDir val="bar"/>
        <c:grouping val="clustered"/>
        <c:varyColors val="1"/>
        <c:ser>
          <c:idx val="0"/>
          <c:order val="0"/>
          <c:cat>
            <c:strRef>
              <c:f>'Chartable By Lab'!$B$262:$B$266</c:f>
              <c:strCache>
                <c:ptCount val="5"/>
                <c:pt idx="0">
                  <c:v>Extended 20% - New</c:v>
                </c:pt>
                <c:pt idx="1">
                  <c:v>Extended 40% - New</c:v>
                </c:pt>
                <c:pt idx="2">
                  <c:v>Reduced Interval - New</c:v>
                </c:pt>
                <c:pt idx="3">
                  <c:v>Unacceptable - New</c:v>
                </c:pt>
                <c:pt idx="4">
                  <c:v>Unacceptable - Current</c:v>
                </c:pt>
              </c:strCache>
            </c:strRef>
          </c:cat>
          <c:val>
            <c:numRef>
              <c:f>'Chartable By Lab'!$G$262:$G$266</c:f>
              <c:numCache>
                <c:formatCode>General</c:formatCode>
                <c:ptCount val="5"/>
                <c:pt idx="0">
                  <c:v>12</c:v>
                </c:pt>
                <c:pt idx="1">
                  <c:v>40</c:v>
                </c:pt>
                <c:pt idx="2">
                  <c:v>14</c:v>
                </c:pt>
                <c:pt idx="3">
                  <c:v>8</c:v>
                </c:pt>
                <c:pt idx="4">
                  <c:v>17</c:v>
                </c:pt>
              </c:numCache>
            </c:numRef>
          </c:val>
        </c:ser>
        <c:shape val="cylinder"/>
        <c:axId val="61347328"/>
        <c:axId val="61348864"/>
        <c:axId val="0"/>
      </c:bar3DChart>
      <c:catAx>
        <c:axId val="61347328"/>
        <c:scaling>
          <c:orientation val="minMax"/>
        </c:scaling>
        <c:axPos val="l"/>
        <c:majorTickMark val="none"/>
        <c:tickLblPos val="nextTo"/>
        <c:crossAx val="61348864"/>
        <c:crosses val="autoZero"/>
        <c:auto val="1"/>
        <c:lblAlgn val="ctr"/>
        <c:lblOffset val="100"/>
      </c:catAx>
      <c:valAx>
        <c:axId val="61348864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Alarms and Extensions</a:t>
                </a:r>
              </a:p>
            </c:rich>
          </c:tx>
        </c:title>
        <c:numFmt formatCode="General" sourceLinked="1"/>
        <c:tickLblPos val="nextTo"/>
        <c:crossAx val="61347328"/>
        <c:crosses val="autoZero"/>
        <c:crossBetween val="between"/>
      </c:valAx>
    </c:plotArea>
    <c:plotVisOnly val="1"/>
  </c:chart>
  <c:txPr>
    <a:bodyPr/>
    <a:lstStyle/>
    <a:p>
      <a:pPr>
        <a:defRPr b="1"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Candidate</a:t>
            </a:r>
            <a:r>
              <a:rPr lang="en-US" sz="1600" baseline="0"/>
              <a:t> Oil Test Result Target Variability in Sequence VIII</a:t>
            </a:r>
            <a:endParaRPr lang="en-US" sz="1600"/>
          </a:p>
        </c:rich>
      </c:tx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'Chartable By Lab'!$B$268</c:f>
              <c:strCache>
                <c:ptCount val="1"/>
                <c:pt idx="0">
                  <c:v>New System</c:v>
                </c:pt>
              </c:strCache>
            </c:strRef>
          </c:tx>
          <c:cat>
            <c:strRef>
              <c:f>'Chartable By Lab'!$A$271:$A$273</c:f>
              <c:strCache>
                <c:ptCount val="3"/>
                <c:pt idx="0">
                  <c:v>B</c:v>
                </c:pt>
                <c:pt idx="1">
                  <c:v>A</c:v>
                </c:pt>
                <c:pt idx="2">
                  <c:v>All Labs</c:v>
                </c:pt>
              </c:strCache>
            </c:strRef>
          </c:cat>
          <c:val>
            <c:numRef>
              <c:f>'Chartable By Lab'!$B$271:$B$273</c:f>
              <c:numCache>
                <c:formatCode>General</c:formatCode>
                <c:ptCount val="3"/>
                <c:pt idx="0">
                  <c:v>1.2275765160039271</c:v>
                </c:pt>
                <c:pt idx="1">
                  <c:v>0.98086536760142518</c:v>
                </c:pt>
                <c:pt idx="2">
                  <c:v>1.0975502738980283</c:v>
                </c:pt>
              </c:numCache>
            </c:numRef>
          </c:val>
        </c:ser>
        <c:ser>
          <c:idx val="1"/>
          <c:order val="1"/>
          <c:tx>
            <c:strRef>
              <c:f>'Chartable By Lab'!$C$268</c:f>
              <c:strCache>
                <c:ptCount val="1"/>
                <c:pt idx="0">
                  <c:v>Current System</c:v>
                </c:pt>
              </c:strCache>
            </c:strRef>
          </c:tx>
          <c:cat>
            <c:strRef>
              <c:f>'Chartable By Lab'!$A$271:$A$273</c:f>
              <c:strCache>
                <c:ptCount val="3"/>
                <c:pt idx="0">
                  <c:v>B</c:v>
                </c:pt>
                <c:pt idx="1">
                  <c:v>A</c:v>
                </c:pt>
                <c:pt idx="2">
                  <c:v>All Labs</c:v>
                </c:pt>
              </c:strCache>
            </c:strRef>
          </c:cat>
          <c:val>
            <c:numRef>
              <c:f>'Chartable By Lab'!$C$271:$C$273</c:f>
              <c:numCache>
                <c:formatCode>General</c:formatCode>
                <c:ptCount val="3"/>
                <c:pt idx="0">
                  <c:v>1.367621649815705</c:v>
                </c:pt>
                <c:pt idx="1">
                  <c:v>0.97584612679681937</c:v>
                </c:pt>
                <c:pt idx="2">
                  <c:v>1.1681241735382402</c:v>
                </c:pt>
              </c:numCache>
            </c:numRef>
          </c:val>
        </c:ser>
        <c:shape val="cylinder"/>
        <c:axId val="61276544"/>
        <c:axId val="61278464"/>
        <c:axId val="0"/>
      </c:bar3DChart>
      <c:catAx>
        <c:axId val="6127654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</a:t>
                </a:r>
                <a:r>
                  <a:rPr lang="en-US" baseline="0"/>
                  <a:t> Lab</a:t>
                </a:r>
                <a:endParaRPr lang="en-US"/>
              </a:p>
            </c:rich>
          </c:tx>
        </c:title>
        <c:majorTickMark val="none"/>
        <c:tickLblPos val="nextTo"/>
        <c:crossAx val="61278464"/>
        <c:crosses val="autoZero"/>
        <c:auto val="1"/>
        <c:lblAlgn val="ctr"/>
        <c:lblOffset val="100"/>
      </c:catAx>
      <c:valAx>
        <c:axId val="61278464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</a:t>
                </a:r>
                <a:r>
                  <a:rPr lang="en-US" baseline="0"/>
                  <a:t> Bearing Weight Loss RMSE</a:t>
                </a:r>
                <a:endParaRPr lang="en-US"/>
              </a:p>
            </c:rich>
          </c:tx>
        </c:title>
        <c:numFmt formatCode="General" sourceLinked="1"/>
        <c:tickLblPos val="nextTo"/>
        <c:crossAx val="61276544"/>
        <c:crosses val="autoZero"/>
        <c:crossBetween val="between"/>
      </c:valAx>
    </c:plotArea>
    <c:legend>
      <c:legendPos val="r"/>
    </c:legend>
    <c:plotVisOnly val="1"/>
  </c:chart>
  <c:txPr>
    <a:bodyPr/>
    <a:lstStyle/>
    <a:p>
      <a:pPr>
        <a:defRPr b="1"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Candidate</a:t>
            </a:r>
            <a:r>
              <a:rPr lang="en-US" sz="1600" baseline="0"/>
              <a:t> Oil Test Result Target Variability in Sequence VIII</a:t>
            </a:r>
            <a:endParaRPr lang="en-US" sz="1600"/>
          </a:p>
        </c:rich>
      </c:tx>
      <c:layout/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'Chartable By Lab (2)'!$B$275</c:f>
              <c:strCache>
                <c:ptCount val="1"/>
                <c:pt idx="0">
                  <c:v>New System</c:v>
                </c:pt>
              </c:strCache>
            </c:strRef>
          </c:tx>
          <c:cat>
            <c:strRef>
              <c:f>'Chartable By Lab (2)'!$A$278:$A$280</c:f>
              <c:strCache>
                <c:ptCount val="3"/>
                <c:pt idx="0">
                  <c:v>B</c:v>
                </c:pt>
                <c:pt idx="1">
                  <c:v>A</c:v>
                </c:pt>
                <c:pt idx="2">
                  <c:v>All Labs</c:v>
                </c:pt>
              </c:strCache>
            </c:strRef>
          </c:cat>
          <c:val>
            <c:numRef>
              <c:f>'Chartable By Lab (2)'!$B$278:$B$280</c:f>
              <c:numCache>
                <c:formatCode>General</c:formatCode>
                <c:ptCount val="3"/>
                <c:pt idx="0">
                  <c:v>1.473902275992613</c:v>
                </c:pt>
                <c:pt idx="1">
                  <c:v>1.0590279453982916</c:v>
                </c:pt>
                <c:pt idx="2">
                  <c:v>1.2622316143415513</c:v>
                </c:pt>
              </c:numCache>
            </c:numRef>
          </c:val>
        </c:ser>
        <c:ser>
          <c:idx val="1"/>
          <c:order val="1"/>
          <c:tx>
            <c:strRef>
              <c:f>'Chartable By Lab (2)'!$C$275</c:f>
              <c:strCache>
                <c:ptCount val="1"/>
                <c:pt idx="0">
                  <c:v>Current System</c:v>
                </c:pt>
              </c:strCache>
            </c:strRef>
          </c:tx>
          <c:cat>
            <c:strRef>
              <c:f>'Chartable By Lab (2)'!$A$278:$A$280</c:f>
              <c:strCache>
                <c:ptCount val="3"/>
                <c:pt idx="0">
                  <c:v>B</c:v>
                </c:pt>
                <c:pt idx="1">
                  <c:v>A</c:v>
                </c:pt>
                <c:pt idx="2">
                  <c:v>All Labs</c:v>
                </c:pt>
              </c:strCache>
            </c:strRef>
          </c:cat>
          <c:val>
            <c:numRef>
              <c:f>'Chartable By Lab (2)'!$C$278:$C$280</c:f>
              <c:numCache>
                <c:formatCode>General</c:formatCode>
                <c:ptCount val="3"/>
                <c:pt idx="0">
                  <c:v>1.4592474925959709</c:v>
                </c:pt>
                <c:pt idx="1">
                  <c:v>1.0670687999922193</c:v>
                </c:pt>
                <c:pt idx="2">
                  <c:v>1.2581392798482809</c:v>
                </c:pt>
              </c:numCache>
            </c:numRef>
          </c:val>
        </c:ser>
        <c:shape val="cylinder"/>
        <c:axId val="62492672"/>
        <c:axId val="62494592"/>
        <c:axId val="0"/>
      </c:bar3DChart>
      <c:catAx>
        <c:axId val="6249267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</a:t>
                </a:r>
                <a:r>
                  <a:rPr lang="en-US" baseline="0"/>
                  <a:t> Lab</a:t>
                </a:r>
                <a:endParaRPr lang="en-US"/>
              </a:p>
            </c:rich>
          </c:tx>
          <c:layout/>
        </c:title>
        <c:majorTickMark val="none"/>
        <c:tickLblPos val="nextTo"/>
        <c:crossAx val="62494592"/>
        <c:crosses val="autoZero"/>
        <c:auto val="1"/>
        <c:lblAlgn val="ctr"/>
        <c:lblOffset val="100"/>
      </c:catAx>
      <c:valAx>
        <c:axId val="62494592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10-Hour Stripped Viscosity</a:t>
                </a:r>
                <a:r>
                  <a:rPr lang="en-US" baseline="0"/>
                  <a:t> RMSE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62492672"/>
        <c:crosses val="autoZero"/>
        <c:crossBetween val="between"/>
      </c:valAx>
    </c:plotArea>
    <c:legend>
      <c:legendPos val="r"/>
      <c:layout/>
    </c:legend>
    <c:plotVisOnly val="1"/>
  </c:chart>
  <c:txPr>
    <a:bodyPr/>
    <a:lstStyle/>
    <a:p>
      <a:pPr>
        <a:defRPr b="1"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Effective</a:t>
            </a:r>
            <a:r>
              <a:rPr lang="en-US" sz="1600" baseline="0"/>
              <a:t> Pass Limit Given Severity Adjustment in Lab A</a:t>
            </a:r>
            <a:endParaRPr lang="en-US" sz="1600"/>
          </a:p>
        </c:rich>
      </c:tx>
    </c:title>
    <c:plotArea>
      <c:layout/>
      <c:lineChart>
        <c:grouping val="standard"/>
        <c:ser>
          <c:idx val="0"/>
          <c:order val="0"/>
          <c:tx>
            <c:v>Current System</c:v>
          </c:tx>
          <c:marker>
            <c:symbol val="none"/>
          </c:marker>
          <c:val>
            <c:numRef>
              <c:f>'Chartable By Lab'!$T$6:$T$107</c:f>
              <c:numCache>
                <c:formatCode>0.00</c:formatCode>
                <c:ptCount val="102"/>
                <c:pt idx="0">
                  <c:v>26.4</c:v>
                </c:pt>
                <c:pt idx="1">
                  <c:v>26.4</c:v>
                </c:pt>
                <c:pt idx="2">
                  <c:v>26.4</c:v>
                </c:pt>
                <c:pt idx="3">
                  <c:v>26.4</c:v>
                </c:pt>
                <c:pt idx="4">
                  <c:v>26.4</c:v>
                </c:pt>
                <c:pt idx="5">
                  <c:v>26.4</c:v>
                </c:pt>
                <c:pt idx="6">
                  <c:v>26.4</c:v>
                </c:pt>
                <c:pt idx="7">
                  <c:v>26.4</c:v>
                </c:pt>
                <c:pt idx="8">
                  <c:v>26.4</c:v>
                </c:pt>
                <c:pt idx="9">
                  <c:v>26.4</c:v>
                </c:pt>
                <c:pt idx="10">
                  <c:v>26.4</c:v>
                </c:pt>
                <c:pt idx="11">
                  <c:v>26.4</c:v>
                </c:pt>
                <c:pt idx="12">
                  <c:v>26.4</c:v>
                </c:pt>
                <c:pt idx="13">
                  <c:v>26.4</c:v>
                </c:pt>
                <c:pt idx="14">
                  <c:v>26.4</c:v>
                </c:pt>
                <c:pt idx="15">
                  <c:v>26.4</c:v>
                </c:pt>
                <c:pt idx="16">
                  <c:v>26.4</c:v>
                </c:pt>
                <c:pt idx="17">
                  <c:v>26.4</c:v>
                </c:pt>
                <c:pt idx="18">
                  <c:v>26.4</c:v>
                </c:pt>
                <c:pt idx="19">
                  <c:v>26.4</c:v>
                </c:pt>
                <c:pt idx="20">
                  <c:v>26.4</c:v>
                </c:pt>
                <c:pt idx="21">
                  <c:v>26.4</c:v>
                </c:pt>
                <c:pt idx="22">
                  <c:v>26.4</c:v>
                </c:pt>
                <c:pt idx="23">
                  <c:v>26.4</c:v>
                </c:pt>
                <c:pt idx="24">
                  <c:v>26.4</c:v>
                </c:pt>
                <c:pt idx="25">
                  <c:v>26.4</c:v>
                </c:pt>
                <c:pt idx="26">
                  <c:v>26.4</c:v>
                </c:pt>
                <c:pt idx="27">
                  <c:v>26.4</c:v>
                </c:pt>
                <c:pt idx="28">
                  <c:v>26.4</c:v>
                </c:pt>
                <c:pt idx="29">
                  <c:v>26.4</c:v>
                </c:pt>
                <c:pt idx="30">
                  <c:v>26.4</c:v>
                </c:pt>
                <c:pt idx="31">
                  <c:v>26.4</c:v>
                </c:pt>
                <c:pt idx="32">
                  <c:v>26.4</c:v>
                </c:pt>
                <c:pt idx="33">
                  <c:v>26.4</c:v>
                </c:pt>
                <c:pt idx="34">
                  <c:v>26.4</c:v>
                </c:pt>
                <c:pt idx="35">
                  <c:v>26.4</c:v>
                </c:pt>
                <c:pt idx="36">
                  <c:v>26.4</c:v>
                </c:pt>
                <c:pt idx="37">
                  <c:v>26.4</c:v>
                </c:pt>
                <c:pt idx="38">
                  <c:v>26.4</c:v>
                </c:pt>
                <c:pt idx="39">
                  <c:v>26.4</c:v>
                </c:pt>
                <c:pt idx="40">
                  <c:v>26.4</c:v>
                </c:pt>
                <c:pt idx="41">
                  <c:v>26.4</c:v>
                </c:pt>
                <c:pt idx="42">
                  <c:v>26.4</c:v>
                </c:pt>
                <c:pt idx="43">
                  <c:v>22.927499373092427</c:v>
                </c:pt>
                <c:pt idx="44">
                  <c:v>26.4</c:v>
                </c:pt>
                <c:pt idx="45">
                  <c:v>26.4</c:v>
                </c:pt>
                <c:pt idx="46">
                  <c:v>26.4</c:v>
                </c:pt>
                <c:pt idx="47">
                  <c:v>26.4</c:v>
                </c:pt>
                <c:pt idx="48">
                  <c:v>26.4</c:v>
                </c:pt>
                <c:pt idx="49">
                  <c:v>26.4</c:v>
                </c:pt>
                <c:pt idx="50">
                  <c:v>26.4</c:v>
                </c:pt>
                <c:pt idx="51">
                  <c:v>26.4</c:v>
                </c:pt>
                <c:pt idx="52">
                  <c:v>26.4</c:v>
                </c:pt>
                <c:pt idx="53">
                  <c:v>26.4</c:v>
                </c:pt>
                <c:pt idx="54">
                  <c:v>26.4</c:v>
                </c:pt>
                <c:pt idx="55">
                  <c:v>26.4</c:v>
                </c:pt>
                <c:pt idx="56">
                  <c:v>26.4</c:v>
                </c:pt>
                <c:pt idx="57">
                  <c:v>26.4</c:v>
                </c:pt>
                <c:pt idx="58">
                  <c:v>26.4</c:v>
                </c:pt>
                <c:pt idx="59">
                  <c:v>26.4</c:v>
                </c:pt>
                <c:pt idx="60">
                  <c:v>26.4</c:v>
                </c:pt>
                <c:pt idx="61">
                  <c:v>26.4</c:v>
                </c:pt>
                <c:pt idx="62">
                  <c:v>26.4</c:v>
                </c:pt>
                <c:pt idx="63">
                  <c:v>26.4</c:v>
                </c:pt>
                <c:pt idx="64">
                  <c:v>26.4</c:v>
                </c:pt>
                <c:pt idx="65">
                  <c:v>26.4</c:v>
                </c:pt>
                <c:pt idx="66">
                  <c:v>26.4</c:v>
                </c:pt>
                <c:pt idx="67">
                  <c:v>26.4</c:v>
                </c:pt>
                <c:pt idx="68">
                  <c:v>26.4</c:v>
                </c:pt>
                <c:pt idx="69">
                  <c:v>26.4</c:v>
                </c:pt>
                <c:pt idx="70">
                  <c:v>26.4</c:v>
                </c:pt>
                <c:pt idx="71">
                  <c:v>29.523137469003828</c:v>
                </c:pt>
                <c:pt idx="72">
                  <c:v>29.684749975203061</c:v>
                </c:pt>
                <c:pt idx="73">
                  <c:v>26.4</c:v>
                </c:pt>
                <c:pt idx="74">
                  <c:v>29.416793584129959</c:v>
                </c:pt>
                <c:pt idx="75">
                  <c:v>30.178938867303966</c:v>
                </c:pt>
                <c:pt idx="76">
                  <c:v>29.854383093843175</c:v>
                </c:pt>
                <c:pt idx="77">
                  <c:v>26.4</c:v>
                </c:pt>
                <c:pt idx="78">
                  <c:v>26.4</c:v>
                </c:pt>
                <c:pt idx="79">
                  <c:v>26.4</c:v>
                </c:pt>
                <c:pt idx="80">
                  <c:v>29.423604979238164</c:v>
                </c:pt>
                <c:pt idx="81">
                  <c:v>26.4</c:v>
                </c:pt>
                <c:pt idx="82">
                  <c:v>26.4</c:v>
                </c:pt>
                <c:pt idx="83">
                  <c:v>26.4</c:v>
                </c:pt>
                <c:pt idx="84">
                  <c:v>26.4</c:v>
                </c:pt>
                <c:pt idx="85">
                  <c:v>26.4</c:v>
                </c:pt>
                <c:pt idx="86">
                  <c:v>26.4</c:v>
                </c:pt>
                <c:pt idx="87">
                  <c:v>26.4</c:v>
                </c:pt>
                <c:pt idx="88">
                  <c:v>26.4</c:v>
                </c:pt>
                <c:pt idx="89">
                  <c:v>26.4</c:v>
                </c:pt>
                <c:pt idx="90">
                  <c:v>26.4</c:v>
                </c:pt>
                <c:pt idx="91">
                  <c:v>26.4</c:v>
                </c:pt>
                <c:pt idx="92">
                  <c:v>26.4</c:v>
                </c:pt>
                <c:pt idx="93">
                  <c:v>26.4</c:v>
                </c:pt>
                <c:pt idx="94">
                  <c:v>26.4</c:v>
                </c:pt>
                <c:pt idx="95">
                  <c:v>26.4</c:v>
                </c:pt>
                <c:pt idx="96">
                  <c:v>26.4</c:v>
                </c:pt>
                <c:pt idx="97">
                  <c:v>26.4</c:v>
                </c:pt>
                <c:pt idx="98">
                  <c:v>26.4</c:v>
                </c:pt>
                <c:pt idx="99">
                  <c:v>26.4</c:v>
                </c:pt>
                <c:pt idx="100">
                  <c:v>29.459041801745101</c:v>
                </c:pt>
                <c:pt idx="101">
                  <c:v>30.709345441396081</c:v>
                </c:pt>
              </c:numCache>
            </c:numRef>
          </c:val>
        </c:ser>
        <c:ser>
          <c:idx val="1"/>
          <c:order val="1"/>
          <c:tx>
            <c:v>New System</c:v>
          </c:tx>
          <c:marker>
            <c:symbol val="none"/>
          </c:marker>
          <c:val>
            <c:numRef>
              <c:f>'Chartable By Lab'!$X$6:$X$107</c:f>
              <c:numCache>
                <c:formatCode>0.00</c:formatCode>
                <c:ptCount val="102"/>
                <c:pt idx="0">
                  <c:v>28.282495999999998</c:v>
                </c:pt>
                <c:pt idx="1">
                  <c:v>29.600108800000001</c:v>
                </c:pt>
                <c:pt idx="2">
                  <c:v>28.87541504</c:v>
                </c:pt>
                <c:pt idx="3">
                  <c:v>30.102668032</c:v>
                </c:pt>
                <c:pt idx="4">
                  <c:v>26.877462425600001</c:v>
                </c:pt>
                <c:pt idx="5">
                  <c:v>25.341969940479999</c:v>
                </c:pt>
                <c:pt idx="6">
                  <c:v>25.525351952384</c:v>
                </c:pt>
                <c:pt idx="7">
                  <c:v>25.643833561907197</c:v>
                </c:pt>
                <c:pt idx="8">
                  <c:v>25.766842849525759</c:v>
                </c:pt>
                <c:pt idx="9">
                  <c:v>25.057122279620607</c:v>
                </c:pt>
                <c:pt idx="10">
                  <c:v>25.871169823696484</c:v>
                </c:pt>
                <c:pt idx="11">
                  <c:v>24.885991858957187</c:v>
                </c:pt>
                <c:pt idx="12">
                  <c:v>26.233465487165748</c:v>
                </c:pt>
                <c:pt idx="13">
                  <c:v>25.871444389732599</c:v>
                </c:pt>
                <c:pt idx="14">
                  <c:v>25.449923511786078</c:v>
                </c:pt>
                <c:pt idx="15">
                  <c:v>25.894530809428861</c:v>
                </c:pt>
                <c:pt idx="16">
                  <c:v>26.813832647543091</c:v>
                </c:pt>
                <c:pt idx="17">
                  <c:v>26.589850118034473</c:v>
                </c:pt>
                <c:pt idx="18">
                  <c:v>26.241320094427579</c:v>
                </c:pt>
                <c:pt idx="19">
                  <c:v>25.758016075542063</c:v>
                </c:pt>
                <c:pt idx="20">
                  <c:v>26.051244860433648</c:v>
                </c:pt>
                <c:pt idx="21">
                  <c:v>27.121027888346919</c:v>
                </c:pt>
                <c:pt idx="22">
                  <c:v>26.136822310677534</c:v>
                </c:pt>
                <c:pt idx="23">
                  <c:v>27.775761848542029</c:v>
                </c:pt>
                <c:pt idx="24">
                  <c:v>26.900609478833623</c:v>
                </c:pt>
                <c:pt idx="25">
                  <c:v>26.680487583066899</c:v>
                </c:pt>
                <c:pt idx="26">
                  <c:v>28.066406066453517</c:v>
                </c:pt>
                <c:pt idx="27">
                  <c:v>28.173092853162814</c:v>
                </c:pt>
                <c:pt idx="28">
                  <c:v>27.418442282530251</c:v>
                </c:pt>
                <c:pt idx="29">
                  <c:v>26.221633826024199</c:v>
                </c:pt>
                <c:pt idx="30">
                  <c:v>26.960795060819361</c:v>
                </c:pt>
                <c:pt idx="31">
                  <c:v>26.476252048655489</c:v>
                </c:pt>
                <c:pt idx="32">
                  <c:v>25.965257638924388</c:v>
                </c:pt>
                <c:pt idx="33">
                  <c:v>25.47294211113951</c:v>
                </c:pt>
                <c:pt idx="34">
                  <c:v>25.03761768891161</c:v>
                </c:pt>
                <c:pt idx="35">
                  <c:v>25.805838151129286</c:v>
                </c:pt>
                <c:pt idx="36">
                  <c:v>26.25567852090343</c:v>
                </c:pt>
                <c:pt idx="37">
                  <c:v>25.953534816722744</c:v>
                </c:pt>
                <c:pt idx="38">
                  <c:v>26.245675853378195</c:v>
                </c:pt>
                <c:pt idx="39">
                  <c:v>24.786908682702556</c:v>
                </c:pt>
                <c:pt idx="40">
                  <c:v>23.982774946162042</c:v>
                </c:pt>
                <c:pt idx="41">
                  <c:v>24.466219956929635</c:v>
                </c:pt>
                <c:pt idx="42">
                  <c:v>24.190863965543706</c:v>
                </c:pt>
                <c:pt idx="43">
                  <c:v>22.927635172434965</c:v>
                </c:pt>
                <c:pt idx="44">
                  <c:v>25.290108137947971</c:v>
                </c:pt>
                <c:pt idx="45">
                  <c:v>25.808630510358377</c:v>
                </c:pt>
                <c:pt idx="46">
                  <c:v>26.009656408286702</c:v>
                </c:pt>
                <c:pt idx="47">
                  <c:v>26.183725126629362</c:v>
                </c:pt>
                <c:pt idx="48">
                  <c:v>25.77184410130349</c:v>
                </c:pt>
                <c:pt idx="49">
                  <c:v>26.35261128104279</c:v>
                </c:pt>
                <c:pt idx="50">
                  <c:v>25.451721024834232</c:v>
                </c:pt>
                <c:pt idx="51">
                  <c:v>25.607200819867387</c:v>
                </c:pt>
                <c:pt idx="52">
                  <c:v>25.669760655893906</c:v>
                </c:pt>
                <c:pt idx="53">
                  <c:v>25.691680524715125</c:v>
                </c:pt>
                <c:pt idx="54">
                  <c:v>25.209344419772101</c:v>
                </c:pt>
                <c:pt idx="55">
                  <c:v>24.206099535817678</c:v>
                </c:pt>
                <c:pt idx="56">
                  <c:v>23.882255628654143</c:v>
                </c:pt>
                <c:pt idx="57">
                  <c:v>24.590764502923314</c:v>
                </c:pt>
                <c:pt idx="58">
                  <c:v>26.235363602338651</c:v>
                </c:pt>
                <c:pt idx="59">
                  <c:v>25.101890881870922</c:v>
                </c:pt>
                <c:pt idx="60">
                  <c:v>25.720360705496738</c:v>
                </c:pt>
                <c:pt idx="61">
                  <c:v>26.477024564397389</c:v>
                </c:pt>
                <c:pt idx="62">
                  <c:v>27.008243651517912</c:v>
                </c:pt>
                <c:pt idx="63">
                  <c:v>26.886594921214328</c:v>
                </c:pt>
                <c:pt idx="64">
                  <c:v>26.168539936971463</c:v>
                </c:pt>
                <c:pt idx="65">
                  <c:v>26.412783949577168</c:v>
                </c:pt>
                <c:pt idx="66">
                  <c:v>26.617107159661735</c:v>
                </c:pt>
                <c:pt idx="67">
                  <c:v>26.593461727729387</c:v>
                </c:pt>
                <c:pt idx="68">
                  <c:v>28.33403338218351</c:v>
                </c:pt>
                <c:pt idx="69">
                  <c:v>28.774842705746806</c:v>
                </c:pt>
                <c:pt idx="70">
                  <c:v>29.190562164597445</c:v>
                </c:pt>
                <c:pt idx="71">
                  <c:v>29.523137731677956</c:v>
                </c:pt>
                <c:pt idx="72">
                  <c:v>29.684750185342367</c:v>
                </c:pt>
                <c:pt idx="73">
                  <c:v>28.117432148273892</c:v>
                </c:pt>
                <c:pt idx="74">
                  <c:v>29.416793718619111</c:v>
                </c:pt>
                <c:pt idx="75">
                  <c:v>30.178938974895289</c:v>
                </c:pt>
                <c:pt idx="76">
                  <c:v>29.854383179916233</c:v>
                </c:pt>
                <c:pt idx="77">
                  <c:v>28.301138543932986</c:v>
                </c:pt>
                <c:pt idx="78">
                  <c:v>29.203662835146389</c:v>
                </c:pt>
                <c:pt idx="79">
                  <c:v>28.47742626811711</c:v>
                </c:pt>
                <c:pt idx="80">
                  <c:v>29.423605014493688</c:v>
                </c:pt>
                <c:pt idx="81">
                  <c:v>28.07402001159495</c:v>
                </c:pt>
                <c:pt idx="82">
                  <c:v>27.532336009275959</c:v>
                </c:pt>
                <c:pt idx="83">
                  <c:v>27.967980807420769</c:v>
                </c:pt>
                <c:pt idx="84">
                  <c:v>27.199248645936613</c:v>
                </c:pt>
                <c:pt idx="85">
                  <c:v>28.287590916749291</c:v>
                </c:pt>
                <c:pt idx="86">
                  <c:v>27.161176733399433</c:v>
                </c:pt>
                <c:pt idx="87">
                  <c:v>25.238701386719544</c:v>
                </c:pt>
                <c:pt idx="88">
                  <c:v>24.105457109375635</c:v>
                </c:pt>
                <c:pt idx="89">
                  <c:v>24.729869687500507</c:v>
                </c:pt>
                <c:pt idx="90">
                  <c:v>24.156119750000407</c:v>
                </c:pt>
                <c:pt idx="91">
                  <c:v>24.968063800000326</c:v>
                </c:pt>
                <c:pt idx="92">
                  <c:v>24.757939040000259</c:v>
                </c:pt>
                <c:pt idx="93">
                  <c:v>24.791343232000209</c:v>
                </c:pt>
                <c:pt idx="94">
                  <c:v>24.368210585600167</c:v>
                </c:pt>
                <c:pt idx="95">
                  <c:v>24.360808468480133</c:v>
                </c:pt>
                <c:pt idx="96">
                  <c:v>25.040998774784104</c:v>
                </c:pt>
                <c:pt idx="97">
                  <c:v>27.174911019827285</c:v>
                </c:pt>
                <c:pt idx="98">
                  <c:v>26.978552815861828</c:v>
                </c:pt>
                <c:pt idx="99">
                  <c:v>28.72380225268946</c:v>
                </c:pt>
                <c:pt idx="100">
                  <c:v>29.459041802151567</c:v>
                </c:pt>
                <c:pt idx="101">
                  <c:v>30.709345441721254</c:v>
                </c:pt>
              </c:numCache>
            </c:numRef>
          </c:val>
        </c:ser>
        <c:marker val="1"/>
        <c:axId val="62470016"/>
        <c:axId val="62471552"/>
      </c:lineChart>
      <c:catAx>
        <c:axId val="62470016"/>
        <c:scaling>
          <c:orientation val="minMax"/>
        </c:scaling>
        <c:axPos val="b"/>
        <c:majorTickMark val="none"/>
        <c:tickLblPos val="nextTo"/>
        <c:crossAx val="62471552"/>
        <c:crosses val="autoZero"/>
        <c:auto val="1"/>
        <c:lblAlgn val="ctr"/>
        <c:lblOffset val="100"/>
      </c:catAx>
      <c:valAx>
        <c:axId val="62471552"/>
        <c:scaling>
          <c:orientation val="minMax"/>
          <c:max val="40"/>
          <c:min val="15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TBWL</a:t>
                </a:r>
              </a:p>
            </c:rich>
          </c:tx>
        </c:title>
        <c:numFmt formatCode="0" sourceLinked="0"/>
        <c:majorTickMark val="none"/>
        <c:tickLblPos val="nextTo"/>
        <c:crossAx val="62470016"/>
        <c:crosses val="autoZero"/>
        <c:crossBetween val="between"/>
      </c:valAx>
    </c:plotArea>
    <c:legend>
      <c:legendPos val="r"/>
    </c:legend>
    <c:plotVisOnly val="1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Effective</a:t>
            </a:r>
            <a:r>
              <a:rPr lang="en-US" sz="1600" baseline="0"/>
              <a:t> Pass Limit Given Severity Adjustment in Lab B</a:t>
            </a:r>
            <a:endParaRPr lang="en-US" sz="1600"/>
          </a:p>
        </c:rich>
      </c:tx>
    </c:title>
    <c:plotArea>
      <c:layout/>
      <c:lineChart>
        <c:grouping val="standard"/>
        <c:ser>
          <c:idx val="0"/>
          <c:order val="0"/>
          <c:tx>
            <c:v>Current System</c:v>
          </c:tx>
          <c:marker>
            <c:symbol val="none"/>
          </c:marker>
          <c:cat>
            <c:numRef>
              <c:f>'Chartable By Lab'!$L$115:$L$200</c:f>
              <c:numCache>
                <c:formatCode>General</c:formatCode>
                <c:ptCount val="8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</c:numCache>
            </c:numRef>
          </c:cat>
          <c:val>
            <c:numRef>
              <c:f>'Chartable By Lab'!$T$115:$T$200</c:f>
              <c:numCache>
                <c:formatCode>0.00</c:formatCode>
                <c:ptCount val="86"/>
                <c:pt idx="0">
                  <c:v>26.4</c:v>
                </c:pt>
                <c:pt idx="1">
                  <c:v>26.4</c:v>
                </c:pt>
                <c:pt idx="2">
                  <c:v>26.4</c:v>
                </c:pt>
                <c:pt idx="3">
                  <c:v>26.4</c:v>
                </c:pt>
                <c:pt idx="4">
                  <c:v>23.103822182399998</c:v>
                </c:pt>
                <c:pt idx="5">
                  <c:v>22.91595374592</c:v>
                </c:pt>
                <c:pt idx="6">
                  <c:v>26.4</c:v>
                </c:pt>
                <c:pt idx="7">
                  <c:v>26.4</c:v>
                </c:pt>
                <c:pt idx="8">
                  <c:v>26.4</c:v>
                </c:pt>
                <c:pt idx="9">
                  <c:v>26.4</c:v>
                </c:pt>
                <c:pt idx="10">
                  <c:v>23.490044619463063</c:v>
                </c:pt>
                <c:pt idx="11">
                  <c:v>26.4</c:v>
                </c:pt>
                <c:pt idx="12">
                  <c:v>26.4</c:v>
                </c:pt>
                <c:pt idx="13">
                  <c:v>26.4</c:v>
                </c:pt>
                <c:pt idx="14">
                  <c:v>26.4</c:v>
                </c:pt>
                <c:pt idx="15">
                  <c:v>26.4</c:v>
                </c:pt>
                <c:pt idx="16">
                  <c:v>26.4</c:v>
                </c:pt>
                <c:pt idx="17">
                  <c:v>23.16307244243562</c:v>
                </c:pt>
                <c:pt idx="18">
                  <c:v>26.4</c:v>
                </c:pt>
                <c:pt idx="19">
                  <c:v>26.4</c:v>
                </c:pt>
                <c:pt idx="20">
                  <c:v>26.4</c:v>
                </c:pt>
                <c:pt idx="21">
                  <c:v>26.4</c:v>
                </c:pt>
                <c:pt idx="22">
                  <c:v>26.4</c:v>
                </c:pt>
                <c:pt idx="23">
                  <c:v>22.284345052429842</c:v>
                </c:pt>
                <c:pt idx="24">
                  <c:v>21.427476041943873</c:v>
                </c:pt>
                <c:pt idx="25">
                  <c:v>22.261948833555095</c:v>
                </c:pt>
                <c:pt idx="26">
                  <c:v>26.4</c:v>
                </c:pt>
                <c:pt idx="27">
                  <c:v>26.4</c:v>
                </c:pt>
                <c:pt idx="28">
                  <c:v>26.4</c:v>
                </c:pt>
                <c:pt idx="29">
                  <c:v>26.4</c:v>
                </c:pt>
                <c:pt idx="30">
                  <c:v>26.4</c:v>
                </c:pt>
                <c:pt idx="31">
                  <c:v>22.063979705743467</c:v>
                </c:pt>
                <c:pt idx="32">
                  <c:v>23.224175764594772</c:v>
                </c:pt>
                <c:pt idx="33">
                  <c:v>26.4</c:v>
                </c:pt>
                <c:pt idx="34">
                  <c:v>23.415728489340655</c:v>
                </c:pt>
                <c:pt idx="35">
                  <c:v>22.840710791472521</c:v>
                </c:pt>
                <c:pt idx="36">
                  <c:v>22.944120633178017</c:v>
                </c:pt>
                <c:pt idx="37">
                  <c:v>21.193920506542415</c:v>
                </c:pt>
                <c:pt idx="38">
                  <c:v>21.448896405233931</c:v>
                </c:pt>
                <c:pt idx="39">
                  <c:v>23.351117124187144</c:v>
                </c:pt>
                <c:pt idx="40">
                  <c:v>26.4</c:v>
                </c:pt>
                <c:pt idx="41">
                  <c:v>26.4</c:v>
                </c:pt>
                <c:pt idx="42">
                  <c:v>26.4</c:v>
                </c:pt>
                <c:pt idx="43">
                  <c:v>26.4</c:v>
                </c:pt>
                <c:pt idx="44">
                  <c:v>23.343238123253641</c:v>
                </c:pt>
                <c:pt idx="45">
                  <c:v>22.694398498602915</c:v>
                </c:pt>
                <c:pt idx="46">
                  <c:v>22.273918798882331</c:v>
                </c:pt>
                <c:pt idx="47">
                  <c:v>23.387135039105864</c:v>
                </c:pt>
                <c:pt idx="48">
                  <c:v>26.4</c:v>
                </c:pt>
                <c:pt idx="49">
                  <c:v>26.4</c:v>
                </c:pt>
                <c:pt idx="50">
                  <c:v>29.637848340022202</c:v>
                </c:pt>
                <c:pt idx="51">
                  <c:v>26.4</c:v>
                </c:pt>
                <c:pt idx="52">
                  <c:v>29.94409493761421</c:v>
                </c:pt>
                <c:pt idx="53">
                  <c:v>29.524907950091368</c:v>
                </c:pt>
                <c:pt idx="54">
                  <c:v>26.4</c:v>
                </c:pt>
                <c:pt idx="55">
                  <c:v>26.4</c:v>
                </c:pt>
                <c:pt idx="56">
                  <c:v>26.4</c:v>
                </c:pt>
                <c:pt idx="57">
                  <c:v>26.4</c:v>
                </c:pt>
                <c:pt idx="58">
                  <c:v>26.4</c:v>
                </c:pt>
                <c:pt idx="59">
                  <c:v>26.4</c:v>
                </c:pt>
                <c:pt idx="60">
                  <c:v>26.4</c:v>
                </c:pt>
                <c:pt idx="61">
                  <c:v>26.4</c:v>
                </c:pt>
                <c:pt idx="62">
                  <c:v>29.435692504385919</c:v>
                </c:pt>
                <c:pt idx="63">
                  <c:v>29.402538003508734</c:v>
                </c:pt>
                <c:pt idx="64">
                  <c:v>30.286574402806988</c:v>
                </c:pt>
                <c:pt idx="65">
                  <c:v>26.4</c:v>
                </c:pt>
                <c:pt idx="66">
                  <c:v>26.4</c:v>
                </c:pt>
                <c:pt idx="67">
                  <c:v>31.219537614237176</c:v>
                </c:pt>
                <c:pt idx="68">
                  <c:v>31.869390091389743</c:v>
                </c:pt>
                <c:pt idx="69">
                  <c:v>31.685880073111793</c:v>
                </c:pt>
                <c:pt idx="70">
                  <c:v>31.604544058489434</c:v>
                </c:pt>
                <c:pt idx="71">
                  <c:v>33.332467246791552</c:v>
                </c:pt>
                <c:pt idx="72">
                  <c:v>32.785685797433239</c:v>
                </c:pt>
                <c:pt idx="73">
                  <c:v>34.48781263794659</c:v>
                </c:pt>
                <c:pt idx="74">
                  <c:v>35.275914110357277</c:v>
                </c:pt>
                <c:pt idx="75">
                  <c:v>35.900731288285819</c:v>
                </c:pt>
                <c:pt idx="76">
                  <c:v>34.09140103062866</c:v>
                </c:pt>
                <c:pt idx="77">
                  <c:v>32.760000824502924</c:v>
                </c:pt>
                <c:pt idx="78">
                  <c:v>31.32249665960234</c:v>
                </c:pt>
                <c:pt idx="79">
                  <c:v>29.88410932768187</c:v>
                </c:pt>
                <c:pt idx="80">
                  <c:v>30.639767462145496</c:v>
                </c:pt>
                <c:pt idx="81">
                  <c:v>31.266949969716396</c:v>
                </c:pt>
                <c:pt idx="82">
                  <c:v>32.699223975773116</c:v>
                </c:pt>
                <c:pt idx="83">
                  <c:v>30.940083180618494</c:v>
                </c:pt>
                <c:pt idx="84">
                  <c:v>29.949314544494793</c:v>
                </c:pt>
                <c:pt idx="85">
                  <c:v>30.604955635595836</c:v>
                </c:pt>
              </c:numCache>
            </c:numRef>
          </c:val>
        </c:ser>
        <c:ser>
          <c:idx val="1"/>
          <c:order val="1"/>
          <c:tx>
            <c:v>New System</c:v>
          </c:tx>
          <c:marker>
            <c:symbol val="none"/>
          </c:marker>
          <c:cat>
            <c:numRef>
              <c:f>'Chartable By Lab'!$L$115:$L$200</c:f>
              <c:numCache>
                <c:formatCode>General</c:formatCode>
                <c:ptCount val="8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</c:numCache>
            </c:numRef>
          </c:cat>
          <c:val>
            <c:numRef>
              <c:f>'Chartable By Lab'!$X$115:$X$200</c:f>
              <c:numCache>
                <c:formatCode>0.00</c:formatCode>
                <c:ptCount val="86"/>
                <c:pt idx="0">
                  <c:v>26.371839999999999</c:v>
                </c:pt>
                <c:pt idx="1">
                  <c:v>26.151584</c:v>
                </c:pt>
                <c:pt idx="2">
                  <c:v>27.443603199999998</c:v>
                </c:pt>
                <c:pt idx="3">
                  <c:v>25.145442559999999</c:v>
                </c:pt>
                <c:pt idx="4">
                  <c:v>23.335138047999997</c:v>
                </c:pt>
                <c:pt idx="5">
                  <c:v>23.101006438399999</c:v>
                </c:pt>
                <c:pt idx="6">
                  <c:v>24.72080515072</c:v>
                </c:pt>
                <c:pt idx="7">
                  <c:v>24.365732120575998</c:v>
                </c:pt>
                <c:pt idx="8">
                  <c:v>24.913801696460798</c:v>
                </c:pt>
                <c:pt idx="9">
                  <c:v>24.24739335716864</c:v>
                </c:pt>
                <c:pt idx="10">
                  <c:v>23.550682685734909</c:v>
                </c:pt>
                <c:pt idx="11">
                  <c:v>25.758210148587928</c:v>
                </c:pt>
                <c:pt idx="12">
                  <c:v>25.632456118870341</c:v>
                </c:pt>
                <c:pt idx="13">
                  <c:v>24.628300895096274</c:v>
                </c:pt>
                <c:pt idx="14">
                  <c:v>24.982640716077018</c:v>
                </c:pt>
                <c:pt idx="15">
                  <c:v>26.282560572861616</c:v>
                </c:pt>
                <c:pt idx="16">
                  <c:v>24.41513645828929</c:v>
                </c:pt>
                <c:pt idx="17">
                  <c:v>23.175789166631432</c:v>
                </c:pt>
                <c:pt idx="18">
                  <c:v>24.413527333305147</c:v>
                </c:pt>
                <c:pt idx="19">
                  <c:v>23.904389866644117</c:v>
                </c:pt>
                <c:pt idx="20">
                  <c:v>24.243479893315293</c:v>
                </c:pt>
                <c:pt idx="21">
                  <c:v>24.736607914652232</c:v>
                </c:pt>
                <c:pt idx="22">
                  <c:v>23.709638331721788</c:v>
                </c:pt>
                <c:pt idx="23">
                  <c:v>22.287678665377427</c:v>
                </c:pt>
                <c:pt idx="24">
                  <c:v>21.430142932301944</c:v>
                </c:pt>
                <c:pt idx="25">
                  <c:v>22.264082345841555</c:v>
                </c:pt>
                <c:pt idx="26">
                  <c:v>24.904129876673242</c:v>
                </c:pt>
                <c:pt idx="27">
                  <c:v>25.363335901338594</c:v>
                </c:pt>
                <c:pt idx="28">
                  <c:v>24.759372721070875</c:v>
                </c:pt>
                <c:pt idx="29">
                  <c:v>23.893162176856698</c:v>
                </c:pt>
                <c:pt idx="30">
                  <c:v>23.566913741485358</c:v>
                </c:pt>
                <c:pt idx="31">
                  <c:v>22.064538993188286</c:v>
                </c:pt>
                <c:pt idx="32">
                  <c:v>23.224623194550627</c:v>
                </c:pt>
                <c:pt idx="33">
                  <c:v>23.859698555640502</c:v>
                </c:pt>
                <c:pt idx="34">
                  <c:v>23.4160148445124</c:v>
                </c:pt>
                <c:pt idx="35">
                  <c:v>22.840939875609919</c:v>
                </c:pt>
                <c:pt idx="36">
                  <c:v>22.944303900487938</c:v>
                </c:pt>
                <c:pt idx="37">
                  <c:v>21.194067120390351</c:v>
                </c:pt>
                <c:pt idx="38">
                  <c:v>21.449013696312278</c:v>
                </c:pt>
                <c:pt idx="39">
                  <c:v>23.351210957049823</c:v>
                </c:pt>
                <c:pt idx="40">
                  <c:v>25.334570957049824</c:v>
                </c:pt>
                <c:pt idx="41">
                  <c:v>24.843400765639856</c:v>
                </c:pt>
                <c:pt idx="42">
                  <c:v>23.968640612511887</c:v>
                </c:pt>
                <c:pt idx="43">
                  <c:v>24.343744490009509</c:v>
                </c:pt>
                <c:pt idx="44">
                  <c:v>22.934259592007606</c:v>
                </c:pt>
                <c:pt idx="45">
                  <c:v>22.367215673606083</c:v>
                </c:pt>
                <c:pt idx="46">
                  <c:v>22.012172538884869</c:v>
                </c:pt>
                <c:pt idx="47">
                  <c:v>23.177738031107893</c:v>
                </c:pt>
                <c:pt idx="48">
                  <c:v>24.446190424886314</c:v>
                </c:pt>
                <c:pt idx="49">
                  <c:v>25.99557633990905</c:v>
                </c:pt>
                <c:pt idx="50">
                  <c:v>27.978936339909051</c:v>
                </c:pt>
                <c:pt idx="51">
                  <c:v>27.870029071927242</c:v>
                </c:pt>
                <c:pt idx="52">
                  <c:v>28.882391257541791</c:v>
                </c:pt>
                <c:pt idx="53">
                  <c:v>28.675545006033435</c:v>
                </c:pt>
                <c:pt idx="54">
                  <c:v>25.931508004826746</c:v>
                </c:pt>
                <c:pt idx="55">
                  <c:v>25.531766403861397</c:v>
                </c:pt>
                <c:pt idx="56">
                  <c:v>25.581285123089117</c:v>
                </c:pt>
                <c:pt idx="57">
                  <c:v>26.189124098471293</c:v>
                </c:pt>
                <c:pt idx="58">
                  <c:v>26.949091278777033</c:v>
                </c:pt>
                <c:pt idx="59">
                  <c:v>26.859049023021626</c:v>
                </c:pt>
                <c:pt idx="60">
                  <c:v>26.529735218417301</c:v>
                </c:pt>
                <c:pt idx="61">
                  <c:v>27.41415617473384</c:v>
                </c:pt>
                <c:pt idx="62">
                  <c:v>29.321692939787074</c:v>
                </c:pt>
                <c:pt idx="63">
                  <c:v>29.311338351829658</c:v>
                </c:pt>
                <c:pt idx="64">
                  <c:v>30.213614681463724</c:v>
                </c:pt>
                <c:pt idx="65">
                  <c:v>28.659179745170981</c:v>
                </c:pt>
                <c:pt idx="66">
                  <c:v>28.860527796136786</c:v>
                </c:pt>
                <c:pt idx="67">
                  <c:v>31.182182236909426</c:v>
                </c:pt>
                <c:pt idx="68">
                  <c:v>31.839505789527543</c:v>
                </c:pt>
                <c:pt idx="69">
                  <c:v>31.661972631622035</c:v>
                </c:pt>
                <c:pt idx="70">
                  <c:v>31.585418105297627</c:v>
                </c:pt>
                <c:pt idx="71">
                  <c:v>33.317166484238101</c:v>
                </c:pt>
                <c:pt idx="72">
                  <c:v>32.773445187390479</c:v>
                </c:pt>
                <c:pt idx="73">
                  <c:v>34.478020149912382</c:v>
                </c:pt>
                <c:pt idx="74">
                  <c:v>35.268080119929905</c:v>
                </c:pt>
                <c:pt idx="75">
                  <c:v>35.894464095943924</c:v>
                </c:pt>
                <c:pt idx="76">
                  <c:v>34.08638727675514</c:v>
                </c:pt>
                <c:pt idx="77">
                  <c:v>32.755989821404114</c:v>
                </c:pt>
                <c:pt idx="78">
                  <c:v>31.319287857123289</c:v>
                </c:pt>
                <c:pt idx="79">
                  <c:v>29.881542285698632</c:v>
                </c:pt>
                <c:pt idx="80">
                  <c:v>30.637713828558905</c:v>
                </c:pt>
                <c:pt idx="81">
                  <c:v>31.265307062847125</c:v>
                </c:pt>
                <c:pt idx="82">
                  <c:v>32.697909650277701</c:v>
                </c:pt>
                <c:pt idx="83">
                  <c:v>30.939031720222161</c:v>
                </c:pt>
                <c:pt idx="84">
                  <c:v>29.948473376177727</c:v>
                </c:pt>
                <c:pt idx="85">
                  <c:v>30.604282700942182</c:v>
                </c:pt>
              </c:numCache>
            </c:numRef>
          </c:val>
        </c:ser>
        <c:marker val="1"/>
        <c:axId val="62556416"/>
        <c:axId val="62562304"/>
      </c:lineChart>
      <c:catAx>
        <c:axId val="62556416"/>
        <c:scaling>
          <c:orientation val="minMax"/>
        </c:scaling>
        <c:axPos val="b"/>
        <c:numFmt formatCode="General" sourceLinked="1"/>
        <c:majorTickMark val="none"/>
        <c:tickLblPos val="nextTo"/>
        <c:crossAx val="62562304"/>
        <c:crosses val="autoZero"/>
        <c:auto val="1"/>
        <c:lblAlgn val="ctr"/>
        <c:lblOffset val="100"/>
      </c:catAx>
      <c:valAx>
        <c:axId val="62562304"/>
        <c:scaling>
          <c:orientation val="minMax"/>
          <c:max val="40"/>
          <c:min val="15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TBWL</a:t>
                </a:r>
              </a:p>
            </c:rich>
          </c:tx>
        </c:title>
        <c:numFmt formatCode="0" sourceLinked="0"/>
        <c:majorTickMark val="none"/>
        <c:tickLblPos val="nextTo"/>
        <c:crossAx val="62556416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zoomScale="79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zoomScale="79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zoomScale="7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zoomScale="79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7030A0"/>
  </sheetPr>
  <sheetViews>
    <sheetView zoomScale="79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zoomScale="79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zoomScale="79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zoomScale="79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zoomScale="79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-8141" y="24423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-8141" y="24423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FC280"/>
  <sheetViews>
    <sheetView workbookViewId="0">
      <pane ySplit="3" topLeftCell="A259" activePane="bottomLeft" state="frozen"/>
      <selection activeCell="J1" sqref="J1"/>
      <selection pane="bottomLeft" activeCell="F279" sqref="F279"/>
    </sheetView>
  </sheetViews>
  <sheetFormatPr defaultRowHeight="15"/>
  <cols>
    <col min="1" max="1" width="13.7109375" customWidth="1"/>
    <col min="2" max="2" width="23" customWidth="1"/>
    <col min="7" max="7" width="10.5703125" bestFit="1" customWidth="1"/>
    <col min="14" max="14" width="13.140625" style="2" bestFit="1" customWidth="1"/>
    <col min="20" max="20" width="12" bestFit="1" customWidth="1"/>
    <col min="22" max="23" width="9.28515625" bestFit="1" customWidth="1"/>
    <col min="24" max="24" width="11.28515625" bestFit="1" customWidth="1"/>
    <col min="34" max="34" width="8.85546875" style="50" customWidth="1"/>
    <col min="35" max="35" width="9.140625" hidden="1" customWidth="1"/>
  </cols>
  <sheetData>
    <row r="1" spans="1:15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1372</v>
      </c>
      <c r="M1" t="s">
        <v>12</v>
      </c>
      <c r="N1" s="2" t="s">
        <v>1359</v>
      </c>
      <c r="O1" s="35" t="s">
        <v>1349</v>
      </c>
      <c r="P1" s="16" t="s">
        <v>15</v>
      </c>
      <c r="Q1" s="22" t="s">
        <v>1342</v>
      </c>
      <c r="R1" s="22" t="s">
        <v>1332</v>
      </c>
      <c r="S1" s="22" t="s">
        <v>1343</v>
      </c>
      <c r="T1" s="22" t="s">
        <v>1345</v>
      </c>
      <c r="U1" s="23" t="s">
        <v>1341</v>
      </c>
      <c r="V1" s="23" t="s">
        <v>1332</v>
      </c>
      <c r="W1" s="24" t="s">
        <v>1343</v>
      </c>
      <c r="X1" s="23" t="s">
        <v>1345</v>
      </c>
      <c r="Y1" t="s">
        <v>1333</v>
      </c>
      <c r="Z1" s="30" t="s">
        <v>1334</v>
      </c>
      <c r="AA1" s="30" t="s">
        <v>1347</v>
      </c>
      <c r="AB1" t="s">
        <v>1334</v>
      </c>
      <c r="AC1" t="s">
        <v>1335</v>
      </c>
      <c r="AD1" t="s">
        <v>1336</v>
      </c>
      <c r="AE1" t="s">
        <v>1338</v>
      </c>
      <c r="AF1" t="s">
        <v>1339</v>
      </c>
      <c r="AH1" s="50" t="s">
        <v>33</v>
      </c>
      <c r="AI1" t="s">
        <v>1379</v>
      </c>
      <c r="AJ1" t="s">
        <v>1379</v>
      </c>
      <c r="AK1" s="22" t="s">
        <v>1342</v>
      </c>
      <c r="AL1" s="22" t="s">
        <v>1332</v>
      </c>
      <c r="AM1" s="22" t="s">
        <v>1343</v>
      </c>
      <c r="AN1" s="23" t="s">
        <v>1341</v>
      </c>
      <c r="AO1" s="23" t="s">
        <v>1332</v>
      </c>
      <c r="AP1" s="24" t="s">
        <v>1343</v>
      </c>
      <c r="AQ1" t="s">
        <v>1380</v>
      </c>
      <c r="BE1" t="s">
        <v>22</v>
      </c>
      <c r="BF1" t="s">
        <v>23</v>
      </c>
      <c r="BG1" t="s">
        <v>24</v>
      </c>
      <c r="BH1" t="s">
        <v>25</v>
      </c>
      <c r="BI1" t="s">
        <v>26</v>
      </c>
      <c r="BJ1" t="s">
        <v>27</v>
      </c>
      <c r="BK1" t="s">
        <v>28</v>
      </c>
      <c r="BL1" t="s">
        <v>29</v>
      </c>
      <c r="BM1" t="s">
        <v>30</v>
      </c>
      <c r="BN1" t="s">
        <v>31</v>
      </c>
      <c r="BO1" t="s">
        <v>32</v>
      </c>
      <c r="BP1" t="s">
        <v>34</v>
      </c>
      <c r="BQ1" t="s">
        <v>35</v>
      </c>
      <c r="BR1" t="s">
        <v>36</v>
      </c>
      <c r="BS1" t="s">
        <v>37</v>
      </c>
      <c r="BT1" t="s">
        <v>38</v>
      </c>
      <c r="BU1" t="s">
        <v>39</v>
      </c>
      <c r="BV1" t="s">
        <v>40</v>
      </c>
      <c r="BW1" t="s">
        <v>41</v>
      </c>
      <c r="BX1" t="s">
        <v>42</v>
      </c>
      <c r="BY1" t="s">
        <v>43</v>
      </c>
      <c r="BZ1" t="s">
        <v>44</v>
      </c>
      <c r="CA1" t="s">
        <v>45</v>
      </c>
      <c r="CB1" t="s">
        <v>46</v>
      </c>
      <c r="CC1" t="s">
        <v>47</v>
      </c>
      <c r="CD1" t="s">
        <v>48</v>
      </c>
      <c r="CE1" t="s">
        <v>49</v>
      </c>
      <c r="CF1" t="s">
        <v>50</v>
      </c>
      <c r="CG1" t="s">
        <v>51</v>
      </c>
      <c r="CH1" t="s">
        <v>52</v>
      </c>
      <c r="CI1" t="s">
        <v>53</v>
      </c>
      <c r="CJ1" t="s">
        <v>54</v>
      </c>
      <c r="CK1" t="s">
        <v>55</v>
      </c>
      <c r="CL1" t="s">
        <v>56</v>
      </c>
      <c r="CM1" t="s">
        <v>57</v>
      </c>
      <c r="CN1" t="s">
        <v>58</v>
      </c>
      <c r="CO1" t="s">
        <v>59</v>
      </c>
      <c r="CP1" t="s">
        <v>60</v>
      </c>
      <c r="CQ1" t="s">
        <v>61</v>
      </c>
      <c r="CR1" t="s">
        <v>62</v>
      </c>
      <c r="CS1" t="s">
        <v>63</v>
      </c>
      <c r="CT1" t="s">
        <v>64</v>
      </c>
      <c r="CU1" t="s">
        <v>65</v>
      </c>
      <c r="CV1" t="s">
        <v>66</v>
      </c>
      <c r="CW1" t="s">
        <v>67</v>
      </c>
      <c r="CX1" t="s">
        <v>68</v>
      </c>
      <c r="CY1" t="s">
        <v>69</v>
      </c>
      <c r="CZ1" t="s">
        <v>70</v>
      </c>
      <c r="DA1" t="s">
        <v>71</v>
      </c>
      <c r="DB1" t="s">
        <v>72</v>
      </c>
      <c r="DC1" t="s">
        <v>73</v>
      </c>
      <c r="DD1" t="s">
        <v>74</v>
      </c>
      <c r="DE1" t="s">
        <v>75</v>
      </c>
      <c r="DF1" t="s">
        <v>76</v>
      </c>
      <c r="DG1" t="s">
        <v>77</v>
      </c>
      <c r="DH1" t="s">
        <v>78</v>
      </c>
      <c r="DI1" t="s">
        <v>79</v>
      </c>
      <c r="DJ1" t="s">
        <v>80</v>
      </c>
      <c r="DK1" t="s">
        <v>81</v>
      </c>
      <c r="DL1" t="s">
        <v>82</v>
      </c>
      <c r="DM1" t="s">
        <v>83</v>
      </c>
      <c r="DN1" t="s">
        <v>84</v>
      </c>
      <c r="DO1" t="s">
        <v>85</v>
      </c>
      <c r="DP1" t="s">
        <v>86</v>
      </c>
      <c r="DQ1" t="s">
        <v>87</v>
      </c>
      <c r="DR1" t="s">
        <v>88</v>
      </c>
      <c r="DS1" t="s">
        <v>89</v>
      </c>
      <c r="DT1" t="s">
        <v>90</v>
      </c>
      <c r="DU1" t="s">
        <v>91</v>
      </c>
      <c r="DV1" t="s">
        <v>92</v>
      </c>
      <c r="DW1" t="s">
        <v>93</v>
      </c>
      <c r="DX1" t="s">
        <v>94</v>
      </c>
      <c r="DY1" t="s">
        <v>95</v>
      </c>
      <c r="DZ1" t="s">
        <v>96</v>
      </c>
      <c r="EA1" t="s">
        <v>97</v>
      </c>
      <c r="EB1" t="s">
        <v>98</v>
      </c>
      <c r="EC1" t="s">
        <v>99</v>
      </c>
      <c r="ED1" t="s">
        <v>100</v>
      </c>
      <c r="EE1" t="s">
        <v>101</v>
      </c>
      <c r="EF1" t="s">
        <v>102</v>
      </c>
      <c r="EG1" t="s">
        <v>103</v>
      </c>
      <c r="EH1" t="s">
        <v>104</v>
      </c>
      <c r="EI1" t="s">
        <v>105</v>
      </c>
      <c r="EJ1" t="s">
        <v>106</v>
      </c>
      <c r="EK1" t="s">
        <v>107</v>
      </c>
      <c r="EL1" t="s">
        <v>108</v>
      </c>
      <c r="EM1" t="s">
        <v>109</v>
      </c>
      <c r="EN1" t="s">
        <v>110</v>
      </c>
      <c r="EO1" t="s">
        <v>111</v>
      </c>
      <c r="EP1" t="s">
        <v>112</v>
      </c>
      <c r="EQ1" t="s">
        <v>113</v>
      </c>
      <c r="ER1" t="s">
        <v>114</v>
      </c>
      <c r="ES1" t="s">
        <v>115</v>
      </c>
      <c r="ET1" t="s">
        <v>116</v>
      </c>
      <c r="EU1" t="s">
        <v>117</v>
      </c>
      <c r="EV1" t="s">
        <v>118</v>
      </c>
      <c r="EW1" t="s">
        <v>119</v>
      </c>
      <c r="EX1" t="s">
        <v>120</v>
      </c>
      <c r="EY1" t="s">
        <v>121</v>
      </c>
      <c r="EZ1" t="s">
        <v>122</v>
      </c>
      <c r="FA1" t="s">
        <v>123</v>
      </c>
      <c r="FB1" t="s">
        <v>124</v>
      </c>
      <c r="FC1" t="s">
        <v>125</v>
      </c>
    </row>
    <row r="2" spans="1:159">
      <c r="N2" s="2" t="s">
        <v>1340</v>
      </c>
      <c r="Q2" s="2" t="s">
        <v>1331</v>
      </c>
      <c r="R2" s="2">
        <v>1.8</v>
      </c>
      <c r="S2" s="2" t="s">
        <v>1381</v>
      </c>
      <c r="T2" s="2">
        <v>26.4</v>
      </c>
      <c r="U2" s="20" t="s">
        <v>1331</v>
      </c>
      <c r="V2" s="2"/>
      <c r="W2" s="2" t="s">
        <v>1346</v>
      </c>
      <c r="X2" s="2">
        <v>26.4</v>
      </c>
      <c r="Y2" s="2" t="s">
        <v>1337</v>
      </c>
      <c r="Z2" s="2" t="s">
        <v>1348</v>
      </c>
      <c r="AA2" s="2" t="s">
        <v>1331</v>
      </c>
      <c r="AC2" s="17">
        <v>0.8</v>
      </c>
      <c r="AE2">
        <v>0.5</v>
      </c>
      <c r="AF2">
        <v>0.5</v>
      </c>
      <c r="AK2" s="2" t="s">
        <v>1331</v>
      </c>
      <c r="AL2" s="2">
        <v>1.8</v>
      </c>
      <c r="AM2" s="2" t="s">
        <v>1381</v>
      </c>
      <c r="AN2" s="20" t="s">
        <v>1331</v>
      </c>
      <c r="AO2" s="2"/>
      <c r="AP2" s="2" t="s">
        <v>1346</v>
      </c>
    </row>
    <row r="3" spans="1:159">
      <c r="N3" s="2">
        <v>1.96</v>
      </c>
      <c r="O3">
        <v>2.0659999999999998</v>
      </c>
      <c r="Q3" s="2">
        <v>0.2</v>
      </c>
      <c r="R3" s="2">
        <f>SQRT(Q3/(2-Q3))</f>
        <v>0.33333333333333337</v>
      </c>
      <c r="S3" s="2"/>
      <c r="T3" s="2">
        <v>4.8</v>
      </c>
      <c r="U3" s="20">
        <v>0.2</v>
      </c>
      <c r="V3" s="2"/>
      <c r="W3" s="2"/>
      <c r="X3" s="2">
        <v>4.8</v>
      </c>
      <c r="Y3" s="2">
        <f>SQRT(1+($U$3/(2-$U$3)))</f>
        <v>1.0540925533894598</v>
      </c>
      <c r="Z3" s="2">
        <v>2.0659999999999998</v>
      </c>
      <c r="AA3" s="2">
        <v>0.2</v>
      </c>
      <c r="AB3">
        <v>2.0659999999999998</v>
      </c>
      <c r="AC3">
        <v>1.734</v>
      </c>
      <c r="AD3">
        <v>1.351</v>
      </c>
      <c r="AE3">
        <v>0.5</v>
      </c>
      <c r="AF3">
        <v>10</v>
      </c>
      <c r="AK3" s="2">
        <v>0.2</v>
      </c>
      <c r="AL3" s="2">
        <f>SQRT(AK3/(2-AK3))</f>
        <v>0.33333333333333337</v>
      </c>
      <c r="AM3" s="2"/>
      <c r="AN3" s="20">
        <v>0.2</v>
      </c>
      <c r="AO3" s="2"/>
      <c r="AP3" s="2"/>
      <c r="AQ3">
        <v>1.96</v>
      </c>
    </row>
    <row r="4" spans="1:159">
      <c r="O4" s="29"/>
    </row>
    <row r="5" spans="1:159">
      <c r="E5" t="s">
        <v>1378</v>
      </c>
      <c r="O5" s="27"/>
      <c r="Q5">
        <v>0</v>
      </c>
      <c r="R5">
        <v>0</v>
      </c>
      <c r="U5">
        <f>AVERAGE(P6:P8)</f>
        <v>0.51963333333333328</v>
      </c>
      <c r="V5">
        <f>-U5</f>
        <v>-0.51963333333333328</v>
      </c>
      <c r="AA5">
        <f>AVERAGE(P6:P8)</f>
        <v>0.51963333333333328</v>
      </c>
      <c r="AK5">
        <v>0</v>
      </c>
      <c r="AN5">
        <f>AVERAGE(AJ6:AJ8)</f>
        <v>-8.3333333333331552E-2</v>
      </c>
    </row>
    <row r="6" spans="1:159" s="45" customFormat="1">
      <c r="A6" s="45" t="s">
        <v>160</v>
      </c>
      <c r="B6" s="45">
        <v>1</v>
      </c>
      <c r="C6" s="45">
        <v>7.5</v>
      </c>
      <c r="D6" s="45">
        <v>31535</v>
      </c>
      <c r="E6" s="45" t="s">
        <v>144</v>
      </c>
      <c r="F6" s="45" t="s">
        <v>145</v>
      </c>
      <c r="G6" s="45">
        <v>19980913</v>
      </c>
      <c r="H6" s="45" t="s">
        <v>185</v>
      </c>
      <c r="I6" s="45" t="s">
        <v>130</v>
      </c>
      <c r="J6" s="45">
        <v>19980915</v>
      </c>
      <c r="K6" s="45" t="s">
        <v>131</v>
      </c>
      <c r="L6" s="45">
        <v>1</v>
      </c>
      <c r="N6" s="52">
        <f>IF(ABS(P6)&gt;=N$3,1,0)</f>
        <v>0</v>
      </c>
      <c r="O6" s="53">
        <f>IF(ABS(P6-U5)&lt;=AB$3,P6,IF(ABS(P6-P7)&lt;=O$3,P6,IF(AND(P6&gt;=U5,(P6-P7)&gt;O$3),O$3+U5,IF(AND(P6&lt;U5,(P6-P7)&lt;-O$3),-O$3*Y$3+U5,"error"))))</f>
        <v>-0.1176</v>
      </c>
      <c r="P6" s="45">
        <v>-0.1176</v>
      </c>
      <c r="Q6" s="45">
        <f>P6*Q$3+(1-Q$3)*Q5</f>
        <v>-2.3519999999999999E-2</v>
      </c>
      <c r="R6" s="45">
        <f>IF(ABS(Q6)&gt;=R$3*R$2,-Q6,0)</f>
        <v>0</v>
      </c>
      <c r="S6" s="45">
        <f>P6+R5</f>
        <v>-0.1176</v>
      </c>
      <c r="T6" s="54">
        <f>IF(R6=0,T$2,T$2+Q6*T$3)</f>
        <v>26.4</v>
      </c>
      <c r="U6" s="45">
        <f>U$3*O6+(1-U$3)*U5</f>
        <v>0.39218666666666668</v>
      </c>
      <c r="V6" s="55">
        <f>-U6</f>
        <v>-0.39218666666666668</v>
      </c>
      <c r="W6" s="56">
        <f>O6+V5</f>
        <v>-0.63723333333333332</v>
      </c>
      <c r="X6" s="54">
        <f>IF(V6=0,X$2,X$2+U6*X$3)</f>
        <v>28.282495999999998</v>
      </c>
      <c r="Y6" s="45">
        <f>O6-U5</f>
        <v>-0.63723333333333332</v>
      </c>
      <c r="Z6" s="45">
        <f>IF(ABS(P6-AA5)&gt;Z$3,1,0)</f>
        <v>0</v>
      </c>
      <c r="AA6" s="45">
        <f>P6*AA$3+(1-AA$3)*AA5</f>
        <v>0.39218666666666668</v>
      </c>
      <c r="AB6" s="45">
        <f>IF(ABS(Y6)&gt;AB$3,1,0)</f>
        <v>0</v>
      </c>
      <c r="AC6" s="45">
        <f>IF(ABS(Y6)&gt;AC$3,1,0)</f>
        <v>0</v>
      </c>
      <c r="AD6" s="45">
        <f>IF(ABS(Y6)&gt;AD$3,1,0)</f>
        <v>0</v>
      </c>
      <c r="AE6" s="45">
        <f>IF(AB5+AC5=0,IF(ABS(Y6)&lt;=AE$2,IF(ABS(U6)&lt;=AE$3,1,0),0),0)</f>
        <v>0</v>
      </c>
      <c r="AF6" s="45">
        <f>IF(AB5+AC5=0,IF(ABS(Y6)&lt;=AF$2,IF(ABS(U6)&lt;=AF$3,1,0),0),0)</f>
        <v>0</v>
      </c>
      <c r="AH6" s="48">
        <v>10.24</v>
      </c>
      <c r="AI6" s="45">
        <f>(AH6-10.27)/0.12</f>
        <v>-0.24999999999999467</v>
      </c>
      <c r="AJ6" s="45">
        <v>-0.24999999999999467</v>
      </c>
      <c r="AK6" s="45">
        <f>AJ6*AK$3+AK5*(1-AK$3)</f>
        <v>-4.9999999999998934E-2</v>
      </c>
      <c r="AL6" s="45">
        <f>IF(ABS(AK6)&gt;=AL$2*AL$3,-AK6,0)</f>
        <v>0</v>
      </c>
      <c r="AM6" s="45">
        <f>AJ6</f>
        <v>-0.24999999999999467</v>
      </c>
      <c r="AN6" s="45">
        <f>AJ6*AN$3+AN5*(1-AN$3)</f>
        <v>-0.11666666666666418</v>
      </c>
      <c r="AO6" s="45">
        <f>-AN6</f>
        <v>0.11666666666666418</v>
      </c>
      <c r="AP6" s="45">
        <f>AJ6</f>
        <v>-0.24999999999999467</v>
      </c>
      <c r="AQ6" s="45">
        <f>IF(ABS(AJ6)&gt;=AQ$3,1,0)</f>
        <v>0</v>
      </c>
      <c r="BE6" s="45" t="s">
        <v>147</v>
      </c>
      <c r="BF6" s="45">
        <v>143.5</v>
      </c>
      <c r="BG6" s="45">
        <v>19980911</v>
      </c>
      <c r="BH6" s="45" t="s">
        <v>138</v>
      </c>
      <c r="BI6" s="45" t="s">
        <v>186</v>
      </c>
      <c r="BJ6" s="45">
        <v>9806249</v>
      </c>
      <c r="BK6" s="45">
        <v>40</v>
      </c>
      <c r="BL6" s="45">
        <v>71.64</v>
      </c>
      <c r="BM6" s="45">
        <v>66.56</v>
      </c>
      <c r="BN6" s="45">
        <v>10.86</v>
      </c>
      <c r="BO6" s="45">
        <v>10.199999999999999</v>
      </c>
      <c r="BP6" s="45">
        <v>137</v>
      </c>
      <c r="BQ6" s="45" t="s">
        <v>187</v>
      </c>
      <c r="BR6" s="45">
        <v>40</v>
      </c>
      <c r="BS6" s="45">
        <v>3.2</v>
      </c>
      <c r="BT6" s="45">
        <v>4.3</v>
      </c>
      <c r="BU6" s="45">
        <v>7.5</v>
      </c>
      <c r="BV6" s="45">
        <v>0</v>
      </c>
      <c r="BW6" s="45">
        <v>3146</v>
      </c>
      <c r="BX6" s="45">
        <v>3160</v>
      </c>
      <c r="BY6" s="45">
        <v>3151</v>
      </c>
      <c r="BZ6" s="45">
        <v>13.4</v>
      </c>
      <c r="CA6" s="45">
        <v>13.5</v>
      </c>
      <c r="CB6" s="45">
        <v>13.4</v>
      </c>
      <c r="CC6" s="45">
        <v>2.15</v>
      </c>
      <c r="CD6" s="45">
        <v>2.27</v>
      </c>
      <c r="CE6" s="45">
        <v>2.2200000000000002</v>
      </c>
      <c r="CF6" s="45">
        <v>4504</v>
      </c>
      <c r="CG6" s="45">
        <v>5070.8</v>
      </c>
      <c r="CH6" s="45">
        <v>4769.5</v>
      </c>
      <c r="CI6" s="45">
        <v>2240</v>
      </c>
      <c r="CJ6" s="45">
        <v>2450</v>
      </c>
      <c r="CK6" s="45">
        <v>2319</v>
      </c>
      <c r="CL6" s="45">
        <v>825</v>
      </c>
      <c r="CM6" s="45">
        <v>854</v>
      </c>
      <c r="CN6" s="45">
        <v>841</v>
      </c>
      <c r="CO6" s="45">
        <v>142.4</v>
      </c>
      <c r="CP6" s="45">
        <v>143.9</v>
      </c>
      <c r="CQ6" s="45">
        <v>143</v>
      </c>
      <c r="CR6" s="45">
        <v>87.2</v>
      </c>
      <c r="CS6" s="45">
        <v>88.8</v>
      </c>
      <c r="CT6" s="45">
        <v>88.3</v>
      </c>
      <c r="CU6" s="45">
        <v>92.5</v>
      </c>
      <c r="CV6" s="45">
        <v>94.3</v>
      </c>
      <c r="CW6" s="45">
        <v>93.7</v>
      </c>
      <c r="CX6" s="45">
        <v>4.7</v>
      </c>
      <c r="CY6" s="45">
        <v>6.1</v>
      </c>
      <c r="CZ6" s="45">
        <v>5.4</v>
      </c>
      <c r="DA6" s="45">
        <v>26.4</v>
      </c>
      <c r="DB6" s="45">
        <v>28.5</v>
      </c>
      <c r="DC6" s="45">
        <v>27.2</v>
      </c>
      <c r="DD6" s="45">
        <v>268</v>
      </c>
      <c r="DE6" s="45">
        <v>276</v>
      </c>
      <c r="DF6" s="45">
        <v>273</v>
      </c>
      <c r="DG6" s="45">
        <v>8</v>
      </c>
      <c r="DH6" s="45">
        <v>10</v>
      </c>
      <c r="DI6" s="45">
        <v>9.1999999999999993</v>
      </c>
      <c r="DJ6" s="45">
        <v>0.8</v>
      </c>
      <c r="DK6" s="45">
        <v>1.1000000000000001</v>
      </c>
      <c r="DL6" s="45">
        <v>0.9</v>
      </c>
      <c r="DM6" s="45">
        <v>0.43</v>
      </c>
      <c r="DN6" s="45">
        <v>0.57999999999999996</v>
      </c>
      <c r="DO6" s="45">
        <v>0.51</v>
      </c>
      <c r="DP6" s="45">
        <v>35</v>
      </c>
      <c r="DQ6" s="45">
        <v>35</v>
      </c>
      <c r="DR6" s="45">
        <v>35</v>
      </c>
      <c r="DS6" s="45">
        <v>232</v>
      </c>
      <c r="DT6" s="45">
        <v>256</v>
      </c>
      <c r="DU6" s="45">
        <v>243.5</v>
      </c>
      <c r="DV6" s="45">
        <v>1660</v>
      </c>
      <c r="DW6" s="45">
        <v>711</v>
      </c>
      <c r="DX6" s="45">
        <v>534</v>
      </c>
      <c r="DY6" s="45">
        <v>1700</v>
      </c>
      <c r="DZ6" s="45">
        <v>6.6000000000000003E-2</v>
      </c>
      <c r="EA6" s="45">
        <v>7.6200000000000004E-2</v>
      </c>
      <c r="EB6" s="45">
        <v>7.1099999999999997E-2</v>
      </c>
      <c r="EC6" s="45">
        <v>8.6400000000000005E-2</v>
      </c>
      <c r="ED6" s="45">
        <v>0.1143</v>
      </c>
      <c r="EE6" s="45">
        <v>0.1004</v>
      </c>
      <c r="EF6" s="45">
        <v>7.0999999999999994E-2</v>
      </c>
      <c r="EG6" s="45">
        <v>7.5999999999999998E-2</v>
      </c>
      <c r="EH6" s="45">
        <v>7.4200000000000002E-2</v>
      </c>
      <c r="EI6" s="45">
        <v>6.4000000000000001E-2</v>
      </c>
      <c r="EJ6" s="45">
        <v>6.9000000000000006E-2</v>
      </c>
      <c r="EK6" s="45">
        <v>6.6500000000000004E-2</v>
      </c>
      <c r="EL6" s="45">
        <v>6.7000000000000004E-2</v>
      </c>
      <c r="EM6" s="45">
        <v>7.3999999999999996E-2</v>
      </c>
      <c r="EN6" s="45">
        <v>7.0499999999999993E-2</v>
      </c>
      <c r="EO6" s="45">
        <v>5.0000000000000001E-3</v>
      </c>
      <c r="EP6" s="45">
        <v>9</v>
      </c>
      <c r="EQ6" s="45">
        <v>6.0999999999999999E-2</v>
      </c>
      <c r="ER6" s="45">
        <v>4944</v>
      </c>
      <c r="ES6" s="45">
        <v>31</v>
      </c>
      <c r="ET6" s="45">
        <v>8252</v>
      </c>
      <c r="EU6" s="45" t="s">
        <v>188</v>
      </c>
      <c r="EV6" s="45">
        <v>1218</v>
      </c>
      <c r="EW6" s="45">
        <v>2405</v>
      </c>
      <c r="EX6" s="45" t="s">
        <v>142</v>
      </c>
      <c r="EY6" s="45" t="s">
        <v>189</v>
      </c>
      <c r="EZ6" s="45">
        <v>19980913</v>
      </c>
      <c r="FA6" s="45" t="s">
        <v>185</v>
      </c>
      <c r="FB6" s="45">
        <v>31</v>
      </c>
      <c r="FC6" s="45" t="s">
        <v>143</v>
      </c>
    </row>
    <row r="7" spans="1:159" s="45" customFormat="1">
      <c r="A7" s="45" t="s">
        <v>160</v>
      </c>
      <c r="B7" s="45">
        <v>1</v>
      </c>
      <c r="C7" s="45">
        <v>25.6</v>
      </c>
      <c r="D7" s="45">
        <v>31096</v>
      </c>
      <c r="E7" s="45">
        <v>1006</v>
      </c>
      <c r="F7" s="45" t="s">
        <v>145</v>
      </c>
      <c r="G7" s="45">
        <v>19980927</v>
      </c>
      <c r="H7" s="45" t="s">
        <v>205</v>
      </c>
      <c r="I7" s="45" t="s">
        <v>130</v>
      </c>
      <c r="J7" s="45">
        <v>19980929</v>
      </c>
      <c r="K7" s="45" t="s">
        <v>131</v>
      </c>
      <c r="L7" s="45">
        <v>2</v>
      </c>
      <c r="N7" s="52">
        <f t="shared" ref="N7:N70" si="0">IF(ABS(P7)&gt;=N$3,1,0)</f>
        <v>0</v>
      </c>
      <c r="O7" s="53">
        <f t="shared" ref="O7:O70" si="1">IF(ABS(P7-U6)&lt;=AB$3,P7,IF(ABS(P7-P8)&lt;=O$3,P7,IF(AND(P7&gt;=U6,(P7-P8)&gt;O$3),O$3+U6,IF(AND(P7&lt;U6,(P7-P8)&lt;-O$3),-O$3*Y$3+U6,"error"))))</f>
        <v>1.7646999999999999</v>
      </c>
      <c r="P7" s="45">
        <v>1.7646999999999999</v>
      </c>
      <c r="Q7" s="45">
        <f t="shared" ref="Q7:Q70" si="2">P7*Q$3+(1-Q$3)*Q6</f>
        <v>0.33412400000000003</v>
      </c>
      <c r="R7" s="45">
        <f t="shared" ref="R7:R70" si="3">IF(ABS(Q7)&gt;=R$3*R$2,-Q7,0)</f>
        <v>0</v>
      </c>
      <c r="S7" s="45">
        <f t="shared" ref="S7:S70" si="4">P7+R6</f>
        <v>1.7646999999999999</v>
      </c>
      <c r="T7" s="54">
        <f t="shared" ref="T7:T70" si="5">IF(R7=0,T$2,T$2+Q7*T$3)</f>
        <v>26.4</v>
      </c>
      <c r="U7" s="45">
        <f t="shared" ref="U7:U70" si="6">U$3*O7+(1-U$3)*U6</f>
        <v>0.66668933333333347</v>
      </c>
      <c r="V7" s="55">
        <f t="shared" ref="V7:V70" si="7">-U7</f>
        <v>-0.66668933333333347</v>
      </c>
      <c r="W7" s="56">
        <f t="shared" ref="W7:W70" si="8">O7+V6</f>
        <v>1.3725133333333333</v>
      </c>
      <c r="X7" s="54">
        <f t="shared" ref="X7:X70" si="9">IF(V7=0,X$2,X$2+U7*X$3)</f>
        <v>29.600108800000001</v>
      </c>
      <c r="Y7" s="45">
        <f t="shared" ref="Y7:Y70" si="10">O7-U6</f>
        <v>1.3725133333333333</v>
      </c>
      <c r="Z7" s="45">
        <f t="shared" ref="Z7:Z70" si="11">IF(ABS(P7-AA6)&gt;Z$3,1,0)</f>
        <v>0</v>
      </c>
      <c r="AA7" s="45">
        <f t="shared" ref="AA7:AA70" si="12">P7*AA$3+(1-AA$3)*AA6</f>
        <v>0.66668933333333347</v>
      </c>
      <c r="AB7" s="45">
        <f t="shared" ref="AB7:AB70" si="13">IF(ABS(Y7)&gt;AB$3,1,0)</f>
        <v>0</v>
      </c>
      <c r="AC7" s="45">
        <f t="shared" ref="AC7:AC70" si="14">IF(ABS(Y7)&gt;AC$3,1,0)</f>
        <v>0</v>
      </c>
      <c r="AD7" s="45">
        <f t="shared" ref="AD7:AD70" si="15">IF(ABS(Y7)&gt;AD$3,1,0)</f>
        <v>1</v>
      </c>
      <c r="AE7" s="45">
        <f t="shared" ref="AE7:AE70" si="16">IF(AB6+AC6=0,IF(ABS(Y7)&lt;=AE$2,IF(ABS(U7)&lt;=AE$3,1,0),0),0)</f>
        <v>0</v>
      </c>
      <c r="AF7" s="45">
        <f t="shared" ref="AF7:AF70" si="17">IF(AB6+AC6=0,IF(ABS(Y7)&lt;=AF$2,IF(ABS(U7)&lt;=AF$3,1,0),0),0)</f>
        <v>0</v>
      </c>
      <c r="AH7" s="48">
        <v>9.1199999999999992</v>
      </c>
      <c r="AI7" s="45">
        <f>(AH7-9.09)/0.12</f>
        <v>0.24999999999999467</v>
      </c>
      <c r="AJ7" s="45">
        <v>0.24999999999999467</v>
      </c>
      <c r="AK7" s="45">
        <f t="shared" ref="AK7:AK70" si="18">AJ7*AK$3+AK6*(1-AK$3)</f>
        <v>9.9999999999997868E-3</v>
      </c>
      <c r="AL7" s="45">
        <f t="shared" ref="AL7:AL70" si="19">IF(ABS(AK7)&gt;=AL$2*AL$3,-AK7,0)</f>
        <v>0</v>
      </c>
      <c r="AM7" s="45">
        <f>AJ7+AL6</f>
        <v>0.24999999999999467</v>
      </c>
      <c r="AN7" s="45">
        <f t="shared" ref="AN7:AN70" si="20">AJ7*AN$3+AN6*(1-AN$3)</f>
        <v>-4.3333333333332419E-2</v>
      </c>
      <c r="AO7" s="45">
        <f>-AN7</f>
        <v>4.3333333333332419E-2</v>
      </c>
      <c r="AP7" s="45">
        <f>AJ7+AO6</f>
        <v>0.36666666666665887</v>
      </c>
      <c r="AQ7" s="45">
        <f t="shared" ref="AQ7:AQ70" si="21">IF(ABS(AJ7)&gt;=AQ$3,1,0)</f>
        <v>0</v>
      </c>
      <c r="BE7" s="45" t="s">
        <v>151</v>
      </c>
      <c r="BF7" s="45">
        <v>143.5</v>
      </c>
      <c r="BG7" s="45">
        <v>19980925</v>
      </c>
      <c r="BH7" s="45" t="s">
        <v>138</v>
      </c>
      <c r="BI7" s="45" t="s">
        <v>206</v>
      </c>
      <c r="BJ7" s="45">
        <v>9806249</v>
      </c>
      <c r="BK7" s="45">
        <v>40</v>
      </c>
      <c r="BL7" s="45">
        <v>59.86</v>
      </c>
      <c r="BM7" s="45">
        <v>52.36</v>
      </c>
      <c r="BN7" s="45">
        <v>10.15</v>
      </c>
      <c r="BO7" s="45">
        <v>8.98</v>
      </c>
      <c r="BP7" s="45">
        <v>427</v>
      </c>
      <c r="BQ7" s="45" t="s">
        <v>207</v>
      </c>
      <c r="BR7" s="45">
        <v>40</v>
      </c>
      <c r="BS7" s="45">
        <v>10.1</v>
      </c>
      <c r="BT7" s="45">
        <v>15.5</v>
      </c>
      <c r="BU7" s="45">
        <v>25.6</v>
      </c>
      <c r="BV7" s="45">
        <v>0</v>
      </c>
      <c r="BW7" s="45">
        <v>3138</v>
      </c>
      <c r="BX7" s="45">
        <v>3163</v>
      </c>
      <c r="BY7" s="45">
        <v>3152.7</v>
      </c>
      <c r="BZ7" s="45">
        <v>13.2</v>
      </c>
      <c r="CA7" s="45">
        <v>13.5</v>
      </c>
      <c r="CB7" s="45">
        <v>13.4</v>
      </c>
      <c r="CC7" s="45">
        <v>2.14</v>
      </c>
      <c r="CD7" s="45">
        <v>2.29</v>
      </c>
      <c r="CE7" s="45">
        <v>2.2200000000000002</v>
      </c>
      <c r="CF7" s="45">
        <v>4541.3</v>
      </c>
      <c r="CG7" s="45">
        <v>4884.3</v>
      </c>
      <c r="CH7" s="45">
        <v>4686</v>
      </c>
      <c r="CI7" s="45">
        <v>2200</v>
      </c>
      <c r="CJ7" s="45">
        <v>2400</v>
      </c>
      <c r="CK7" s="45">
        <v>2324</v>
      </c>
      <c r="CL7" s="45">
        <v>840</v>
      </c>
      <c r="CM7" s="45">
        <v>859</v>
      </c>
      <c r="CN7" s="45">
        <v>848</v>
      </c>
      <c r="CO7" s="45">
        <v>142.80000000000001</v>
      </c>
      <c r="CP7" s="45">
        <v>144</v>
      </c>
      <c r="CQ7" s="45">
        <v>143.5</v>
      </c>
      <c r="CR7" s="45">
        <v>86.6</v>
      </c>
      <c r="CS7" s="45">
        <v>88.6</v>
      </c>
      <c r="CT7" s="45">
        <v>87.3</v>
      </c>
      <c r="CU7" s="45">
        <v>92.6</v>
      </c>
      <c r="CV7" s="45">
        <v>93.9</v>
      </c>
      <c r="CW7" s="45">
        <v>93.1</v>
      </c>
      <c r="CX7" s="45">
        <v>4.5999999999999996</v>
      </c>
      <c r="CY7" s="45">
        <v>6.6</v>
      </c>
      <c r="CZ7" s="45">
        <v>5.7</v>
      </c>
      <c r="DA7" s="45">
        <v>26.1</v>
      </c>
      <c r="DB7" s="45">
        <v>29.8</v>
      </c>
      <c r="DC7" s="45">
        <v>27.7</v>
      </c>
      <c r="DD7" s="45">
        <v>269</v>
      </c>
      <c r="DE7" s="45">
        <v>277</v>
      </c>
      <c r="DF7" s="45">
        <v>273</v>
      </c>
      <c r="DG7" s="45">
        <v>9</v>
      </c>
      <c r="DH7" s="45">
        <v>9</v>
      </c>
      <c r="DI7" s="45">
        <v>9</v>
      </c>
      <c r="DJ7" s="45">
        <v>0.6</v>
      </c>
      <c r="DK7" s="45">
        <v>2</v>
      </c>
      <c r="DL7" s="45">
        <v>1.8</v>
      </c>
      <c r="DM7" s="45">
        <v>0.4</v>
      </c>
      <c r="DN7" s="45">
        <v>0.6</v>
      </c>
      <c r="DO7" s="45">
        <v>0.5</v>
      </c>
      <c r="DP7" s="45">
        <v>35</v>
      </c>
      <c r="DQ7" s="45">
        <v>35</v>
      </c>
      <c r="DR7" s="45">
        <v>35</v>
      </c>
      <c r="DS7" s="45">
        <v>164</v>
      </c>
      <c r="DT7" s="45">
        <v>189</v>
      </c>
      <c r="DU7" s="45">
        <v>174.1</v>
      </c>
      <c r="DV7" s="45">
        <v>1660</v>
      </c>
      <c r="DW7" s="45">
        <v>711</v>
      </c>
      <c r="DX7" s="45">
        <v>534</v>
      </c>
      <c r="DY7" s="45">
        <v>1410</v>
      </c>
      <c r="DZ7" s="45">
        <v>6.0999999999999999E-2</v>
      </c>
      <c r="EA7" s="45">
        <v>7.3700000000000002E-2</v>
      </c>
      <c r="EB7" s="45">
        <v>6.7299999999999999E-2</v>
      </c>
      <c r="EC7" s="45">
        <v>8.6400000000000005E-2</v>
      </c>
      <c r="ED7" s="45">
        <v>0.1041</v>
      </c>
      <c r="EE7" s="45">
        <v>9.5100000000000004E-2</v>
      </c>
      <c r="EF7" s="45">
        <v>7.0999999999999994E-2</v>
      </c>
      <c r="EG7" s="45">
        <v>7.5999999999999998E-2</v>
      </c>
      <c r="EH7" s="45">
        <v>7.4200000000000002E-2</v>
      </c>
      <c r="EI7" s="45">
        <v>6.8000000000000005E-2</v>
      </c>
      <c r="EJ7" s="45">
        <v>7.0999999999999994E-2</v>
      </c>
      <c r="EK7" s="45">
        <v>6.9500000000000006E-2</v>
      </c>
      <c r="EL7" s="45">
        <v>6.0999999999999999E-2</v>
      </c>
      <c r="EM7" s="45">
        <v>6.9000000000000006E-2</v>
      </c>
      <c r="EN7" s="45">
        <v>6.5000000000000002E-2</v>
      </c>
      <c r="EO7" s="45">
        <v>5.0000000000000001E-4</v>
      </c>
      <c r="EP7" s="45">
        <v>11</v>
      </c>
      <c r="EQ7" s="45">
        <v>5.0999999999999997E-2</v>
      </c>
      <c r="ER7" s="45">
        <v>4944</v>
      </c>
      <c r="ES7" s="45">
        <v>31</v>
      </c>
      <c r="ET7" s="45">
        <v>8252</v>
      </c>
      <c r="EU7" s="45" t="s">
        <v>188</v>
      </c>
      <c r="EV7" s="45">
        <v>1218</v>
      </c>
      <c r="EW7" s="45">
        <v>2405</v>
      </c>
      <c r="EX7" s="45" t="s">
        <v>142</v>
      </c>
      <c r="EY7" s="45">
        <v>1286</v>
      </c>
      <c r="EZ7" s="45">
        <v>19980927</v>
      </c>
      <c r="FA7" s="45" t="s">
        <v>205</v>
      </c>
      <c r="FB7" s="45">
        <v>31</v>
      </c>
      <c r="FC7" s="45" t="s">
        <v>143</v>
      </c>
    </row>
    <row r="8" spans="1:159" s="45" customFormat="1">
      <c r="A8" s="45" t="s">
        <v>160</v>
      </c>
      <c r="B8" s="45">
        <v>1</v>
      </c>
      <c r="C8" s="45">
        <v>7.6</v>
      </c>
      <c r="D8" s="45">
        <v>31530</v>
      </c>
      <c r="E8" s="45" t="s">
        <v>144</v>
      </c>
      <c r="F8" s="45" t="s">
        <v>145</v>
      </c>
      <c r="G8" s="45">
        <v>19981003</v>
      </c>
      <c r="H8" s="45" t="s">
        <v>208</v>
      </c>
      <c r="I8" s="45" t="s">
        <v>130</v>
      </c>
      <c r="J8" s="45">
        <v>19981006</v>
      </c>
      <c r="K8" s="45">
        <v>19990810</v>
      </c>
      <c r="L8" s="45">
        <v>3</v>
      </c>
      <c r="N8" s="52">
        <f t="shared" si="0"/>
        <v>0</v>
      </c>
      <c r="O8" s="53">
        <f t="shared" si="1"/>
        <v>-8.8200000000000001E-2</v>
      </c>
      <c r="P8" s="45">
        <v>-8.8200000000000001E-2</v>
      </c>
      <c r="Q8" s="45">
        <f t="shared" si="2"/>
        <v>0.24965920000000003</v>
      </c>
      <c r="R8" s="45">
        <f t="shared" si="3"/>
        <v>0</v>
      </c>
      <c r="S8" s="45">
        <f t="shared" si="4"/>
        <v>-8.8200000000000001E-2</v>
      </c>
      <c r="T8" s="54">
        <f t="shared" si="5"/>
        <v>26.4</v>
      </c>
      <c r="U8" s="45">
        <f t="shared" si="6"/>
        <v>0.51571146666666678</v>
      </c>
      <c r="V8" s="55">
        <f t="shared" si="7"/>
        <v>-0.51571146666666678</v>
      </c>
      <c r="W8" s="56">
        <f t="shared" si="8"/>
        <v>-0.75488933333333352</v>
      </c>
      <c r="X8" s="54">
        <f t="shared" si="9"/>
        <v>28.87541504</v>
      </c>
      <c r="Y8" s="45">
        <f t="shared" si="10"/>
        <v>-0.75488933333333352</v>
      </c>
      <c r="Z8" s="45">
        <f t="shared" si="11"/>
        <v>0</v>
      </c>
      <c r="AA8" s="45">
        <f t="shared" si="12"/>
        <v>0.51571146666666678</v>
      </c>
      <c r="AB8" s="45">
        <f t="shared" si="13"/>
        <v>0</v>
      </c>
      <c r="AC8" s="45">
        <f t="shared" si="14"/>
        <v>0</v>
      </c>
      <c r="AD8" s="45">
        <f t="shared" si="15"/>
        <v>0</v>
      </c>
      <c r="AE8" s="45">
        <f t="shared" si="16"/>
        <v>0</v>
      </c>
      <c r="AF8" s="45">
        <f t="shared" si="17"/>
        <v>0</v>
      </c>
      <c r="AH8" s="48">
        <v>10.24</v>
      </c>
      <c r="AI8" s="45">
        <f>(AH8-10.27)/0.12</f>
        <v>-0.24999999999999467</v>
      </c>
      <c r="AJ8" s="45">
        <v>-0.24999999999999467</v>
      </c>
      <c r="AK8" s="45">
        <f t="shared" si="18"/>
        <v>-4.1999999999999107E-2</v>
      </c>
      <c r="AL8" s="45">
        <f t="shared" si="19"/>
        <v>0</v>
      </c>
      <c r="AM8" s="45">
        <f t="shared" ref="AM8:AM71" si="22">AJ8+AL7</f>
        <v>-0.24999999999999467</v>
      </c>
      <c r="AN8" s="45">
        <f t="shared" si="20"/>
        <v>-8.4666666666664864E-2</v>
      </c>
      <c r="AO8" s="45">
        <f t="shared" ref="AO8:AO71" si="23">-AN8</f>
        <v>8.4666666666664864E-2</v>
      </c>
      <c r="AP8" s="45">
        <f t="shared" ref="AP8:AP71" si="24">AJ8+AO7</f>
        <v>-0.20666666666666225</v>
      </c>
      <c r="AQ8" s="45">
        <f t="shared" si="21"/>
        <v>0</v>
      </c>
      <c r="BE8" s="45" t="s">
        <v>147</v>
      </c>
      <c r="BF8" s="45">
        <v>143.5</v>
      </c>
      <c r="BG8" s="45">
        <v>19981001</v>
      </c>
      <c r="BH8" s="45" t="s">
        <v>138</v>
      </c>
      <c r="BI8" s="45" t="s">
        <v>209</v>
      </c>
      <c r="BJ8" s="45">
        <v>9806249</v>
      </c>
      <c r="BK8" s="45">
        <v>40</v>
      </c>
      <c r="BL8" s="45">
        <v>71.81</v>
      </c>
      <c r="BM8" s="45">
        <v>66.27</v>
      </c>
      <c r="BN8" s="45">
        <v>10.9</v>
      </c>
      <c r="BO8" s="45">
        <v>10.119999999999999</v>
      </c>
      <c r="BP8" s="45">
        <v>138</v>
      </c>
      <c r="BQ8" s="45" t="s">
        <v>210</v>
      </c>
      <c r="BR8" s="45">
        <v>40</v>
      </c>
      <c r="BS8" s="45">
        <v>2.9</v>
      </c>
      <c r="BT8" s="45">
        <v>4.7</v>
      </c>
      <c r="BU8" s="45">
        <v>7.6</v>
      </c>
      <c r="BV8" s="45">
        <v>0</v>
      </c>
      <c r="BW8" s="45">
        <v>3135</v>
      </c>
      <c r="BX8" s="45">
        <v>3160</v>
      </c>
      <c r="BY8" s="45">
        <v>3150.5</v>
      </c>
      <c r="BZ8" s="45">
        <v>13.4</v>
      </c>
      <c r="CA8" s="45">
        <v>13.5</v>
      </c>
      <c r="CB8" s="45">
        <v>13.4</v>
      </c>
      <c r="CC8" s="45">
        <v>2.19</v>
      </c>
      <c r="CD8" s="45">
        <v>2.2799999999999998</v>
      </c>
      <c r="CE8" s="45">
        <v>2.2599999999999998</v>
      </c>
      <c r="CF8" s="45">
        <v>4608.3999999999996</v>
      </c>
      <c r="CG8" s="45">
        <v>5100.6000000000004</v>
      </c>
      <c r="CH8" s="45">
        <v>4907.5</v>
      </c>
      <c r="CI8" s="45">
        <v>2225</v>
      </c>
      <c r="CJ8" s="45">
        <v>2400</v>
      </c>
      <c r="CK8" s="45">
        <v>2326.3000000000002</v>
      </c>
      <c r="CL8" s="45">
        <v>824</v>
      </c>
      <c r="CM8" s="45">
        <v>937</v>
      </c>
      <c r="CN8" s="45">
        <v>850</v>
      </c>
      <c r="CO8" s="45">
        <v>142.1</v>
      </c>
      <c r="CP8" s="45">
        <v>144.5</v>
      </c>
      <c r="CQ8" s="45">
        <v>143</v>
      </c>
      <c r="CR8" s="45">
        <v>87</v>
      </c>
      <c r="CS8" s="45">
        <v>88.3</v>
      </c>
      <c r="CT8" s="45">
        <v>87.7</v>
      </c>
      <c r="CU8" s="45">
        <v>92.6</v>
      </c>
      <c r="CV8" s="45">
        <v>94.1</v>
      </c>
      <c r="CW8" s="45">
        <v>93.3</v>
      </c>
      <c r="CX8" s="45">
        <v>5.3</v>
      </c>
      <c r="CY8" s="45">
        <v>6</v>
      </c>
      <c r="CZ8" s="45">
        <v>5.6</v>
      </c>
      <c r="DA8" s="45">
        <v>25.8</v>
      </c>
      <c r="DB8" s="45">
        <v>29.4</v>
      </c>
      <c r="DC8" s="45">
        <v>27.2</v>
      </c>
      <c r="DD8" s="45">
        <v>267</v>
      </c>
      <c r="DE8" s="45">
        <v>281</v>
      </c>
      <c r="DF8" s="45">
        <v>275</v>
      </c>
      <c r="DG8" s="45">
        <v>7.9</v>
      </c>
      <c r="DH8" s="45">
        <v>8.6</v>
      </c>
      <c r="DI8" s="45">
        <v>8.1999999999999993</v>
      </c>
      <c r="DJ8" s="45">
        <v>1.5</v>
      </c>
      <c r="DK8" s="45">
        <v>2</v>
      </c>
      <c r="DL8" s="45">
        <v>1.7</v>
      </c>
      <c r="DM8" s="45">
        <v>0.5</v>
      </c>
      <c r="DN8" s="45">
        <v>0.98</v>
      </c>
      <c r="DO8" s="45">
        <v>0.55000000000000004</v>
      </c>
      <c r="DP8" s="45">
        <v>35</v>
      </c>
      <c r="DQ8" s="45">
        <v>35</v>
      </c>
      <c r="DR8" s="45">
        <v>35</v>
      </c>
      <c r="DS8" s="45">
        <v>175</v>
      </c>
      <c r="DT8" s="45">
        <v>224</v>
      </c>
      <c r="DU8" s="45">
        <v>195.8</v>
      </c>
      <c r="DV8" s="45">
        <v>1660</v>
      </c>
      <c r="DW8" s="45">
        <v>711</v>
      </c>
      <c r="DX8" s="45">
        <v>543</v>
      </c>
      <c r="DY8" s="45">
        <v>1690</v>
      </c>
      <c r="DZ8" s="45">
        <v>6.3500000000000001E-2</v>
      </c>
      <c r="EA8" s="45">
        <v>7.6200000000000004E-2</v>
      </c>
      <c r="EB8" s="45">
        <v>6.9800000000000001E-2</v>
      </c>
      <c r="EC8" s="45">
        <v>9.4E-2</v>
      </c>
      <c r="ED8" s="45">
        <v>0.1067</v>
      </c>
      <c r="EE8" s="45">
        <v>0.1003</v>
      </c>
      <c r="EF8" s="45">
        <v>7.3599999999999999E-2</v>
      </c>
      <c r="EG8" s="45">
        <v>7.6200000000000004E-2</v>
      </c>
      <c r="EH8" s="45">
        <v>7.5600000000000001E-2</v>
      </c>
      <c r="EI8" s="45">
        <v>6.3500000000000001E-2</v>
      </c>
      <c r="EJ8" s="45">
        <v>6.8500000000000005E-2</v>
      </c>
      <c r="EK8" s="45">
        <v>6.6600000000000006E-2</v>
      </c>
      <c r="EL8" s="45">
        <v>6.3500000000000001E-2</v>
      </c>
      <c r="EM8" s="45">
        <v>7.6200000000000004E-2</v>
      </c>
      <c r="EN8" s="45">
        <v>7.0400000000000004E-2</v>
      </c>
      <c r="EO8" s="45">
        <v>2.9999999999999997E-4</v>
      </c>
      <c r="EP8" s="45">
        <v>12</v>
      </c>
      <c r="EQ8" s="45">
        <v>5.0799999999999998E-2</v>
      </c>
      <c r="ER8" s="45">
        <v>4944</v>
      </c>
      <c r="ES8" s="45">
        <v>31</v>
      </c>
      <c r="ET8" s="45">
        <v>8252</v>
      </c>
      <c r="EU8" s="45" t="s">
        <v>188</v>
      </c>
      <c r="EV8" s="45">
        <v>1218</v>
      </c>
      <c r="EW8" s="45">
        <v>2405</v>
      </c>
      <c r="EX8" s="45" t="s">
        <v>142</v>
      </c>
      <c r="EY8" s="45">
        <v>1287</v>
      </c>
      <c r="EZ8" s="45">
        <v>19981003</v>
      </c>
      <c r="FA8" s="45" t="s">
        <v>208</v>
      </c>
      <c r="FB8" s="45">
        <v>31</v>
      </c>
      <c r="FC8" s="45" t="s">
        <v>143</v>
      </c>
    </row>
    <row r="9" spans="1:159" s="45" customFormat="1">
      <c r="A9" s="45" t="s">
        <v>160</v>
      </c>
      <c r="B9" s="45">
        <v>1</v>
      </c>
      <c r="C9" s="45">
        <v>25.7</v>
      </c>
      <c r="D9" s="45">
        <v>34067</v>
      </c>
      <c r="E9" s="45">
        <v>1006</v>
      </c>
      <c r="F9" s="45" t="s">
        <v>145</v>
      </c>
      <c r="G9" s="45">
        <v>19990221</v>
      </c>
      <c r="H9" s="45" t="s">
        <v>235</v>
      </c>
      <c r="I9" s="45" t="s">
        <v>236</v>
      </c>
      <c r="J9" s="45">
        <v>19990223</v>
      </c>
      <c r="K9" s="45">
        <v>19990823</v>
      </c>
      <c r="L9" s="45">
        <v>4</v>
      </c>
      <c r="N9" s="52">
        <f t="shared" si="0"/>
        <v>0</v>
      </c>
      <c r="O9" s="53">
        <f t="shared" si="1"/>
        <v>1.7941</v>
      </c>
      <c r="P9" s="45">
        <v>1.7941</v>
      </c>
      <c r="Q9" s="45">
        <f t="shared" si="2"/>
        <v>0.55854736000000005</v>
      </c>
      <c r="R9" s="45">
        <f t="shared" si="3"/>
        <v>0</v>
      </c>
      <c r="S9" s="45">
        <f t="shared" si="4"/>
        <v>1.7941</v>
      </c>
      <c r="T9" s="54">
        <f t="shared" si="5"/>
        <v>26.4</v>
      </c>
      <c r="U9" s="45">
        <f t="shared" si="6"/>
        <v>0.77138917333333346</v>
      </c>
      <c r="V9" s="55">
        <f t="shared" si="7"/>
        <v>-0.77138917333333346</v>
      </c>
      <c r="W9" s="56">
        <f t="shared" si="8"/>
        <v>1.2783885333333331</v>
      </c>
      <c r="X9" s="54">
        <f t="shared" si="9"/>
        <v>30.102668032</v>
      </c>
      <c r="Y9" s="45">
        <f t="shared" si="10"/>
        <v>1.2783885333333331</v>
      </c>
      <c r="Z9" s="45">
        <f t="shared" si="11"/>
        <v>0</v>
      </c>
      <c r="AA9" s="45">
        <f t="shared" si="12"/>
        <v>0.77138917333333346</v>
      </c>
      <c r="AB9" s="45">
        <f t="shared" si="13"/>
        <v>0</v>
      </c>
      <c r="AC9" s="45">
        <f t="shared" si="14"/>
        <v>0</v>
      </c>
      <c r="AD9" s="45">
        <f t="shared" si="15"/>
        <v>0</v>
      </c>
      <c r="AE9" s="45">
        <f t="shared" si="16"/>
        <v>0</v>
      </c>
      <c r="AF9" s="45">
        <f t="shared" si="17"/>
        <v>0</v>
      </c>
      <c r="AH9" s="48">
        <v>9.1</v>
      </c>
      <c r="AI9" s="45">
        <f t="shared" ref="AI9:AI11" si="25">(AH9-9.09)/0.12</f>
        <v>8.3333333333331566E-2</v>
      </c>
      <c r="AJ9" s="45">
        <v>8.3333333333331566E-2</v>
      </c>
      <c r="AK9" s="45">
        <f t="shared" si="18"/>
        <v>-1.6933333333332978E-2</v>
      </c>
      <c r="AL9" s="45">
        <f t="shared" si="19"/>
        <v>0</v>
      </c>
      <c r="AM9" s="45">
        <f t="shared" si="22"/>
        <v>8.3333333333331566E-2</v>
      </c>
      <c r="AN9" s="45">
        <f t="shared" si="20"/>
        <v>-5.1066666666665581E-2</v>
      </c>
      <c r="AO9" s="45">
        <f t="shared" si="23"/>
        <v>5.1066666666665581E-2</v>
      </c>
      <c r="AP9" s="45">
        <f t="shared" si="24"/>
        <v>0.16799999999999643</v>
      </c>
      <c r="AQ9" s="45">
        <f t="shared" si="21"/>
        <v>0</v>
      </c>
      <c r="BE9" s="45" t="s">
        <v>200</v>
      </c>
      <c r="BF9" s="45">
        <v>143.5</v>
      </c>
      <c r="BG9" s="45">
        <v>19990219</v>
      </c>
      <c r="BH9" s="45" t="s">
        <v>138</v>
      </c>
      <c r="BI9" s="45" t="s">
        <v>237</v>
      </c>
      <c r="BJ9" s="45">
        <v>9806249</v>
      </c>
      <c r="BK9" s="45">
        <v>40</v>
      </c>
      <c r="BL9" s="45">
        <v>59.83</v>
      </c>
      <c r="BM9" s="45">
        <v>51.8</v>
      </c>
      <c r="BN9" s="45">
        <v>10.15</v>
      </c>
      <c r="BO9" s="45">
        <v>8.91</v>
      </c>
      <c r="BP9" s="45">
        <v>317</v>
      </c>
      <c r="BQ9" s="45" t="s">
        <v>238</v>
      </c>
      <c r="BR9" s="45">
        <v>40</v>
      </c>
      <c r="BS9" s="45">
        <v>10.3</v>
      </c>
      <c r="BT9" s="45">
        <v>15.4</v>
      </c>
      <c r="BU9" s="45">
        <v>25.7</v>
      </c>
      <c r="BV9" s="45">
        <v>0</v>
      </c>
      <c r="BW9" s="45">
        <v>3141</v>
      </c>
      <c r="BX9" s="45">
        <v>3166</v>
      </c>
      <c r="BY9" s="45">
        <v>3151.3</v>
      </c>
      <c r="BZ9" s="45">
        <v>13.4</v>
      </c>
      <c r="CA9" s="45">
        <v>13.5</v>
      </c>
      <c r="CB9" s="45">
        <v>13.4</v>
      </c>
      <c r="CC9" s="45">
        <v>2.15</v>
      </c>
      <c r="CD9" s="45">
        <v>2.2999999999999998</v>
      </c>
      <c r="CE9" s="45">
        <v>2.21</v>
      </c>
      <c r="CF9" s="45">
        <v>4832.1000000000004</v>
      </c>
      <c r="CG9" s="45">
        <v>5287</v>
      </c>
      <c r="CH9" s="45">
        <v>5026.8</v>
      </c>
      <c r="CI9" s="45">
        <v>2250</v>
      </c>
      <c r="CJ9" s="45">
        <v>2450</v>
      </c>
      <c r="CK9" s="45">
        <v>2380</v>
      </c>
      <c r="CL9" s="45">
        <v>838</v>
      </c>
      <c r="CM9" s="45">
        <v>864</v>
      </c>
      <c r="CN9" s="45">
        <v>852</v>
      </c>
      <c r="CO9" s="45">
        <v>142.5</v>
      </c>
      <c r="CP9" s="45">
        <v>144</v>
      </c>
      <c r="CQ9" s="45">
        <v>143.1</v>
      </c>
      <c r="CR9" s="45">
        <v>86.6</v>
      </c>
      <c r="CS9" s="45">
        <v>88</v>
      </c>
      <c r="CT9" s="45">
        <v>87.4</v>
      </c>
      <c r="CU9" s="45">
        <v>92.8</v>
      </c>
      <c r="CV9" s="45">
        <v>93.7</v>
      </c>
      <c r="CW9" s="45">
        <v>93.4</v>
      </c>
      <c r="CX9" s="45">
        <v>5.4</v>
      </c>
      <c r="CY9" s="45">
        <v>6.4</v>
      </c>
      <c r="CZ9" s="45">
        <v>6</v>
      </c>
      <c r="DA9" s="45">
        <v>24</v>
      </c>
      <c r="DB9" s="45">
        <v>30.8</v>
      </c>
      <c r="DC9" s="45">
        <v>27.1</v>
      </c>
      <c r="DD9" s="45">
        <v>268</v>
      </c>
      <c r="DE9" s="45">
        <v>278</v>
      </c>
      <c r="DF9" s="45">
        <v>273</v>
      </c>
      <c r="DG9" s="45">
        <v>10.4</v>
      </c>
      <c r="DH9" s="45">
        <v>12.1</v>
      </c>
      <c r="DI9" s="45">
        <v>10.8</v>
      </c>
      <c r="DJ9" s="45">
        <v>1.5</v>
      </c>
      <c r="DK9" s="45">
        <v>1.8</v>
      </c>
      <c r="DL9" s="45">
        <v>1.7</v>
      </c>
      <c r="DM9" s="45">
        <v>0.46</v>
      </c>
      <c r="DN9" s="45">
        <v>0.54</v>
      </c>
      <c r="DO9" s="45">
        <v>0.5</v>
      </c>
      <c r="DP9" s="45">
        <v>35</v>
      </c>
      <c r="DQ9" s="45">
        <v>35</v>
      </c>
      <c r="DR9" s="45">
        <v>35</v>
      </c>
      <c r="DS9" s="45">
        <v>167</v>
      </c>
      <c r="DT9" s="45">
        <v>212</v>
      </c>
      <c r="DU9" s="45">
        <v>192</v>
      </c>
      <c r="DV9" s="45">
        <v>1660</v>
      </c>
      <c r="DW9" s="45">
        <v>711</v>
      </c>
      <c r="DX9" s="45">
        <v>534</v>
      </c>
      <c r="DY9" s="45">
        <v>1520</v>
      </c>
      <c r="DZ9" s="45">
        <v>6.3500000000000001E-2</v>
      </c>
      <c r="EA9" s="45">
        <v>7.6200000000000004E-2</v>
      </c>
      <c r="EB9" s="45">
        <v>6.9800000000000001E-2</v>
      </c>
      <c r="EC9" s="45">
        <v>8.6400000000000005E-2</v>
      </c>
      <c r="ED9" s="45">
        <v>0.1016</v>
      </c>
      <c r="EE9" s="45">
        <v>9.4E-2</v>
      </c>
      <c r="EF9" s="45">
        <v>7.1099999999999997E-2</v>
      </c>
      <c r="EG9" s="45">
        <v>7.3599999999999999E-2</v>
      </c>
      <c r="EH9" s="45">
        <v>7.1999999999999995E-2</v>
      </c>
      <c r="EI9" s="45">
        <v>5.2999999999999999E-2</v>
      </c>
      <c r="EJ9" s="45">
        <v>5.5E-2</v>
      </c>
      <c r="EK9" s="45">
        <v>5.3999999999999999E-2</v>
      </c>
      <c r="EL9" s="45">
        <v>5.8000000000000003E-2</v>
      </c>
      <c r="EM9" s="45">
        <v>7.2999999999999995E-2</v>
      </c>
      <c r="EN9" s="45">
        <v>6.6199999999999995E-2</v>
      </c>
      <c r="EO9" s="45">
        <v>3.0000000000000001E-3</v>
      </c>
      <c r="EP9" s="45">
        <v>7</v>
      </c>
      <c r="EQ9" s="45">
        <v>5.5800000000000002E-2</v>
      </c>
      <c r="ER9" s="45">
        <v>4944</v>
      </c>
      <c r="ES9" s="45">
        <v>31</v>
      </c>
      <c r="ET9" s="45">
        <v>8252</v>
      </c>
      <c r="EU9" s="45" t="s">
        <v>188</v>
      </c>
      <c r="EV9" s="45">
        <v>1218</v>
      </c>
      <c r="EW9" s="45">
        <v>2405</v>
      </c>
      <c r="EX9" s="45" t="s">
        <v>142</v>
      </c>
      <c r="EY9" s="45">
        <v>1295</v>
      </c>
      <c r="EZ9" s="45">
        <v>19990221</v>
      </c>
      <c r="FA9" s="45" t="s">
        <v>235</v>
      </c>
      <c r="FB9" s="45">
        <v>31</v>
      </c>
      <c r="FC9" s="45" t="s">
        <v>143</v>
      </c>
    </row>
    <row r="10" spans="1:159" s="45" customFormat="1">
      <c r="A10" s="45" t="s">
        <v>160</v>
      </c>
      <c r="B10" s="45">
        <v>1</v>
      </c>
      <c r="C10" s="45">
        <v>10.8</v>
      </c>
      <c r="D10" s="45">
        <v>34149</v>
      </c>
      <c r="E10" s="45">
        <v>1006</v>
      </c>
      <c r="F10" s="45" t="s">
        <v>145</v>
      </c>
      <c r="G10" s="45">
        <v>19990823</v>
      </c>
      <c r="H10" s="45" t="s">
        <v>294</v>
      </c>
      <c r="I10" s="45" t="s">
        <v>295</v>
      </c>
      <c r="J10" s="45">
        <v>19990824</v>
      </c>
      <c r="K10" s="45" t="s">
        <v>131</v>
      </c>
      <c r="L10" s="45">
        <v>5</v>
      </c>
      <c r="N10" s="52">
        <f t="shared" si="0"/>
        <v>1</v>
      </c>
      <c r="O10" s="57">
        <f t="shared" si="1"/>
        <v>-2.5882000000000001</v>
      </c>
      <c r="P10" s="45">
        <v>-2.5882000000000001</v>
      </c>
      <c r="Q10" s="45">
        <f t="shared" si="2"/>
        <v>-7.0802111999999917E-2</v>
      </c>
      <c r="R10" s="45">
        <f t="shared" si="3"/>
        <v>0</v>
      </c>
      <c r="S10" s="45">
        <f t="shared" si="4"/>
        <v>-2.5882000000000001</v>
      </c>
      <c r="T10" s="54">
        <f t="shared" si="5"/>
        <v>26.4</v>
      </c>
      <c r="U10" s="45">
        <f t="shared" si="6"/>
        <v>9.9471338666666798E-2</v>
      </c>
      <c r="V10" s="55">
        <f t="shared" si="7"/>
        <v>-9.9471338666666798E-2</v>
      </c>
      <c r="W10" s="56">
        <f t="shared" si="8"/>
        <v>-3.3595891733333336</v>
      </c>
      <c r="X10" s="54">
        <f t="shared" si="9"/>
        <v>26.877462425600001</v>
      </c>
      <c r="Y10" s="45">
        <f t="shared" si="10"/>
        <v>-3.3595891733333336</v>
      </c>
      <c r="Z10" s="45">
        <f t="shared" si="11"/>
        <v>1</v>
      </c>
      <c r="AA10" s="45">
        <f t="shared" si="12"/>
        <v>9.9471338666666798E-2</v>
      </c>
      <c r="AB10" s="45">
        <f t="shared" si="13"/>
        <v>1</v>
      </c>
      <c r="AC10" s="45">
        <f t="shared" si="14"/>
        <v>1</v>
      </c>
      <c r="AD10" s="45">
        <f t="shared" si="15"/>
        <v>1</v>
      </c>
      <c r="AE10" s="45">
        <f t="shared" si="16"/>
        <v>0</v>
      </c>
      <c r="AF10" s="45">
        <f t="shared" si="17"/>
        <v>0</v>
      </c>
      <c r="AH10" s="48">
        <v>8.75</v>
      </c>
      <c r="AI10" s="45">
        <f t="shared" si="25"/>
        <v>-2.8333333333333321</v>
      </c>
      <c r="AJ10" s="45">
        <v>-2.8333333333333321</v>
      </c>
      <c r="AK10" s="45">
        <f t="shared" si="18"/>
        <v>-0.5802133333333328</v>
      </c>
      <c r="AL10" s="45">
        <f t="shared" si="19"/>
        <v>0</v>
      </c>
      <c r="AM10" s="45">
        <f t="shared" si="22"/>
        <v>-2.8333333333333321</v>
      </c>
      <c r="AN10" s="45">
        <f t="shared" si="20"/>
        <v>-0.60751999999999895</v>
      </c>
      <c r="AO10" s="45">
        <f t="shared" si="23"/>
        <v>0.60751999999999895</v>
      </c>
      <c r="AP10" s="45">
        <f t="shared" si="24"/>
        <v>-2.7822666666666667</v>
      </c>
      <c r="AQ10" s="45">
        <f t="shared" si="21"/>
        <v>1</v>
      </c>
      <c r="BE10" s="45" t="s">
        <v>200</v>
      </c>
      <c r="BF10" s="45">
        <v>143.5</v>
      </c>
      <c r="BG10" s="45">
        <v>19990821</v>
      </c>
      <c r="BH10" s="45" t="s">
        <v>138</v>
      </c>
      <c r="BI10" s="45" t="s">
        <v>296</v>
      </c>
      <c r="BJ10" s="45">
        <v>9806249</v>
      </c>
      <c r="BK10" s="45">
        <v>40</v>
      </c>
      <c r="BL10" s="45">
        <v>59.93</v>
      </c>
      <c r="BM10" s="45">
        <v>49.37</v>
      </c>
      <c r="BN10" s="45">
        <v>10.199999999999999</v>
      </c>
      <c r="BO10" s="45">
        <v>8.6</v>
      </c>
      <c r="BP10" s="45">
        <v>137</v>
      </c>
      <c r="BQ10" s="45" t="s">
        <v>297</v>
      </c>
      <c r="BR10" s="45">
        <v>40</v>
      </c>
      <c r="BS10" s="45">
        <v>5.5</v>
      </c>
      <c r="BT10" s="45">
        <v>5.3</v>
      </c>
      <c r="BU10" s="45">
        <v>10.8</v>
      </c>
      <c r="BV10" s="45">
        <v>0</v>
      </c>
      <c r="BW10" s="45">
        <v>3145</v>
      </c>
      <c r="BX10" s="45">
        <v>3154</v>
      </c>
      <c r="BY10" s="45">
        <v>3150</v>
      </c>
      <c r="BZ10" s="45">
        <v>13.4</v>
      </c>
      <c r="CA10" s="45">
        <v>13.5</v>
      </c>
      <c r="CB10" s="45">
        <v>13.4</v>
      </c>
      <c r="CC10" s="45">
        <v>2.2400000000000002</v>
      </c>
      <c r="CD10" s="45">
        <v>2.2999999999999998</v>
      </c>
      <c r="CE10" s="45">
        <v>2.27</v>
      </c>
      <c r="CF10" s="45">
        <v>4580</v>
      </c>
      <c r="CG10" s="45">
        <v>4766</v>
      </c>
      <c r="CH10" s="45">
        <v>4656</v>
      </c>
      <c r="CI10" s="45">
        <v>2250</v>
      </c>
      <c r="CJ10" s="45">
        <v>2450</v>
      </c>
      <c r="CK10" s="45">
        <v>2331</v>
      </c>
      <c r="CL10" s="45">
        <v>847</v>
      </c>
      <c r="CM10" s="45">
        <v>868</v>
      </c>
      <c r="CN10" s="45">
        <v>857</v>
      </c>
      <c r="CO10" s="45">
        <v>143</v>
      </c>
      <c r="CP10" s="45">
        <v>143.9</v>
      </c>
      <c r="CQ10" s="45">
        <v>143.5</v>
      </c>
      <c r="CR10" s="45">
        <v>86</v>
      </c>
      <c r="CS10" s="45">
        <v>87.9</v>
      </c>
      <c r="CT10" s="45">
        <v>87.3</v>
      </c>
      <c r="CU10" s="45">
        <v>92</v>
      </c>
      <c r="CV10" s="45">
        <v>93.7</v>
      </c>
      <c r="CW10" s="45">
        <v>93.1</v>
      </c>
      <c r="CX10" s="45">
        <v>5.3</v>
      </c>
      <c r="CY10" s="45">
        <v>6.2</v>
      </c>
      <c r="CZ10" s="45">
        <v>5.8</v>
      </c>
      <c r="DA10" s="45">
        <v>29.8</v>
      </c>
      <c r="DB10" s="45">
        <v>36.1</v>
      </c>
      <c r="DC10" s="45">
        <v>32.299999999999997</v>
      </c>
      <c r="DD10" s="45">
        <v>270</v>
      </c>
      <c r="DE10" s="45">
        <v>277</v>
      </c>
      <c r="DF10" s="45">
        <v>273</v>
      </c>
      <c r="DG10" s="45">
        <v>5</v>
      </c>
      <c r="DH10" s="45">
        <v>5.4</v>
      </c>
      <c r="DI10" s="45">
        <v>5.2</v>
      </c>
      <c r="DJ10" s="45">
        <v>0.7</v>
      </c>
      <c r="DK10" s="45">
        <v>1.1000000000000001</v>
      </c>
      <c r="DL10" s="45">
        <v>0.9</v>
      </c>
      <c r="DM10" s="45">
        <v>0.43</v>
      </c>
      <c r="DN10" s="45">
        <v>0.57999999999999996</v>
      </c>
      <c r="DO10" s="45">
        <v>0.53</v>
      </c>
      <c r="DP10" s="45">
        <v>35</v>
      </c>
      <c r="DQ10" s="45">
        <v>35</v>
      </c>
      <c r="DR10" s="45">
        <v>35</v>
      </c>
      <c r="DS10" s="45">
        <v>231</v>
      </c>
      <c r="DT10" s="45">
        <v>268</v>
      </c>
      <c r="DU10" s="45">
        <v>250</v>
      </c>
      <c r="DV10" s="45">
        <v>1660</v>
      </c>
      <c r="DW10" s="45">
        <v>711</v>
      </c>
      <c r="DX10" s="45">
        <v>534</v>
      </c>
      <c r="DY10" s="45">
        <v>1700</v>
      </c>
      <c r="DZ10" s="45">
        <v>5.8400000000000001E-2</v>
      </c>
      <c r="EA10" s="45">
        <v>6.6000000000000003E-2</v>
      </c>
      <c r="EB10" s="45">
        <v>6.2199999999999998E-2</v>
      </c>
      <c r="EC10" s="45">
        <v>8.1299999999999997E-2</v>
      </c>
      <c r="ED10" s="45">
        <v>8.8900000000000007E-2</v>
      </c>
      <c r="EE10" s="45">
        <v>8.5099999999999995E-2</v>
      </c>
      <c r="EF10" s="45">
        <v>6.0999999999999999E-2</v>
      </c>
      <c r="EG10" s="45">
        <v>6.3500000000000001E-2</v>
      </c>
      <c r="EH10" s="45">
        <v>6.2199999999999998E-2</v>
      </c>
      <c r="EI10" s="45">
        <v>5.0799999999999998E-2</v>
      </c>
      <c r="EJ10" s="45">
        <v>5.33E-2</v>
      </c>
      <c r="EK10" s="45">
        <v>5.1999999999999998E-2</v>
      </c>
      <c r="EL10" s="45">
        <v>5.5899999999999998E-2</v>
      </c>
      <c r="EM10" s="45">
        <v>6.8599999999999994E-2</v>
      </c>
      <c r="EN10" s="45">
        <v>6.2899999999999998E-2</v>
      </c>
      <c r="EO10" s="45">
        <v>2.5000000000000001E-3</v>
      </c>
      <c r="EP10" s="45">
        <v>2</v>
      </c>
      <c r="EQ10" s="45">
        <v>3.3000000000000002E-2</v>
      </c>
      <c r="ER10" s="45">
        <v>4949</v>
      </c>
      <c r="ES10" s="45">
        <v>31</v>
      </c>
      <c r="ET10" s="45">
        <v>8252</v>
      </c>
      <c r="EU10" s="45" t="s">
        <v>188</v>
      </c>
      <c r="EV10" s="45">
        <v>104</v>
      </c>
      <c r="EW10" s="45">
        <v>2405</v>
      </c>
      <c r="EX10" s="45" t="s">
        <v>142</v>
      </c>
      <c r="EY10" s="45">
        <v>1301</v>
      </c>
      <c r="EZ10" s="45">
        <v>19990823</v>
      </c>
      <c r="FA10" s="45" t="s">
        <v>294</v>
      </c>
      <c r="FB10" s="45">
        <v>31</v>
      </c>
      <c r="FC10" s="45" t="s">
        <v>143</v>
      </c>
    </row>
    <row r="11" spans="1:159" s="45" customFormat="1">
      <c r="A11" s="45" t="s">
        <v>160</v>
      </c>
      <c r="B11" s="45">
        <v>1</v>
      </c>
      <c r="C11" s="45">
        <v>14.5</v>
      </c>
      <c r="D11" s="45">
        <v>34150</v>
      </c>
      <c r="E11" s="45">
        <v>1006</v>
      </c>
      <c r="F11" s="45" t="s">
        <v>145</v>
      </c>
      <c r="G11" s="45">
        <v>19990827</v>
      </c>
      <c r="H11" s="45" t="s">
        <v>303</v>
      </c>
      <c r="I11" s="45" t="s">
        <v>295</v>
      </c>
      <c r="J11" s="45">
        <v>19990902</v>
      </c>
      <c r="K11" s="45" t="s">
        <v>131</v>
      </c>
      <c r="L11" s="45">
        <v>6</v>
      </c>
      <c r="N11" s="52">
        <f t="shared" si="0"/>
        <v>0</v>
      </c>
      <c r="O11" s="53">
        <f t="shared" si="1"/>
        <v>-1.5</v>
      </c>
      <c r="P11" s="45">
        <v>-1.5</v>
      </c>
      <c r="Q11" s="45">
        <f t="shared" si="2"/>
        <v>-0.35664168959999998</v>
      </c>
      <c r="R11" s="45">
        <f t="shared" si="3"/>
        <v>0</v>
      </c>
      <c r="S11" s="45">
        <f t="shared" si="4"/>
        <v>-1.5</v>
      </c>
      <c r="T11" s="54">
        <f t="shared" si="5"/>
        <v>26.4</v>
      </c>
      <c r="U11" s="45">
        <f t="shared" si="6"/>
        <v>-0.22042292906666661</v>
      </c>
      <c r="V11" s="55">
        <f t="shared" si="7"/>
        <v>0.22042292906666661</v>
      </c>
      <c r="W11" s="56">
        <f t="shared" si="8"/>
        <v>-1.5994713386666668</v>
      </c>
      <c r="X11" s="54">
        <f t="shared" si="9"/>
        <v>25.341969940479999</v>
      </c>
      <c r="Y11" s="45">
        <f t="shared" si="10"/>
        <v>-1.5994713386666668</v>
      </c>
      <c r="Z11" s="45">
        <f t="shared" si="11"/>
        <v>0</v>
      </c>
      <c r="AA11" s="45">
        <f t="shared" si="12"/>
        <v>-0.22042292906666661</v>
      </c>
      <c r="AB11" s="45">
        <f t="shared" si="13"/>
        <v>0</v>
      </c>
      <c r="AC11" s="45">
        <f t="shared" si="14"/>
        <v>0</v>
      </c>
      <c r="AD11" s="45">
        <f t="shared" si="15"/>
        <v>1</v>
      </c>
      <c r="AE11" s="45">
        <f t="shared" si="16"/>
        <v>0</v>
      </c>
      <c r="AF11" s="45">
        <f t="shared" si="17"/>
        <v>0</v>
      </c>
      <c r="AH11" s="48">
        <v>9.17</v>
      </c>
      <c r="AI11" s="45">
        <f t="shared" si="25"/>
        <v>0.6666666666666673</v>
      </c>
      <c r="AJ11" s="45">
        <v>0.6666666666666673</v>
      </c>
      <c r="AK11" s="45">
        <f t="shared" si="18"/>
        <v>-0.33083733333333282</v>
      </c>
      <c r="AL11" s="45">
        <f t="shared" si="19"/>
        <v>0</v>
      </c>
      <c r="AM11" s="45">
        <f t="shared" si="22"/>
        <v>0.6666666666666673</v>
      </c>
      <c r="AN11" s="45">
        <f t="shared" si="20"/>
        <v>-0.3526826666666657</v>
      </c>
      <c r="AO11" s="45">
        <f t="shared" si="23"/>
        <v>0.3526826666666657</v>
      </c>
      <c r="AP11" s="45">
        <f t="shared" si="24"/>
        <v>1.2741866666666661</v>
      </c>
      <c r="AQ11" s="45">
        <f t="shared" si="21"/>
        <v>0</v>
      </c>
      <c r="BE11" s="45" t="s">
        <v>151</v>
      </c>
      <c r="BF11" s="45">
        <v>143.5</v>
      </c>
      <c r="BG11" s="45">
        <v>19990825</v>
      </c>
      <c r="BH11" s="45" t="s">
        <v>138</v>
      </c>
      <c r="BI11" s="45" t="s">
        <v>307</v>
      </c>
      <c r="BJ11" s="45">
        <v>9903160</v>
      </c>
      <c r="BK11" s="45">
        <v>40</v>
      </c>
      <c r="BL11" s="45">
        <v>59.96</v>
      </c>
      <c r="BM11" s="45">
        <v>50.17</v>
      </c>
      <c r="BN11" s="45">
        <v>10.199999999999999</v>
      </c>
      <c r="BO11" s="45">
        <v>8.65</v>
      </c>
      <c r="BP11" s="45">
        <v>237</v>
      </c>
      <c r="BQ11" s="45" t="s">
        <v>308</v>
      </c>
      <c r="BR11" s="45">
        <v>40</v>
      </c>
      <c r="BS11" s="45">
        <v>7.4</v>
      </c>
      <c r="BT11" s="45">
        <v>7.1</v>
      </c>
      <c r="BU11" s="45">
        <v>14.5</v>
      </c>
      <c r="BV11" s="45">
        <v>0</v>
      </c>
      <c r="BW11" s="45">
        <v>3140</v>
      </c>
      <c r="BX11" s="45">
        <v>3158</v>
      </c>
      <c r="BY11" s="45">
        <v>3149</v>
      </c>
      <c r="BZ11" s="45">
        <v>13.4</v>
      </c>
      <c r="CA11" s="45">
        <v>13.5</v>
      </c>
      <c r="CB11" s="45">
        <v>13.5</v>
      </c>
      <c r="CC11" s="45">
        <v>2.23</v>
      </c>
      <c r="CD11" s="45">
        <v>2.31</v>
      </c>
      <c r="CE11" s="45">
        <v>2.2599999999999998</v>
      </c>
      <c r="CF11" s="45">
        <v>4317</v>
      </c>
      <c r="CG11" s="45">
        <v>4987</v>
      </c>
      <c r="CH11" s="45">
        <v>4879</v>
      </c>
      <c r="CI11" s="45">
        <v>2025</v>
      </c>
      <c r="CJ11" s="45">
        <v>2400</v>
      </c>
      <c r="CK11" s="45">
        <v>2313</v>
      </c>
      <c r="CL11" s="45">
        <v>846</v>
      </c>
      <c r="CM11" s="45">
        <v>863</v>
      </c>
      <c r="CN11" s="45">
        <v>854</v>
      </c>
      <c r="CO11" s="45">
        <v>142.19999999999999</v>
      </c>
      <c r="CP11" s="45">
        <v>143.80000000000001</v>
      </c>
      <c r="CQ11" s="45">
        <v>143.1</v>
      </c>
      <c r="CR11" s="45">
        <v>86.3</v>
      </c>
      <c r="CS11" s="45">
        <v>87.9</v>
      </c>
      <c r="CT11" s="45">
        <v>87.3</v>
      </c>
      <c r="CU11" s="45">
        <v>92.4</v>
      </c>
      <c r="CV11" s="45">
        <v>94.2</v>
      </c>
      <c r="CW11" s="45">
        <v>93.3</v>
      </c>
      <c r="CX11" s="45">
        <v>5.5</v>
      </c>
      <c r="CY11" s="45">
        <v>6.4</v>
      </c>
      <c r="CZ11" s="45">
        <v>6</v>
      </c>
      <c r="DA11" s="45">
        <v>28.8</v>
      </c>
      <c r="DB11" s="45">
        <v>33.6</v>
      </c>
      <c r="DC11" s="45">
        <v>30.9</v>
      </c>
      <c r="DD11" s="45">
        <v>272</v>
      </c>
      <c r="DE11" s="45">
        <v>280</v>
      </c>
      <c r="DF11" s="45">
        <v>275</v>
      </c>
      <c r="DG11" s="45">
        <v>5.8</v>
      </c>
      <c r="DH11" s="45">
        <v>7.4</v>
      </c>
      <c r="DI11" s="45">
        <v>6.3</v>
      </c>
      <c r="DJ11" s="45">
        <v>0.8</v>
      </c>
      <c r="DK11" s="45">
        <v>1.3</v>
      </c>
      <c r="DL11" s="45">
        <v>1</v>
      </c>
      <c r="DM11" s="45">
        <v>0.46</v>
      </c>
      <c r="DN11" s="45">
        <v>0.6</v>
      </c>
      <c r="DO11" s="45">
        <v>0.54</v>
      </c>
      <c r="DP11" s="45">
        <v>35</v>
      </c>
      <c r="DQ11" s="45">
        <v>35</v>
      </c>
      <c r="DR11" s="45">
        <v>35</v>
      </c>
      <c r="DS11" s="45">
        <v>186</v>
      </c>
      <c r="DT11" s="45">
        <v>219</v>
      </c>
      <c r="DU11" s="45">
        <v>200</v>
      </c>
      <c r="DV11" s="45">
        <v>1660</v>
      </c>
      <c r="DW11" s="45">
        <v>711</v>
      </c>
      <c r="DX11" s="45">
        <v>534</v>
      </c>
      <c r="DY11" s="45">
        <v>1600</v>
      </c>
      <c r="DZ11" s="45">
        <v>6.6000000000000003E-2</v>
      </c>
      <c r="EA11" s="45">
        <v>8.3799999999999999E-2</v>
      </c>
      <c r="EB11" s="45">
        <v>7.4899999999999994E-2</v>
      </c>
      <c r="EC11" s="45">
        <v>9.6500000000000002E-2</v>
      </c>
      <c r="ED11" s="45">
        <v>0.1168</v>
      </c>
      <c r="EE11" s="45">
        <v>0.1067</v>
      </c>
      <c r="EF11" s="45">
        <v>6.3500000000000001E-2</v>
      </c>
      <c r="EG11" s="45">
        <v>6.6000000000000003E-2</v>
      </c>
      <c r="EH11" s="45">
        <v>6.4799999999999996E-2</v>
      </c>
      <c r="EI11" s="45">
        <v>5.0799999999999998E-2</v>
      </c>
      <c r="EJ11" s="45">
        <v>5.33E-2</v>
      </c>
      <c r="EK11" s="45">
        <v>5.1400000000000001E-2</v>
      </c>
      <c r="EL11" s="45">
        <v>6.3500000000000001E-2</v>
      </c>
      <c r="EM11" s="45">
        <v>7.3700000000000002E-2</v>
      </c>
      <c r="EN11" s="45">
        <v>6.8000000000000005E-2</v>
      </c>
      <c r="EO11" s="45">
        <v>2.5000000000000001E-3</v>
      </c>
      <c r="EP11" s="45">
        <v>3</v>
      </c>
      <c r="EQ11" s="45">
        <v>3.3000000000000002E-2</v>
      </c>
      <c r="ER11" s="45">
        <v>4944</v>
      </c>
      <c r="ES11" s="45">
        <v>31</v>
      </c>
      <c r="ET11" s="45">
        <v>8252</v>
      </c>
      <c r="EU11" s="45" t="s">
        <v>188</v>
      </c>
      <c r="EV11" s="45" t="s">
        <v>309</v>
      </c>
      <c r="EW11" s="45">
        <v>2405</v>
      </c>
      <c r="EX11" s="45" t="s">
        <v>142</v>
      </c>
      <c r="EY11" s="45" t="s">
        <v>310</v>
      </c>
      <c r="EZ11" s="45">
        <v>19990827</v>
      </c>
      <c r="FA11" s="45" t="s">
        <v>303</v>
      </c>
      <c r="FB11" s="45">
        <v>31</v>
      </c>
      <c r="FC11" s="45" t="s">
        <v>143</v>
      </c>
    </row>
    <row r="12" spans="1:159" s="45" customFormat="1">
      <c r="A12" s="45" t="s">
        <v>160</v>
      </c>
      <c r="B12" s="45">
        <v>1</v>
      </c>
      <c r="C12" s="45">
        <v>7.8</v>
      </c>
      <c r="D12" s="45">
        <v>34148</v>
      </c>
      <c r="E12" s="45" t="s">
        <v>144</v>
      </c>
      <c r="F12" s="45" t="s">
        <v>145</v>
      </c>
      <c r="G12" s="45">
        <v>19990904</v>
      </c>
      <c r="H12" s="45" t="s">
        <v>194</v>
      </c>
      <c r="I12" s="45" t="s">
        <v>295</v>
      </c>
      <c r="J12" s="45">
        <v>19990908</v>
      </c>
      <c r="K12" s="45" t="s">
        <v>131</v>
      </c>
      <c r="L12" s="45">
        <v>7</v>
      </c>
      <c r="N12" s="52">
        <f t="shared" si="0"/>
        <v>0</v>
      </c>
      <c r="O12" s="53">
        <f t="shared" si="1"/>
        <v>-2.9399999999999999E-2</v>
      </c>
      <c r="P12" s="45">
        <v>-2.9399999999999999E-2</v>
      </c>
      <c r="Q12" s="45">
        <f t="shared" si="2"/>
        <v>-0.29119335167999999</v>
      </c>
      <c r="R12" s="45">
        <f t="shared" si="3"/>
        <v>0</v>
      </c>
      <c r="S12" s="45">
        <f t="shared" si="4"/>
        <v>-2.9399999999999999E-2</v>
      </c>
      <c r="T12" s="54">
        <f t="shared" si="5"/>
        <v>26.4</v>
      </c>
      <c r="U12" s="45">
        <f t="shared" si="6"/>
        <v>-0.1822183432533333</v>
      </c>
      <c r="V12" s="55">
        <f t="shared" si="7"/>
        <v>0.1822183432533333</v>
      </c>
      <c r="W12" s="56">
        <f t="shared" si="8"/>
        <v>0.1910229290666666</v>
      </c>
      <c r="X12" s="54">
        <f t="shared" si="9"/>
        <v>25.525351952384</v>
      </c>
      <c r="Y12" s="45">
        <f t="shared" si="10"/>
        <v>0.1910229290666666</v>
      </c>
      <c r="Z12" s="45">
        <f t="shared" si="11"/>
        <v>0</v>
      </c>
      <c r="AA12" s="45">
        <f t="shared" si="12"/>
        <v>-0.1822183432533333</v>
      </c>
      <c r="AB12" s="45">
        <f t="shared" si="13"/>
        <v>0</v>
      </c>
      <c r="AC12" s="45">
        <f t="shared" si="14"/>
        <v>0</v>
      </c>
      <c r="AD12" s="45">
        <f t="shared" si="15"/>
        <v>0</v>
      </c>
      <c r="AE12" s="45">
        <f t="shared" si="16"/>
        <v>1</v>
      </c>
      <c r="AF12" s="45">
        <f t="shared" si="17"/>
        <v>1</v>
      </c>
      <c r="AH12" s="48">
        <v>10.36</v>
      </c>
      <c r="AI12" s="45">
        <f t="shared" ref="AI12:AI13" si="26">(AH12-10.27)/0.12</f>
        <v>0.74999999999999889</v>
      </c>
      <c r="AJ12" s="45">
        <v>0.74999999999999889</v>
      </c>
      <c r="AK12" s="45">
        <f t="shared" si="18"/>
        <v>-0.11466986666666645</v>
      </c>
      <c r="AL12" s="45">
        <f t="shared" si="19"/>
        <v>0</v>
      </c>
      <c r="AM12" s="45">
        <f t="shared" si="22"/>
        <v>0.74999999999999889</v>
      </c>
      <c r="AN12" s="45">
        <f t="shared" si="20"/>
        <v>-0.13214613333333275</v>
      </c>
      <c r="AO12" s="45">
        <f t="shared" si="23"/>
        <v>0.13214613333333275</v>
      </c>
      <c r="AP12" s="45">
        <f t="shared" si="24"/>
        <v>1.1026826666666647</v>
      </c>
      <c r="AQ12" s="45">
        <f t="shared" si="21"/>
        <v>0</v>
      </c>
      <c r="BE12" s="45" t="s">
        <v>147</v>
      </c>
      <c r="BF12" s="45">
        <v>143.5</v>
      </c>
      <c r="BG12" s="45">
        <v>19990902</v>
      </c>
      <c r="BH12" s="45" t="s">
        <v>138</v>
      </c>
      <c r="BI12" s="45" t="s">
        <v>195</v>
      </c>
      <c r="BJ12" s="45">
        <v>9903160</v>
      </c>
      <c r="BK12" s="45">
        <v>40</v>
      </c>
      <c r="BL12" s="45">
        <v>71.69</v>
      </c>
      <c r="BM12" s="45">
        <v>66.25</v>
      </c>
      <c r="BN12" s="45">
        <v>10.9</v>
      </c>
      <c r="BO12" s="45">
        <v>10.19</v>
      </c>
      <c r="BP12" s="45">
        <v>240</v>
      </c>
      <c r="BQ12" s="45" t="s">
        <v>316</v>
      </c>
      <c r="BR12" s="45">
        <v>40</v>
      </c>
      <c r="BS12" s="45">
        <v>4</v>
      </c>
      <c r="BT12" s="45">
        <v>3.8</v>
      </c>
      <c r="BU12" s="45">
        <v>7.8</v>
      </c>
      <c r="BV12" s="45">
        <v>0</v>
      </c>
      <c r="BW12" s="45">
        <v>3140</v>
      </c>
      <c r="BX12" s="45">
        <v>3158</v>
      </c>
      <c r="BY12" s="45">
        <v>3150.5</v>
      </c>
      <c r="BZ12" s="45">
        <v>13.3</v>
      </c>
      <c r="CA12" s="45">
        <v>13.5</v>
      </c>
      <c r="CB12" s="45">
        <v>13.5</v>
      </c>
      <c r="CC12" s="45">
        <v>2.23</v>
      </c>
      <c r="CD12" s="45">
        <v>2.27</v>
      </c>
      <c r="CE12" s="45">
        <v>2.25</v>
      </c>
      <c r="CF12" s="45">
        <v>4735.2</v>
      </c>
      <c r="CG12" s="45">
        <v>4973.8</v>
      </c>
      <c r="CH12" s="45">
        <v>4842.2</v>
      </c>
      <c r="CI12" s="45">
        <v>2150</v>
      </c>
      <c r="CJ12" s="45">
        <v>2450</v>
      </c>
      <c r="CK12" s="45">
        <v>2280.6</v>
      </c>
      <c r="CL12" s="45">
        <v>825</v>
      </c>
      <c r="CM12" s="45">
        <v>866</v>
      </c>
      <c r="CN12" s="45">
        <v>850</v>
      </c>
      <c r="CO12" s="45">
        <v>142.80000000000001</v>
      </c>
      <c r="CP12" s="45">
        <v>143.69999999999999</v>
      </c>
      <c r="CQ12" s="45">
        <v>143.19999999999999</v>
      </c>
      <c r="CR12" s="45">
        <v>86.6</v>
      </c>
      <c r="CS12" s="45">
        <v>88.4</v>
      </c>
      <c r="CT12" s="45">
        <v>88</v>
      </c>
      <c r="CU12" s="45">
        <v>93</v>
      </c>
      <c r="CV12" s="45">
        <v>93.7</v>
      </c>
      <c r="CW12" s="45">
        <v>93.4</v>
      </c>
      <c r="CX12" s="45">
        <v>5</v>
      </c>
      <c r="CY12" s="45">
        <v>6.6</v>
      </c>
      <c r="CZ12" s="45">
        <v>5.4</v>
      </c>
      <c r="DA12" s="45">
        <v>28.6</v>
      </c>
      <c r="DB12" s="45">
        <v>33.4</v>
      </c>
      <c r="DC12" s="45">
        <v>30.1</v>
      </c>
      <c r="DD12" s="45">
        <v>271</v>
      </c>
      <c r="DE12" s="45">
        <v>278</v>
      </c>
      <c r="DF12" s="45">
        <v>276</v>
      </c>
      <c r="DG12" s="45">
        <v>8</v>
      </c>
      <c r="DH12" s="45">
        <v>9.3000000000000007</v>
      </c>
      <c r="DI12" s="45">
        <v>8.8000000000000007</v>
      </c>
      <c r="DJ12" s="45">
        <v>0.8</v>
      </c>
      <c r="DK12" s="45">
        <v>1.5</v>
      </c>
      <c r="DL12" s="45">
        <v>1.1000000000000001</v>
      </c>
      <c r="DM12" s="45">
        <v>0.4</v>
      </c>
      <c r="DN12" s="45">
        <v>0.56000000000000005</v>
      </c>
      <c r="DO12" s="45">
        <v>0.49</v>
      </c>
      <c r="DP12" s="45">
        <v>35</v>
      </c>
      <c r="DQ12" s="45">
        <v>35</v>
      </c>
      <c r="DR12" s="45">
        <v>35</v>
      </c>
      <c r="DS12" s="45">
        <v>199</v>
      </c>
      <c r="DT12" s="45">
        <v>226</v>
      </c>
      <c r="DU12" s="45">
        <v>215.1</v>
      </c>
      <c r="DV12" s="45">
        <v>1660</v>
      </c>
      <c r="DW12" s="45">
        <v>720</v>
      </c>
      <c r="DX12" s="45">
        <v>540</v>
      </c>
      <c r="DY12" s="45">
        <v>1600</v>
      </c>
      <c r="DZ12" s="45">
        <v>4.5699999999999998E-2</v>
      </c>
      <c r="EA12" s="45">
        <v>6.3500000000000001E-2</v>
      </c>
      <c r="EB12" s="45">
        <v>5.4600000000000003E-2</v>
      </c>
      <c r="EC12" s="45">
        <v>8.1299999999999997E-2</v>
      </c>
      <c r="ED12" s="45">
        <v>9.9099999999999994E-2</v>
      </c>
      <c r="EE12" s="45">
        <v>9.0200000000000002E-2</v>
      </c>
      <c r="EF12" s="45">
        <v>6.0999999999999999E-2</v>
      </c>
      <c r="EG12" s="45">
        <v>6.3500000000000001E-2</v>
      </c>
      <c r="EH12" s="45">
        <v>6.2199999999999998E-2</v>
      </c>
      <c r="EI12" s="45">
        <v>5.0799999999999998E-2</v>
      </c>
      <c r="EJ12" s="45">
        <v>5.33E-2</v>
      </c>
      <c r="EK12" s="45">
        <v>5.1400000000000001E-2</v>
      </c>
      <c r="EL12" s="45">
        <v>6.0999999999999999E-2</v>
      </c>
      <c r="EM12" s="45">
        <v>7.3700000000000002E-2</v>
      </c>
      <c r="EN12" s="45">
        <v>6.7400000000000002E-2</v>
      </c>
      <c r="EO12" s="45">
        <v>2E-3</v>
      </c>
      <c r="EP12" s="45">
        <v>4</v>
      </c>
      <c r="EQ12" s="45">
        <v>5.33E-2</v>
      </c>
      <c r="ER12" s="45">
        <v>4944</v>
      </c>
      <c r="ES12" s="45">
        <v>31</v>
      </c>
      <c r="ET12" s="45">
        <v>8252</v>
      </c>
      <c r="EU12" s="45" t="s">
        <v>188</v>
      </c>
      <c r="EV12" s="45" t="s">
        <v>309</v>
      </c>
      <c r="EW12" s="45">
        <v>2405</v>
      </c>
      <c r="EX12" s="45" t="s">
        <v>142</v>
      </c>
      <c r="EY12" s="45" t="s">
        <v>317</v>
      </c>
      <c r="EZ12" s="45">
        <v>19990904</v>
      </c>
      <c r="FA12" s="45" t="s">
        <v>194</v>
      </c>
      <c r="FB12" s="45">
        <v>31</v>
      </c>
      <c r="FC12" s="45" t="s">
        <v>143</v>
      </c>
    </row>
    <row r="13" spans="1:159" s="45" customFormat="1">
      <c r="A13" s="45" t="s">
        <v>160</v>
      </c>
      <c r="B13" s="45">
        <v>1</v>
      </c>
      <c r="C13" s="45">
        <v>7.7</v>
      </c>
      <c r="D13" s="45">
        <v>34151</v>
      </c>
      <c r="E13" s="45" t="s">
        <v>144</v>
      </c>
      <c r="F13" s="45" t="s">
        <v>145</v>
      </c>
      <c r="G13" s="45">
        <v>19990911</v>
      </c>
      <c r="H13" s="45" t="s">
        <v>327</v>
      </c>
      <c r="I13" s="45" t="s">
        <v>236</v>
      </c>
      <c r="J13" s="45">
        <v>19990913</v>
      </c>
      <c r="K13" s="45">
        <v>20000311</v>
      </c>
      <c r="L13" s="45">
        <v>8</v>
      </c>
      <c r="N13" s="52">
        <f t="shared" si="0"/>
        <v>0</v>
      </c>
      <c r="O13" s="53">
        <f t="shared" si="1"/>
        <v>-5.8799999999999998E-2</v>
      </c>
      <c r="P13" s="45">
        <v>-5.8799999999999998E-2</v>
      </c>
      <c r="Q13" s="45">
        <f t="shared" si="2"/>
        <v>-0.24471468134399998</v>
      </c>
      <c r="R13" s="45">
        <f t="shared" si="3"/>
        <v>0</v>
      </c>
      <c r="S13" s="45">
        <f t="shared" si="4"/>
        <v>-5.8799999999999998E-2</v>
      </c>
      <c r="T13" s="54">
        <f t="shared" si="5"/>
        <v>26.4</v>
      </c>
      <c r="U13" s="45">
        <f t="shared" si="6"/>
        <v>-0.15753467460266665</v>
      </c>
      <c r="V13" s="55">
        <f t="shared" si="7"/>
        <v>0.15753467460266665</v>
      </c>
      <c r="W13" s="56">
        <f t="shared" si="8"/>
        <v>0.12341834325333331</v>
      </c>
      <c r="X13" s="54">
        <f t="shared" si="9"/>
        <v>25.643833561907197</v>
      </c>
      <c r="Y13" s="45">
        <f t="shared" si="10"/>
        <v>0.12341834325333331</v>
      </c>
      <c r="Z13" s="45">
        <f t="shared" si="11"/>
        <v>0</v>
      </c>
      <c r="AA13" s="45">
        <f t="shared" si="12"/>
        <v>-0.15753467460266665</v>
      </c>
      <c r="AB13" s="45">
        <f t="shared" si="13"/>
        <v>0</v>
      </c>
      <c r="AC13" s="45">
        <f t="shared" si="14"/>
        <v>0</v>
      </c>
      <c r="AD13" s="45">
        <f t="shared" si="15"/>
        <v>0</v>
      </c>
      <c r="AE13" s="45">
        <f t="shared" si="16"/>
        <v>1</v>
      </c>
      <c r="AF13" s="45">
        <f t="shared" si="17"/>
        <v>1</v>
      </c>
      <c r="AH13" s="48">
        <v>10.38</v>
      </c>
      <c r="AI13" s="45">
        <f t="shared" si="26"/>
        <v>0.91666666666667673</v>
      </c>
      <c r="AJ13" s="45">
        <v>0.91666666666667673</v>
      </c>
      <c r="AK13" s="45">
        <f t="shared" si="18"/>
        <v>9.1597440000002181E-2</v>
      </c>
      <c r="AL13" s="45">
        <f t="shared" si="19"/>
        <v>0</v>
      </c>
      <c r="AM13" s="45">
        <f t="shared" si="22"/>
        <v>0.91666666666667673</v>
      </c>
      <c r="AN13" s="45">
        <f t="shared" si="20"/>
        <v>7.7616426666669139E-2</v>
      </c>
      <c r="AO13" s="45">
        <f t="shared" si="23"/>
        <v>-7.7616426666669139E-2</v>
      </c>
      <c r="AP13" s="45">
        <f t="shared" si="24"/>
        <v>1.0488128000000094</v>
      </c>
      <c r="AQ13" s="45">
        <f t="shared" si="21"/>
        <v>0</v>
      </c>
      <c r="BE13" s="45" t="s">
        <v>200</v>
      </c>
      <c r="BF13" s="45">
        <v>143.5</v>
      </c>
      <c r="BG13" s="45">
        <v>19990909</v>
      </c>
      <c r="BH13" s="45" t="s">
        <v>138</v>
      </c>
      <c r="BI13" s="45" t="s">
        <v>328</v>
      </c>
      <c r="BJ13" s="45">
        <v>9903160</v>
      </c>
      <c r="BK13" s="45">
        <v>40</v>
      </c>
      <c r="BL13" s="45">
        <v>71.709999999999994</v>
      </c>
      <c r="BM13" s="45">
        <v>67.86</v>
      </c>
      <c r="BN13" s="45">
        <v>10.85</v>
      </c>
      <c r="BO13" s="45">
        <v>10.33</v>
      </c>
      <c r="BP13" s="45">
        <v>537</v>
      </c>
      <c r="BQ13" s="45" t="s">
        <v>329</v>
      </c>
      <c r="BR13" s="45">
        <v>40</v>
      </c>
      <c r="BS13" s="45">
        <v>4.2</v>
      </c>
      <c r="BT13" s="45">
        <v>3.5</v>
      </c>
      <c r="BU13" s="45">
        <v>7.7</v>
      </c>
      <c r="BV13" s="45">
        <v>0</v>
      </c>
      <c r="BW13" s="45">
        <v>3147</v>
      </c>
      <c r="BX13" s="45">
        <v>3163</v>
      </c>
      <c r="BY13" s="45">
        <v>3154.1</v>
      </c>
      <c r="BZ13" s="45">
        <v>13.3</v>
      </c>
      <c r="CA13" s="45">
        <v>13.5</v>
      </c>
      <c r="CB13" s="45">
        <v>13.4</v>
      </c>
      <c r="CC13" s="45">
        <v>2.14</v>
      </c>
      <c r="CD13" s="45">
        <v>2.27</v>
      </c>
      <c r="CE13" s="45">
        <v>2.2200000000000002</v>
      </c>
      <c r="CF13" s="45">
        <v>4369.8</v>
      </c>
      <c r="CG13" s="45">
        <v>5108</v>
      </c>
      <c r="CH13" s="45">
        <v>4754.8999999999996</v>
      </c>
      <c r="CI13" s="45">
        <v>2000</v>
      </c>
      <c r="CJ13" s="45">
        <v>2400</v>
      </c>
      <c r="CK13" s="45">
        <v>2217.3000000000002</v>
      </c>
      <c r="CL13" s="45">
        <v>838</v>
      </c>
      <c r="CM13" s="45">
        <v>866</v>
      </c>
      <c r="CN13" s="45">
        <v>851</v>
      </c>
      <c r="CO13" s="45">
        <v>142.69999999999999</v>
      </c>
      <c r="CP13" s="45">
        <v>144.4</v>
      </c>
      <c r="CQ13" s="45">
        <v>143.4</v>
      </c>
      <c r="CR13" s="45">
        <v>87.2</v>
      </c>
      <c r="CS13" s="45">
        <v>88.7</v>
      </c>
      <c r="CT13" s="45">
        <v>87.9</v>
      </c>
      <c r="CU13" s="45">
        <v>92.7</v>
      </c>
      <c r="CV13" s="45">
        <v>94</v>
      </c>
      <c r="CW13" s="45">
        <v>93.5</v>
      </c>
      <c r="CX13" s="45">
        <v>4.5999999999999996</v>
      </c>
      <c r="CY13" s="45">
        <v>6</v>
      </c>
      <c r="CZ13" s="45">
        <v>5.6</v>
      </c>
      <c r="DA13" s="45">
        <v>27.8</v>
      </c>
      <c r="DB13" s="45">
        <v>35</v>
      </c>
      <c r="DC13" s="45">
        <v>30.8</v>
      </c>
      <c r="DD13" s="45">
        <v>264</v>
      </c>
      <c r="DE13" s="45">
        <v>288</v>
      </c>
      <c r="DF13" s="45">
        <v>272</v>
      </c>
      <c r="DG13" s="45">
        <v>9.5</v>
      </c>
      <c r="DH13" s="45">
        <v>11.8</v>
      </c>
      <c r="DI13" s="45">
        <v>10.4</v>
      </c>
      <c r="DJ13" s="45">
        <v>1.2</v>
      </c>
      <c r="DK13" s="45">
        <v>1.7</v>
      </c>
      <c r="DL13" s="45">
        <v>1.5</v>
      </c>
      <c r="DM13" s="45">
        <v>0.35</v>
      </c>
      <c r="DN13" s="45">
        <v>0.6</v>
      </c>
      <c r="DO13" s="45">
        <v>0.5</v>
      </c>
      <c r="DP13" s="45">
        <v>35</v>
      </c>
      <c r="DQ13" s="45">
        <v>35</v>
      </c>
      <c r="DR13" s="45">
        <v>35</v>
      </c>
      <c r="DS13" s="45">
        <v>158</v>
      </c>
      <c r="DT13" s="45">
        <v>236</v>
      </c>
      <c r="DU13" s="45">
        <v>189.1</v>
      </c>
      <c r="DV13" s="45">
        <v>1660</v>
      </c>
      <c r="DW13" s="45">
        <v>711</v>
      </c>
      <c r="DX13" s="45">
        <v>534</v>
      </c>
      <c r="DY13" s="45">
        <v>1300</v>
      </c>
      <c r="DZ13" s="45">
        <v>5.8400000000000001E-2</v>
      </c>
      <c r="EA13" s="45">
        <v>7.3700000000000002E-2</v>
      </c>
      <c r="EB13" s="45">
        <v>6.6000000000000003E-2</v>
      </c>
      <c r="EC13" s="45">
        <v>8.6400000000000005E-2</v>
      </c>
      <c r="ED13" s="45">
        <v>0.1016</v>
      </c>
      <c r="EE13" s="45">
        <v>9.4E-2</v>
      </c>
      <c r="EF13" s="45">
        <v>6.6000000000000003E-2</v>
      </c>
      <c r="EG13" s="45">
        <v>6.8599999999999994E-2</v>
      </c>
      <c r="EH13" s="45">
        <v>6.8000000000000005E-2</v>
      </c>
      <c r="EI13" s="45">
        <v>5.0799999999999998E-2</v>
      </c>
      <c r="EJ13" s="45">
        <v>5.8400000000000001E-2</v>
      </c>
      <c r="EK13" s="45">
        <v>5.3999999999999999E-2</v>
      </c>
      <c r="EL13" s="45">
        <v>5.8400000000000001E-2</v>
      </c>
      <c r="EM13" s="45">
        <v>7.1099999999999997E-2</v>
      </c>
      <c r="EN13" s="45">
        <v>6.6600000000000006E-2</v>
      </c>
      <c r="EO13" s="45">
        <v>3.0000000000000001E-3</v>
      </c>
      <c r="EP13" s="45">
        <v>5</v>
      </c>
      <c r="EQ13" s="45">
        <v>5.0799999999999998E-2</v>
      </c>
      <c r="ER13" s="45">
        <v>4944</v>
      </c>
      <c r="ES13" s="45">
        <v>31</v>
      </c>
      <c r="ET13" s="45">
        <v>8252</v>
      </c>
      <c r="EU13" s="45" t="s">
        <v>188</v>
      </c>
      <c r="EV13" s="45" t="s">
        <v>309</v>
      </c>
      <c r="EW13" s="45">
        <v>2405</v>
      </c>
      <c r="EX13" s="45" t="s">
        <v>142</v>
      </c>
      <c r="EY13" s="45">
        <v>1302</v>
      </c>
      <c r="EZ13" s="45">
        <v>19990911</v>
      </c>
      <c r="FA13" s="45" t="s">
        <v>327</v>
      </c>
      <c r="FB13" s="45">
        <v>31</v>
      </c>
      <c r="FC13" s="45" t="s">
        <v>143</v>
      </c>
    </row>
    <row r="14" spans="1:159" s="45" customFormat="1">
      <c r="A14" s="45" t="s">
        <v>160</v>
      </c>
      <c r="B14" s="45">
        <v>2</v>
      </c>
      <c r="C14" s="45">
        <v>7.9</v>
      </c>
      <c r="D14" s="45">
        <v>35923</v>
      </c>
      <c r="E14" s="45" t="s">
        <v>144</v>
      </c>
      <c r="F14" s="45" t="s">
        <v>145</v>
      </c>
      <c r="G14" s="45">
        <v>19991213</v>
      </c>
      <c r="H14" s="45" t="s">
        <v>381</v>
      </c>
      <c r="I14" s="45" t="s">
        <v>236</v>
      </c>
      <c r="J14" s="45">
        <v>19991215</v>
      </c>
      <c r="K14" s="45">
        <v>20000613</v>
      </c>
      <c r="L14" s="45">
        <v>9</v>
      </c>
      <c r="N14" s="52">
        <f t="shared" si="0"/>
        <v>0</v>
      </c>
      <c r="O14" s="53">
        <f t="shared" si="1"/>
        <v>-2.9399999999999999E-2</v>
      </c>
      <c r="P14" s="45">
        <v>-2.9399999999999999E-2</v>
      </c>
      <c r="Q14" s="45">
        <f t="shared" si="2"/>
        <v>-0.20165174507520001</v>
      </c>
      <c r="R14" s="45">
        <f t="shared" si="3"/>
        <v>0</v>
      </c>
      <c r="S14" s="45">
        <f t="shared" si="4"/>
        <v>-2.9399999999999999E-2</v>
      </c>
      <c r="T14" s="54">
        <f t="shared" si="5"/>
        <v>26.4</v>
      </c>
      <c r="U14" s="45">
        <f t="shared" si="6"/>
        <v>-0.13190773968213332</v>
      </c>
      <c r="V14" s="55">
        <f t="shared" si="7"/>
        <v>0.13190773968213332</v>
      </c>
      <c r="W14" s="56">
        <f t="shared" si="8"/>
        <v>0.12813467460266664</v>
      </c>
      <c r="X14" s="54">
        <f t="shared" si="9"/>
        <v>25.766842849525759</v>
      </c>
      <c r="Y14" s="45">
        <f t="shared" si="10"/>
        <v>0.12813467460266664</v>
      </c>
      <c r="Z14" s="45">
        <f t="shared" si="11"/>
        <v>0</v>
      </c>
      <c r="AA14" s="45">
        <f t="shared" si="12"/>
        <v>-0.13190773968213332</v>
      </c>
      <c r="AB14" s="45">
        <f t="shared" si="13"/>
        <v>0</v>
      </c>
      <c r="AC14" s="45">
        <f t="shared" si="14"/>
        <v>0</v>
      </c>
      <c r="AD14" s="45">
        <f t="shared" si="15"/>
        <v>0</v>
      </c>
      <c r="AE14" s="45">
        <f t="shared" si="16"/>
        <v>1</v>
      </c>
      <c r="AF14" s="45">
        <f t="shared" si="17"/>
        <v>1</v>
      </c>
      <c r="AH14" s="48">
        <v>10.28</v>
      </c>
      <c r="AI14" s="45">
        <f>(AH14-10.25)/0.15</f>
        <v>0.19999999999999574</v>
      </c>
      <c r="AJ14" s="45">
        <v>0.19999999999999574</v>
      </c>
      <c r="AK14" s="45">
        <f t="shared" si="18"/>
        <v>0.11327795200000089</v>
      </c>
      <c r="AL14" s="45">
        <f t="shared" si="19"/>
        <v>0</v>
      </c>
      <c r="AM14" s="45">
        <f t="shared" si="22"/>
        <v>0.19999999999999574</v>
      </c>
      <c r="AN14" s="45">
        <f t="shared" si="20"/>
        <v>0.10209314133333447</v>
      </c>
      <c r="AO14" s="45">
        <f t="shared" si="23"/>
        <v>-0.10209314133333447</v>
      </c>
      <c r="AP14" s="45">
        <f t="shared" si="24"/>
        <v>0.1223835733333266</v>
      </c>
      <c r="AQ14" s="45">
        <f t="shared" si="21"/>
        <v>0</v>
      </c>
      <c r="BE14" s="45" t="s">
        <v>147</v>
      </c>
      <c r="BF14" s="45">
        <v>143.5</v>
      </c>
      <c r="BG14" s="45">
        <v>19991211</v>
      </c>
      <c r="BH14" s="45" t="s">
        <v>383</v>
      </c>
      <c r="BI14" s="45" t="s">
        <v>384</v>
      </c>
      <c r="BJ14" s="45">
        <v>9903160</v>
      </c>
      <c r="BK14" s="45">
        <v>40</v>
      </c>
      <c r="BL14" s="45">
        <v>71.819999999999993</v>
      </c>
      <c r="BM14" s="45">
        <v>66.239999999999995</v>
      </c>
      <c r="BN14" s="45">
        <v>10.9</v>
      </c>
      <c r="BO14" s="45">
        <v>10.15</v>
      </c>
      <c r="BP14" s="45">
        <v>55</v>
      </c>
      <c r="BQ14" s="45" t="s">
        <v>385</v>
      </c>
      <c r="BR14" s="45">
        <v>40</v>
      </c>
      <c r="BS14" s="45">
        <v>4.3</v>
      </c>
      <c r="BT14" s="45">
        <v>3.6</v>
      </c>
      <c r="BU14" s="45">
        <v>7.9</v>
      </c>
      <c r="BV14" s="45">
        <v>0</v>
      </c>
      <c r="BW14" s="45">
        <v>3149</v>
      </c>
      <c r="BX14" s="45">
        <v>3162</v>
      </c>
      <c r="BY14" s="45">
        <v>3153</v>
      </c>
      <c r="BZ14" s="45">
        <v>13.3</v>
      </c>
      <c r="CA14" s="45">
        <v>13.7</v>
      </c>
      <c r="CB14" s="45">
        <v>13.5</v>
      </c>
      <c r="CC14" s="45">
        <v>2.16</v>
      </c>
      <c r="CD14" s="45">
        <v>2.29</v>
      </c>
      <c r="CE14" s="45">
        <v>2.2400000000000002</v>
      </c>
      <c r="CF14" s="45">
        <v>4906</v>
      </c>
      <c r="CG14" s="45">
        <v>5509</v>
      </c>
      <c r="CH14" s="45">
        <v>5214</v>
      </c>
      <c r="CI14" s="45">
        <v>1860</v>
      </c>
      <c r="CJ14" s="45">
        <v>2516</v>
      </c>
      <c r="CK14" s="45">
        <v>2275</v>
      </c>
      <c r="CL14" s="45">
        <v>825</v>
      </c>
      <c r="CM14" s="45">
        <v>864</v>
      </c>
      <c r="CN14" s="45">
        <v>860</v>
      </c>
      <c r="CO14" s="45">
        <v>142.9</v>
      </c>
      <c r="CP14" s="45">
        <v>144</v>
      </c>
      <c r="CQ14" s="45">
        <v>143.4</v>
      </c>
      <c r="CR14" s="45">
        <v>87.6</v>
      </c>
      <c r="CS14" s="45">
        <v>89.5</v>
      </c>
      <c r="CT14" s="45">
        <v>88.4</v>
      </c>
      <c r="CU14" s="45">
        <v>93</v>
      </c>
      <c r="CV14" s="45">
        <v>94.4</v>
      </c>
      <c r="CW14" s="45">
        <v>93.8</v>
      </c>
      <c r="CX14" s="45">
        <v>4.8</v>
      </c>
      <c r="CY14" s="45">
        <v>5.8</v>
      </c>
      <c r="CZ14" s="45">
        <v>5.4</v>
      </c>
      <c r="DA14" s="45">
        <v>26.6</v>
      </c>
      <c r="DB14" s="45">
        <v>47.8</v>
      </c>
      <c r="DC14" s="45">
        <v>30</v>
      </c>
      <c r="DD14" s="45">
        <v>265</v>
      </c>
      <c r="DE14" s="45">
        <v>287</v>
      </c>
      <c r="DF14" s="45">
        <v>276</v>
      </c>
      <c r="DG14" s="45">
        <v>7.8</v>
      </c>
      <c r="DH14" s="45">
        <v>9.5</v>
      </c>
      <c r="DI14" s="45">
        <v>9.1999999999999993</v>
      </c>
      <c r="DJ14" s="45">
        <v>0.9</v>
      </c>
      <c r="DK14" s="45">
        <v>1.5</v>
      </c>
      <c r="DL14" s="45">
        <v>1.3</v>
      </c>
      <c r="DM14" s="45">
        <v>0.44</v>
      </c>
      <c r="DN14" s="45">
        <v>0.6</v>
      </c>
      <c r="DO14" s="45">
        <v>0.5</v>
      </c>
      <c r="DP14" s="45">
        <v>35</v>
      </c>
      <c r="DQ14" s="45">
        <v>35</v>
      </c>
      <c r="DR14" s="45">
        <v>35</v>
      </c>
      <c r="DS14" s="45">
        <v>125</v>
      </c>
      <c r="DT14" s="45">
        <v>232</v>
      </c>
      <c r="DU14" s="45">
        <v>139</v>
      </c>
      <c r="DV14" s="45">
        <v>1660</v>
      </c>
      <c r="DW14" s="45">
        <v>720</v>
      </c>
      <c r="DX14" s="45">
        <v>540</v>
      </c>
      <c r="DY14" s="45">
        <v>1785</v>
      </c>
      <c r="DZ14" s="45">
        <v>6.8599999999999994E-2</v>
      </c>
      <c r="EA14" s="45">
        <v>7.3700000000000002E-2</v>
      </c>
      <c r="EB14" s="45">
        <v>7.1099999999999997E-2</v>
      </c>
      <c r="EC14" s="45">
        <v>9.4E-2</v>
      </c>
      <c r="ED14" s="45">
        <v>0.1041</v>
      </c>
      <c r="EE14" s="45">
        <v>9.9099999999999994E-2</v>
      </c>
      <c r="EF14" s="45">
        <v>7.3700000000000002E-2</v>
      </c>
      <c r="EG14" s="45">
        <v>7.6200000000000004E-2</v>
      </c>
      <c r="EH14" s="45">
        <v>7.4999999999999997E-2</v>
      </c>
      <c r="EI14" s="45">
        <v>5.8400000000000001E-2</v>
      </c>
      <c r="EJ14" s="45">
        <v>6.3500000000000001E-2</v>
      </c>
      <c r="EK14" s="45">
        <v>5.9700000000000003E-2</v>
      </c>
      <c r="EL14" s="45">
        <v>6.3500000000000001E-2</v>
      </c>
      <c r="EM14" s="45">
        <v>7.3700000000000002E-2</v>
      </c>
      <c r="EN14" s="45">
        <v>6.8599999999999994E-2</v>
      </c>
      <c r="EO14" s="45">
        <v>2.5000000000000001E-3</v>
      </c>
      <c r="EP14" s="45">
        <v>1</v>
      </c>
      <c r="EQ14" s="45">
        <v>3.56E-2</v>
      </c>
      <c r="ER14" s="45" t="s">
        <v>386</v>
      </c>
      <c r="ES14" s="45">
        <v>103</v>
      </c>
      <c r="ET14" s="45">
        <v>8252</v>
      </c>
      <c r="EU14" s="45" t="s">
        <v>188</v>
      </c>
      <c r="EV14" s="45">
        <v>1243</v>
      </c>
      <c r="EW14" s="45">
        <v>2405</v>
      </c>
      <c r="EX14" s="45" t="s">
        <v>142</v>
      </c>
      <c r="EY14" s="45" t="s">
        <v>387</v>
      </c>
      <c r="EZ14" s="45">
        <v>19991213</v>
      </c>
      <c r="FA14" s="45" t="s">
        <v>381</v>
      </c>
      <c r="FB14" s="45">
        <v>103</v>
      </c>
      <c r="FC14" s="45" t="s">
        <v>143</v>
      </c>
    </row>
    <row r="15" spans="1:159" s="45" customFormat="1">
      <c r="A15" s="45" t="s">
        <v>160</v>
      </c>
      <c r="B15" s="45">
        <v>1</v>
      </c>
      <c r="C15" s="45">
        <v>12.5</v>
      </c>
      <c r="D15" s="45">
        <v>35359</v>
      </c>
      <c r="E15" s="45">
        <v>1006</v>
      </c>
      <c r="F15" s="45" t="s">
        <v>145</v>
      </c>
      <c r="G15" s="45">
        <v>19991220</v>
      </c>
      <c r="H15" s="45" t="s">
        <v>360</v>
      </c>
      <c r="I15" s="45" t="s">
        <v>236</v>
      </c>
      <c r="J15" s="45">
        <v>19991221</v>
      </c>
      <c r="K15" s="45">
        <v>20000620</v>
      </c>
      <c r="L15" s="45">
        <v>10</v>
      </c>
      <c r="N15" s="52">
        <f t="shared" si="0"/>
        <v>0</v>
      </c>
      <c r="O15" s="53">
        <f t="shared" si="1"/>
        <v>-0.87119999999999997</v>
      </c>
      <c r="P15" s="45">
        <v>-0.87119999999999997</v>
      </c>
      <c r="Q15" s="45">
        <f t="shared" si="2"/>
        <v>-0.33556139606016</v>
      </c>
      <c r="R15" s="45">
        <f t="shared" si="3"/>
        <v>0</v>
      </c>
      <c r="S15" s="45">
        <f t="shared" si="4"/>
        <v>-0.87119999999999997</v>
      </c>
      <c r="T15" s="54">
        <f t="shared" si="5"/>
        <v>26.4</v>
      </c>
      <c r="U15" s="45">
        <f t="shared" si="6"/>
        <v>-0.27976619174570666</v>
      </c>
      <c r="V15" s="55">
        <f t="shared" si="7"/>
        <v>0.27976619174570666</v>
      </c>
      <c r="W15" s="56">
        <f t="shared" si="8"/>
        <v>-0.73929226031786666</v>
      </c>
      <c r="X15" s="54">
        <f t="shared" si="9"/>
        <v>25.057122279620607</v>
      </c>
      <c r="Y15" s="45">
        <f t="shared" si="10"/>
        <v>-0.73929226031786666</v>
      </c>
      <c r="Z15" s="45">
        <f t="shared" si="11"/>
        <v>0</v>
      </c>
      <c r="AA15" s="45">
        <f t="shared" si="12"/>
        <v>-0.27976619174570666</v>
      </c>
      <c r="AB15" s="45">
        <f t="shared" si="13"/>
        <v>0</v>
      </c>
      <c r="AC15" s="45">
        <f t="shared" si="14"/>
        <v>0</v>
      </c>
      <c r="AD15" s="45">
        <f t="shared" si="15"/>
        <v>0</v>
      </c>
      <c r="AE15" s="45">
        <f t="shared" si="16"/>
        <v>0</v>
      </c>
      <c r="AF15" s="45">
        <f t="shared" si="17"/>
        <v>0</v>
      </c>
      <c r="AH15" s="48">
        <v>8.9700000000000006</v>
      </c>
      <c r="AI15" s="45">
        <f>(AH15-9)/0.22</f>
        <v>-0.13636363636363347</v>
      </c>
      <c r="AJ15" s="45">
        <v>-0.13636363636363347</v>
      </c>
      <c r="AK15" s="45">
        <f t="shared" si="18"/>
        <v>6.3349634327274015E-2</v>
      </c>
      <c r="AL15" s="45">
        <f t="shared" si="19"/>
        <v>0</v>
      </c>
      <c r="AM15" s="45">
        <f t="shared" si="22"/>
        <v>-0.13636363636363347</v>
      </c>
      <c r="AN15" s="45">
        <f t="shared" si="20"/>
        <v>5.4401785793940879E-2</v>
      </c>
      <c r="AO15" s="45">
        <f t="shared" si="23"/>
        <v>-5.4401785793940879E-2</v>
      </c>
      <c r="AP15" s="45">
        <f t="shared" si="24"/>
        <v>-0.23845677769696794</v>
      </c>
      <c r="AQ15" s="45">
        <f t="shared" si="21"/>
        <v>0</v>
      </c>
      <c r="BE15" s="45" t="s">
        <v>151</v>
      </c>
      <c r="BF15" s="45">
        <v>143.5</v>
      </c>
      <c r="BG15" s="45">
        <v>19991218</v>
      </c>
      <c r="BH15" s="45" t="s">
        <v>138</v>
      </c>
      <c r="BI15" s="45" t="s">
        <v>388</v>
      </c>
      <c r="BJ15" s="45">
        <v>9903160</v>
      </c>
      <c r="BK15" s="45">
        <v>40</v>
      </c>
      <c r="BL15" s="45">
        <v>59.94</v>
      </c>
      <c r="BM15" s="45">
        <v>51.39</v>
      </c>
      <c r="BN15" s="45">
        <v>10.18</v>
      </c>
      <c r="BO15" s="45">
        <v>8.86</v>
      </c>
      <c r="BP15" s="45">
        <v>40</v>
      </c>
      <c r="BQ15" s="45" t="s">
        <v>389</v>
      </c>
      <c r="BR15" s="45">
        <v>40</v>
      </c>
      <c r="BS15" s="45">
        <v>5.8</v>
      </c>
      <c r="BT15" s="45">
        <v>6.7</v>
      </c>
      <c r="BU15" s="45">
        <v>12.5</v>
      </c>
      <c r="BV15" s="45">
        <v>0</v>
      </c>
      <c r="BW15" s="45">
        <v>3140</v>
      </c>
      <c r="BX15" s="45">
        <v>3152</v>
      </c>
      <c r="BY15" s="45">
        <v>3146.5</v>
      </c>
      <c r="BZ15" s="45">
        <v>13.5</v>
      </c>
      <c r="CA15" s="45">
        <v>13.8</v>
      </c>
      <c r="CB15" s="45">
        <v>13.6</v>
      </c>
      <c r="CC15" s="45">
        <v>2.14</v>
      </c>
      <c r="CD15" s="45">
        <v>2.29</v>
      </c>
      <c r="CE15" s="45">
        <v>2.2599999999999998</v>
      </c>
      <c r="CF15" s="45">
        <v>4280.3</v>
      </c>
      <c r="CG15" s="45">
        <v>5182.6000000000004</v>
      </c>
      <c r="CH15" s="45">
        <v>4982.2</v>
      </c>
      <c r="CI15" s="45">
        <v>2000</v>
      </c>
      <c r="CJ15" s="45">
        <v>2300</v>
      </c>
      <c r="CK15" s="45">
        <v>2201.3000000000002</v>
      </c>
      <c r="CL15" s="45">
        <v>833</v>
      </c>
      <c r="CM15" s="45">
        <v>872</v>
      </c>
      <c r="CN15" s="45">
        <v>851</v>
      </c>
      <c r="CO15" s="45">
        <v>142.19999999999999</v>
      </c>
      <c r="CP15" s="45">
        <v>144.4</v>
      </c>
      <c r="CQ15" s="45">
        <v>143.4</v>
      </c>
      <c r="CR15" s="45">
        <v>86.7</v>
      </c>
      <c r="CS15" s="45">
        <v>88.4</v>
      </c>
      <c r="CT15" s="45">
        <v>87.5</v>
      </c>
      <c r="CU15" s="45">
        <v>92.8</v>
      </c>
      <c r="CV15" s="45">
        <v>94.2</v>
      </c>
      <c r="CW15" s="45">
        <v>93.5</v>
      </c>
      <c r="CX15" s="45">
        <v>5.5</v>
      </c>
      <c r="CY15" s="45">
        <v>6.5</v>
      </c>
      <c r="CZ15" s="45">
        <v>6</v>
      </c>
      <c r="DA15" s="45">
        <v>27.6</v>
      </c>
      <c r="DB15" s="45">
        <v>32.700000000000003</v>
      </c>
      <c r="DC15" s="45">
        <v>30.1</v>
      </c>
      <c r="DD15" s="45">
        <v>268</v>
      </c>
      <c r="DE15" s="45">
        <v>279</v>
      </c>
      <c r="DF15" s="45">
        <v>273</v>
      </c>
      <c r="DG15" s="45">
        <v>8.1</v>
      </c>
      <c r="DH15" s="45">
        <v>9.1</v>
      </c>
      <c r="DI15" s="45">
        <v>8.4</v>
      </c>
      <c r="DJ15" s="45">
        <v>0.4</v>
      </c>
      <c r="DK15" s="45">
        <v>0.7</v>
      </c>
      <c r="DL15" s="45">
        <v>0.5</v>
      </c>
      <c r="DM15" s="45">
        <v>0.39</v>
      </c>
      <c r="DN15" s="45">
        <v>0.6</v>
      </c>
      <c r="DO15" s="45">
        <v>0.51</v>
      </c>
      <c r="DP15" s="45">
        <v>35</v>
      </c>
      <c r="DQ15" s="45">
        <v>35</v>
      </c>
      <c r="DR15" s="45">
        <v>35</v>
      </c>
      <c r="DS15" s="45">
        <v>125</v>
      </c>
      <c r="DT15" s="45">
        <v>173</v>
      </c>
      <c r="DU15" s="45">
        <v>151.80000000000001</v>
      </c>
      <c r="DV15" s="45">
        <v>1660</v>
      </c>
      <c r="DW15" s="45">
        <v>720</v>
      </c>
      <c r="DX15" s="45">
        <v>540</v>
      </c>
      <c r="DY15" s="45">
        <v>1800</v>
      </c>
      <c r="DZ15" s="45">
        <v>6.0999999999999999E-2</v>
      </c>
      <c r="EA15" s="45">
        <v>7.3700000000000002E-2</v>
      </c>
      <c r="EB15" s="45">
        <v>6.6699999999999995E-2</v>
      </c>
      <c r="EC15" s="45">
        <v>8.8900000000000007E-2</v>
      </c>
      <c r="ED15" s="45">
        <v>0.1041</v>
      </c>
      <c r="EE15" s="45">
        <v>9.5899999999999999E-2</v>
      </c>
      <c r="EF15" s="45">
        <v>6.6000000000000003E-2</v>
      </c>
      <c r="EG15" s="45">
        <v>6.8599999999999994E-2</v>
      </c>
      <c r="EH15" s="45">
        <v>6.7299999999999999E-2</v>
      </c>
      <c r="EI15" s="45">
        <v>5.0799999999999998E-2</v>
      </c>
      <c r="EJ15" s="45">
        <v>5.0799999999999998E-2</v>
      </c>
      <c r="EK15" s="45">
        <v>5.0799999999999998E-2</v>
      </c>
      <c r="EL15" s="45">
        <v>5.8400000000000001E-2</v>
      </c>
      <c r="EM15" s="45">
        <v>7.6200000000000004E-2</v>
      </c>
      <c r="EN15" s="45">
        <v>6.7299999999999999E-2</v>
      </c>
      <c r="EO15" s="45">
        <v>2.5999999999999999E-3</v>
      </c>
      <c r="EP15" s="45">
        <v>10</v>
      </c>
      <c r="EQ15" s="45">
        <v>5.33E-2</v>
      </c>
      <c r="ER15" s="45" t="s">
        <v>390</v>
      </c>
      <c r="ES15" s="45">
        <v>31</v>
      </c>
      <c r="ET15" s="45">
        <v>8252</v>
      </c>
      <c r="EU15" s="45" t="s">
        <v>188</v>
      </c>
      <c r="EV15" s="45">
        <v>1156</v>
      </c>
      <c r="EW15" s="45">
        <v>2405</v>
      </c>
      <c r="EX15" s="45" t="s">
        <v>142</v>
      </c>
      <c r="EY15" s="45" t="s">
        <v>391</v>
      </c>
      <c r="EZ15" s="45">
        <v>19991220</v>
      </c>
      <c r="FA15" s="45" t="s">
        <v>360</v>
      </c>
      <c r="FB15" s="45">
        <v>31</v>
      </c>
      <c r="FC15" s="45" t="s">
        <v>143</v>
      </c>
    </row>
    <row r="16" spans="1:159" s="45" customFormat="1">
      <c r="A16" s="45" t="s">
        <v>160</v>
      </c>
      <c r="B16" s="45">
        <v>2</v>
      </c>
      <c r="C16" s="45">
        <v>20.100000000000001</v>
      </c>
      <c r="D16" s="45">
        <v>35360</v>
      </c>
      <c r="E16" s="45">
        <v>1006</v>
      </c>
      <c r="F16" s="45" t="s">
        <v>145</v>
      </c>
      <c r="G16" s="45">
        <v>20000306</v>
      </c>
      <c r="H16" s="45" t="s">
        <v>394</v>
      </c>
      <c r="I16" s="45" t="s">
        <v>236</v>
      </c>
      <c r="J16" s="45">
        <v>20000308</v>
      </c>
      <c r="K16" s="45">
        <v>20000906</v>
      </c>
      <c r="L16" s="45">
        <v>11</v>
      </c>
      <c r="N16" s="52">
        <f t="shared" si="0"/>
        <v>0</v>
      </c>
      <c r="O16" s="53">
        <f t="shared" si="1"/>
        <v>0.56820000000000004</v>
      </c>
      <c r="P16" s="45">
        <v>0.56820000000000004</v>
      </c>
      <c r="Q16" s="45">
        <f t="shared" si="2"/>
        <v>-0.15480911684812798</v>
      </c>
      <c r="R16" s="45">
        <f t="shared" si="3"/>
        <v>0</v>
      </c>
      <c r="S16" s="45">
        <f t="shared" si="4"/>
        <v>0.56820000000000004</v>
      </c>
      <c r="T16" s="54">
        <f t="shared" si="5"/>
        <v>26.4</v>
      </c>
      <c r="U16" s="45">
        <f t="shared" si="6"/>
        <v>-0.11017295339656533</v>
      </c>
      <c r="V16" s="55">
        <f t="shared" si="7"/>
        <v>0.11017295339656533</v>
      </c>
      <c r="W16" s="56">
        <f t="shared" si="8"/>
        <v>0.84796619174570664</v>
      </c>
      <c r="X16" s="54">
        <f t="shared" si="9"/>
        <v>25.871169823696484</v>
      </c>
      <c r="Y16" s="45">
        <f t="shared" si="10"/>
        <v>0.84796619174570664</v>
      </c>
      <c r="Z16" s="45">
        <f t="shared" si="11"/>
        <v>0</v>
      </c>
      <c r="AA16" s="45">
        <f t="shared" si="12"/>
        <v>-0.11017295339656533</v>
      </c>
      <c r="AB16" s="45">
        <f t="shared" si="13"/>
        <v>0</v>
      </c>
      <c r="AC16" s="45">
        <f t="shared" si="14"/>
        <v>0</v>
      </c>
      <c r="AD16" s="45">
        <f t="shared" si="15"/>
        <v>0</v>
      </c>
      <c r="AE16" s="45">
        <f t="shared" si="16"/>
        <v>0</v>
      </c>
      <c r="AF16" s="45">
        <f t="shared" si="17"/>
        <v>0</v>
      </c>
      <c r="AH16" s="48">
        <v>8.7899999999999991</v>
      </c>
      <c r="AI16" s="45">
        <f t="shared" ref="AI16:AI17" si="27">(AH16-9)/0.22</f>
        <v>-0.95454545454545847</v>
      </c>
      <c r="AJ16" s="45">
        <v>-0.95454545454545847</v>
      </c>
      <c r="AK16" s="45">
        <f t="shared" si="18"/>
        <v>-0.14022938344727248</v>
      </c>
      <c r="AL16" s="45">
        <f t="shared" si="19"/>
        <v>0</v>
      </c>
      <c r="AM16" s="45">
        <f t="shared" si="22"/>
        <v>-0.95454545454545847</v>
      </c>
      <c r="AN16" s="45">
        <f t="shared" si="20"/>
        <v>-0.14738766227393899</v>
      </c>
      <c r="AO16" s="45">
        <f t="shared" si="23"/>
        <v>0.14738766227393899</v>
      </c>
      <c r="AP16" s="45">
        <f t="shared" si="24"/>
        <v>-1.0089472403393993</v>
      </c>
      <c r="AQ16" s="45">
        <f t="shared" si="21"/>
        <v>0</v>
      </c>
      <c r="BE16" s="45" t="s">
        <v>151</v>
      </c>
      <c r="BF16" s="45">
        <v>143.5</v>
      </c>
      <c r="BG16" s="45">
        <v>20000304</v>
      </c>
      <c r="BH16" s="45" t="s">
        <v>138</v>
      </c>
      <c r="BI16" s="45" t="s">
        <v>395</v>
      </c>
      <c r="BJ16" s="45">
        <v>9903160</v>
      </c>
      <c r="BK16" s="45">
        <v>40</v>
      </c>
      <c r="BL16" s="45">
        <v>59.87</v>
      </c>
      <c r="BM16" s="45">
        <v>50.39</v>
      </c>
      <c r="BN16" s="45">
        <v>10.18</v>
      </c>
      <c r="BO16" s="45">
        <v>8.73</v>
      </c>
      <c r="BP16" s="45">
        <v>40</v>
      </c>
      <c r="BQ16" s="45" t="s">
        <v>396</v>
      </c>
      <c r="BR16" s="45">
        <v>40</v>
      </c>
      <c r="BS16" s="45">
        <v>12.2</v>
      </c>
      <c r="BT16" s="45">
        <v>7.9</v>
      </c>
      <c r="BU16" s="45">
        <v>20.100000000000001</v>
      </c>
      <c r="BV16" s="45">
        <v>0</v>
      </c>
      <c r="BW16" s="45">
        <v>3141</v>
      </c>
      <c r="BX16" s="45">
        <v>3168</v>
      </c>
      <c r="BY16" s="45">
        <v>3148.3</v>
      </c>
      <c r="BZ16" s="45">
        <v>13.4</v>
      </c>
      <c r="CA16" s="45">
        <v>13.6</v>
      </c>
      <c r="CB16" s="45">
        <v>13.5</v>
      </c>
      <c r="CC16" s="45">
        <v>2.17</v>
      </c>
      <c r="CD16" s="45">
        <v>2.29</v>
      </c>
      <c r="CE16" s="45">
        <v>2.23</v>
      </c>
      <c r="CF16" s="45">
        <v>4847.1000000000004</v>
      </c>
      <c r="CG16" s="45">
        <v>5219.8999999999996</v>
      </c>
      <c r="CH16" s="45">
        <v>5057.7</v>
      </c>
      <c r="CI16" s="45">
        <v>1997</v>
      </c>
      <c r="CJ16" s="45">
        <v>2316</v>
      </c>
      <c r="CK16" s="45">
        <v>2146.4</v>
      </c>
      <c r="CL16" s="45">
        <v>839</v>
      </c>
      <c r="CM16" s="45">
        <v>857</v>
      </c>
      <c r="CN16" s="45">
        <v>850</v>
      </c>
      <c r="CO16" s="45">
        <v>142.9</v>
      </c>
      <c r="CP16" s="45">
        <v>143.6</v>
      </c>
      <c r="CQ16" s="45">
        <v>143.19999999999999</v>
      </c>
      <c r="CR16" s="45">
        <v>87.3</v>
      </c>
      <c r="CS16" s="45">
        <v>88.6</v>
      </c>
      <c r="CT16" s="45">
        <v>87.8</v>
      </c>
      <c r="CU16" s="45">
        <v>93</v>
      </c>
      <c r="CV16" s="45">
        <v>94.2</v>
      </c>
      <c r="CW16" s="45">
        <v>93.5</v>
      </c>
      <c r="CX16" s="45">
        <v>5.5</v>
      </c>
      <c r="CY16" s="45">
        <v>6</v>
      </c>
      <c r="CZ16" s="45">
        <v>5.7</v>
      </c>
      <c r="DA16" s="45">
        <v>30.5</v>
      </c>
      <c r="DB16" s="45">
        <v>37.1</v>
      </c>
      <c r="DC16" s="45">
        <v>35.299999999999997</v>
      </c>
      <c r="DD16" s="45">
        <v>269</v>
      </c>
      <c r="DE16" s="45">
        <v>277</v>
      </c>
      <c r="DF16" s="45">
        <v>273</v>
      </c>
      <c r="DG16" s="45">
        <v>8.4</v>
      </c>
      <c r="DH16" s="45">
        <v>8.9</v>
      </c>
      <c r="DI16" s="45">
        <v>8.6999999999999993</v>
      </c>
      <c r="DJ16" s="45">
        <v>0.8</v>
      </c>
      <c r="DK16" s="45">
        <v>0.9</v>
      </c>
      <c r="DL16" s="45">
        <v>0.8</v>
      </c>
      <c r="DM16" s="45">
        <v>0.4</v>
      </c>
      <c r="DN16" s="45">
        <v>0.59</v>
      </c>
      <c r="DO16" s="45">
        <v>0.53</v>
      </c>
      <c r="DP16" s="45">
        <v>35</v>
      </c>
      <c r="DQ16" s="45">
        <v>35</v>
      </c>
      <c r="DR16" s="45">
        <v>35</v>
      </c>
      <c r="DS16" s="45">
        <v>177</v>
      </c>
      <c r="DT16" s="45">
        <v>187</v>
      </c>
      <c r="DU16" s="45">
        <v>182.7</v>
      </c>
      <c r="DV16" s="45">
        <v>1660</v>
      </c>
      <c r="DW16" s="45">
        <v>720</v>
      </c>
      <c r="DX16" s="45">
        <v>540</v>
      </c>
      <c r="DY16" s="45">
        <v>1800</v>
      </c>
      <c r="DZ16" s="45">
        <v>6.8500000000000005E-2</v>
      </c>
      <c r="EA16" s="45">
        <v>7.1099999999999997E-2</v>
      </c>
      <c r="EB16" s="45">
        <v>7.0499999999999993E-2</v>
      </c>
      <c r="EC16" s="45">
        <v>9.1399999999999995E-2</v>
      </c>
      <c r="ED16" s="45">
        <v>9.4E-2</v>
      </c>
      <c r="EE16" s="45">
        <v>9.3299999999999994E-2</v>
      </c>
      <c r="EF16" s="45">
        <v>6.3500000000000001E-2</v>
      </c>
      <c r="EG16" s="45">
        <v>7.3700000000000002E-2</v>
      </c>
      <c r="EH16" s="45">
        <v>3.7900000000000003E-2</v>
      </c>
      <c r="EI16" s="45">
        <v>5.8400000000000001E-2</v>
      </c>
      <c r="EJ16" s="45">
        <v>6.6000000000000003E-2</v>
      </c>
      <c r="EK16" s="45">
        <v>6.2199999999999998E-2</v>
      </c>
      <c r="EL16" s="45">
        <v>6.3500000000000001E-2</v>
      </c>
      <c r="EM16" s="45">
        <v>7.1099999999999997E-2</v>
      </c>
      <c r="EN16" s="45">
        <v>6.6699999999999995E-2</v>
      </c>
      <c r="EO16" s="45">
        <v>1.0200000000000001E-2</v>
      </c>
      <c r="EP16" s="45">
        <v>6</v>
      </c>
      <c r="EQ16" s="45">
        <v>4.5699999999999998E-2</v>
      </c>
      <c r="ER16" s="45">
        <v>1642</v>
      </c>
      <c r="ES16" s="45">
        <v>103</v>
      </c>
      <c r="ET16" s="45">
        <v>8252</v>
      </c>
      <c r="EU16" s="45" t="s">
        <v>188</v>
      </c>
      <c r="EV16" s="45">
        <v>1243</v>
      </c>
      <c r="EW16" s="45">
        <v>2405</v>
      </c>
      <c r="EX16" s="45" t="s">
        <v>142</v>
      </c>
      <c r="EY16" s="45">
        <v>20</v>
      </c>
      <c r="EZ16" s="45">
        <v>20000306</v>
      </c>
      <c r="FA16" s="45" t="s">
        <v>394</v>
      </c>
      <c r="FB16" s="45">
        <v>103</v>
      </c>
      <c r="FC16" s="45" t="s">
        <v>143</v>
      </c>
    </row>
    <row r="17" spans="1:159" s="45" customFormat="1">
      <c r="A17" s="45" t="s">
        <v>160</v>
      </c>
      <c r="B17" s="45">
        <v>3</v>
      </c>
      <c r="C17" s="45">
        <v>11.1</v>
      </c>
      <c r="D17" s="45">
        <v>36201</v>
      </c>
      <c r="E17" s="45">
        <v>1006</v>
      </c>
      <c r="F17" s="45" t="s">
        <v>145</v>
      </c>
      <c r="G17" s="45">
        <v>20000629</v>
      </c>
      <c r="H17" s="45" t="s">
        <v>405</v>
      </c>
      <c r="I17" s="45" t="s">
        <v>236</v>
      </c>
      <c r="J17" s="45">
        <v>20000630</v>
      </c>
      <c r="K17" s="45">
        <v>20001229</v>
      </c>
      <c r="L17" s="45">
        <v>12</v>
      </c>
      <c r="N17" s="52">
        <f t="shared" si="0"/>
        <v>0</v>
      </c>
      <c r="O17" s="53">
        <f t="shared" si="1"/>
        <v>-1.1364000000000001</v>
      </c>
      <c r="P17" s="45">
        <v>-1.1364000000000001</v>
      </c>
      <c r="Q17" s="45">
        <f t="shared" si="2"/>
        <v>-0.35112729347850241</v>
      </c>
      <c r="R17" s="45">
        <f t="shared" si="3"/>
        <v>0</v>
      </c>
      <c r="S17" s="45">
        <f t="shared" si="4"/>
        <v>-1.1364000000000001</v>
      </c>
      <c r="T17" s="54">
        <f t="shared" si="5"/>
        <v>26.4</v>
      </c>
      <c r="U17" s="45">
        <f t="shared" si="6"/>
        <v>-0.31541836271725232</v>
      </c>
      <c r="V17" s="55">
        <f t="shared" si="7"/>
        <v>0.31541836271725232</v>
      </c>
      <c r="W17" s="56">
        <f t="shared" si="8"/>
        <v>-1.0262270466034347</v>
      </c>
      <c r="X17" s="54">
        <f t="shared" si="9"/>
        <v>24.885991858957187</v>
      </c>
      <c r="Y17" s="45">
        <f t="shared" si="10"/>
        <v>-1.0262270466034347</v>
      </c>
      <c r="Z17" s="45">
        <f t="shared" si="11"/>
        <v>0</v>
      </c>
      <c r="AA17" s="45">
        <f t="shared" si="12"/>
        <v>-0.31541836271725232</v>
      </c>
      <c r="AB17" s="45">
        <f t="shared" si="13"/>
        <v>0</v>
      </c>
      <c r="AC17" s="45">
        <f t="shared" si="14"/>
        <v>0</v>
      </c>
      <c r="AD17" s="45">
        <f t="shared" si="15"/>
        <v>0</v>
      </c>
      <c r="AE17" s="45">
        <f t="shared" si="16"/>
        <v>0</v>
      </c>
      <c r="AF17" s="45">
        <f t="shared" si="17"/>
        <v>0</v>
      </c>
      <c r="AH17" s="48">
        <v>8.99</v>
      </c>
      <c r="AI17" s="45">
        <f t="shared" si="27"/>
        <v>-4.5454545454544484E-2</v>
      </c>
      <c r="AJ17" s="45">
        <v>-4.5454545454544484E-2</v>
      </c>
      <c r="AK17" s="45">
        <f t="shared" si="18"/>
        <v>-0.12127441584872689</v>
      </c>
      <c r="AL17" s="45">
        <f t="shared" si="19"/>
        <v>0</v>
      </c>
      <c r="AM17" s="45">
        <f t="shared" si="22"/>
        <v>-4.5454545454544484E-2</v>
      </c>
      <c r="AN17" s="45">
        <f t="shared" si="20"/>
        <v>-0.12700103891006009</v>
      </c>
      <c r="AO17" s="45">
        <f t="shared" si="23"/>
        <v>0.12700103891006009</v>
      </c>
      <c r="AP17" s="45">
        <f t="shared" si="24"/>
        <v>0.1019331168193945</v>
      </c>
      <c r="AQ17" s="45">
        <f t="shared" si="21"/>
        <v>0</v>
      </c>
      <c r="BE17" s="45" t="s">
        <v>151</v>
      </c>
      <c r="BF17" s="45">
        <v>143.5</v>
      </c>
      <c r="BG17" s="45">
        <v>20000627</v>
      </c>
      <c r="BH17" s="45" t="s">
        <v>138</v>
      </c>
      <c r="BI17" s="45" t="s">
        <v>407</v>
      </c>
      <c r="BJ17" s="45">
        <v>9903160</v>
      </c>
      <c r="BK17" s="45">
        <v>40</v>
      </c>
      <c r="BL17" s="45">
        <v>60.02</v>
      </c>
      <c r="BM17" s="45">
        <v>50.99</v>
      </c>
      <c r="BN17" s="45">
        <v>10.14</v>
      </c>
      <c r="BO17" s="45">
        <v>8.81</v>
      </c>
      <c r="BP17" s="45">
        <v>200</v>
      </c>
      <c r="BQ17" s="45" t="s">
        <v>408</v>
      </c>
      <c r="BR17" s="45">
        <v>40</v>
      </c>
      <c r="BS17" s="45">
        <v>4.7</v>
      </c>
      <c r="BT17" s="45">
        <v>6.4</v>
      </c>
      <c r="BU17" s="45">
        <v>11.1</v>
      </c>
      <c r="BV17" s="45">
        <v>0</v>
      </c>
      <c r="BW17" s="45">
        <v>3150</v>
      </c>
      <c r="BX17" s="45">
        <v>3151</v>
      </c>
      <c r="BY17" s="45">
        <v>3150</v>
      </c>
      <c r="BZ17" s="45">
        <v>13.4</v>
      </c>
      <c r="CA17" s="45">
        <v>13.7</v>
      </c>
      <c r="CB17" s="45">
        <v>13.5</v>
      </c>
      <c r="CC17" s="45">
        <v>2.1800000000000002</v>
      </c>
      <c r="CD17" s="45">
        <v>2.34</v>
      </c>
      <c r="CE17" s="45">
        <v>2.2799999999999998</v>
      </c>
      <c r="CF17" s="45">
        <v>5019</v>
      </c>
      <c r="CG17" s="45">
        <v>5822</v>
      </c>
      <c r="CH17" s="45">
        <v>5310</v>
      </c>
      <c r="CI17" s="45">
        <v>1905</v>
      </c>
      <c r="CJ17" s="45">
        <v>2129</v>
      </c>
      <c r="CK17" s="45">
        <v>2032</v>
      </c>
      <c r="CL17" s="45">
        <v>842</v>
      </c>
      <c r="CM17" s="45">
        <v>850</v>
      </c>
      <c r="CN17" s="45">
        <v>850</v>
      </c>
      <c r="CO17" s="45">
        <v>143.4</v>
      </c>
      <c r="CP17" s="45">
        <v>143.5</v>
      </c>
      <c r="CQ17" s="45">
        <v>143.5</v>
      </c>
      <c r="CR17" s="45">
        <v>87.9</v>
      </c>
      <c r="CS17" s="45">
        <v>87.9</v>
      </c>
      <c r="CT17" s="45">
        <v>87.9</v>
      </c>
      <c r="CU17" s="45">
        <v>93.4</v>
      </c>
      <c r="CV17" s="45">
        <v>93.5</v>
      </c>
      <c r="CW17" s="45">
        <v>93.5</v>
      </c>
      <c r="CX17" s="45">
        <v>5.6</v>
      </c>
      <c r="CY17" s="45">
        <v>5.6</v>
      </c>
      <c r="CZ17" s="45">
        <v>5.6</v>
      </c>
      <c r="DA17" s="45">
        <v>26.9</v>
      </c>
      <c r="DB17" s="45">
        <v>33.200000000000003</v>
      </c>
      <c r="DC17" s="45">
        <v>29.2</v>
      </c>
      <c r="DD17" s="45">
        <v>268</v>
      </c>
      <c r="DE17" s="45">
        <v>283</v>
      </c>
      <c r="DF17" s="45">
        <v>276</v>
      </c>
      <c r="DG17" s="45">
        <v>7.4</v>
      </c>
      <c r="DH17" s="45">
        <v>8.8000000000000007</v>
      </c>
      <c r="DI17" s="45">
        <v>8.3000000000000007</v>
      </c>
      <c r="DJ17" s="45">
        <v>0.4</v>
      </c>
      <c r="DK17" s="45">
        <v>0.9</v>
      </c>
      <c r="DL17" s="45">
        <v>0.8</v>
      </c>
      <c r="DM17" s="45">
        <v>0.49</v>
      </c>
      <c r="DN17" s="45">
        <v>0.56999999999999995</v>
      </c>
      <c r="DO17" s="45">
        <v>0.5</v>
      </c>
      <c r="DP17" s="45">
        <v>35</v>
      </c>
      <c r="DQ17" s="45">
        <v>35</v>
      </c>
      <c r="DR17" s="45">
        <v>35</v>
      </c>
      <c r="DS17" s="45">
        <v>140</v>
      </c>
      <c r="DT17" s="45">
        <v>192</v>
      </c>
      <c r="DU17" s="45">
        <v>177</v>
      </c>
      <c r="DV17" s="45">
        <v>1660</v>
      </c>
      <c r="DW17" s="45">
        <v>720</v>
      </c>
      <c r="DX17" s="45">
        <v>540</v>
      </c>
      <c r="DY17" s="45">
        <v>1640</v>
      </c>
      <c r="DZ17" s="45">
        <v>6.6000000000000003E-2</v>
      </c>
      <c r="EA17" s="45">
        <v>7.1099999999999997E-2</v>
      </c>
      <c r="EB17" s="45">
        <v>6.7900000000000002E-2</v>
      </c>
      <c r="EC17" s="45">
        <v>9.6500000000000002E-2</v>
      </c>
      <c r="ED17" s="45">
        <v>9.9099999999999994E-2</v>
      </c>
      <c r="EE17" s="45">
        <v>9.8400000000000001E-2</v>
      </c>
      <c r="EF17" s="45">
        <v>6.0999999999999999E-2</v>
      </c>
      <c r="EG17" s="45">
        <v>6.6000000000000003E-2</v>
      </c>
      <c r="EH17" s="45">
        <v>6.3500000000000001E-2</v>
      </c>
      <c r="EI17" s="45">
        <v>5.0799999999999998E-2</v>
      </c>
      <c r="EJ17" s="45">
        <v>5.0799999999999998E-2</v>
      </c>
      <c r="EK17" s="45">
        <v>5.0799999999999998E-2</v>
      </c>
      <c r="EL17" s="45">
        <v>5.0799999999999998E-2</v>
      </c>
      <c r="EM17" s="45">
        <v>5.33E-2</v>
      </c>
      <c r="EN17" s="45">
        <v>5.1400000000000001E-2</v>
      </c>
      <c r="EO17" s="45">
        <v>2.5000000000000001E-3</v>
      </c>
      <c r="EP17" s="45">
        <v>3</v>
      </c>
      <c r="EQ17" s="45">
        <v>5.0799999999999998E-2</v>
      </c>
      <c r="ER17" s="45">
        <v>1616</v>
      </c>
      <c r="ES17" s="45">
        <v>31</v>
      </c>
      <c r="ET17" s="45">
        <v>8252</v>
      </c>
      <c r="EU17" s="45" t="s">
        <v>188</v>
      </c>
      <c r="EV17" s="45">
        <v>1156</v>
      </c>
      <c r="EW17" s="45">
        <v>2405</v>
      </c>
      <c r="EX17" s="45" t="s">
        <v>142</v>
      </c>
      <c r="EY17" s="45" t="s">
        <v>293</v>
      </c>
      <c r="EZ17" s="45">
        <v>20000629</v>
      </c>
      <c r="FA17" s="45" t="s">
        <v>405</v>
      </c>
      <c r="FB17" s="45">
        <v>31</v>
      </c>
      <c r="FC17" s="45" t="s">
        <v>143</v>
      </c>
    </row>
    <row r="18" spans="1:159" s="45" customFormat="1">
      <c r="A18" s="45" t="s">
        <v>160</v>
      </c>
      <c r="B18" s="45">
        <v>2</v>
      </c>
      <c r="C18" s="45">
        <v>11.7</v>
      </c>
      <c r="D18" s="45">
        <v>36199</v>
      </c>
      <c r="E18" s="45" t="s">
        <v>144</v>
      </c>
      <c r="F18" s="45" t="s">
        <v>145</v>
      </c>
      <c r="G18" s="45">
        <v>20000911</v>
      </c>
      <c r="H18" s="45" t="s">
        <v>438</v>
      </c>
      <c r="I18" s="45" t="s">
        <v>236</v>
      </c>
      <c r="J18" s="45">
        <v>20000912</v>
      </c>
      <c r="K18" s="45">
        <v>20010311</v>
      </c>
      <c r="L18" s="45">
        <v>13</v>
      </c>
      <c r="N18" s="52">
        <f t="shared" si="0"/>
        <v>0</v>
      </c>
      <c r="O18" s="53">
        <f t="shared" si="1"/>
        <v>1.0882000000000001</v>
      </c>
      <c r="P18" s="45">
        <v>1.0882000000000001</v>
      </c>
      <c r="Q18" s="45">
        <f t="shared" si="2"/>
        <v>-6.3261834782801923E-2</v>
      </c>
      <c r="R18" s="45">
        <f t="shared" si="3"/>
        <v>0</v>
      </c>
      <c r="S18" s="45">
        <f t="shared" si="4"/>
        <v>1.0882000000000001</v>
      </c>
      <c r="T18" s="54">
        <f t="shared" si="5"/>
        <v>26.4</v>
      </c>
      <c r="U18" s="45">
        <f t="shared" si="6"/>
        <v>-3.4694690173801862E-2</v>
      </c>
      <c r="V18" s="55">
        <f t="shared" si="7"/>
        <v>3.4694690173801862E-2</v>
      </c>
      <c r="W18" s="56">
        <f t="shared" si="8"/>
        <v>1.4036183627172525</v>
      </c>
      <c r="X18" s="54">
        <f t="shared" si="9"/>
        <v>26.233465487165748</v>
      </c>
      <c r="Y18" s="45">
        <f t="shared" si="10"/>
        <v>1.4036183627172525</v>
      </c>
      <c r="Z18" s="45">
        <f t="shared" si="11"/>
        <v>0</v>
      </c>
      <c r="AA18" s="45">
        <f t="shared" si="12"/>
        <v>-3.4694690173801862E-2</v>
      </c>
      <c r="AB18" s="45">
        <f t="shared" si="13"/>
        <v>0</v>
      </c>
      <c r="AC18" s="45">
        <f t="shared" si="14"/>
        <v>0</v>
      </c>
      <c r="AD18" s="45">
        <f t="shared" si="15"/>
        <v>1</v>
      </c>
      <c r="AE18" s="45">
        <f t="shared" si="16"/>
        <v>0</v>
      </c>
      <c r="AF18" s="45">
        <f t="shared" si="17"/>
        <v>0</v>
      </c>
      <c r="AH18" s="48">
        <v>10.29</v>
      </c>
      <c r="AI18" s="45">
        <f t="shared" ref="AI18:AI19" si="28">(AH18-10.25)/0.15</f>
        <v>0.266666666666661</v>
      </c>
      <c r="AJ18" s="45">
        <v>0.266666666666661</v>
      </c>
      <c r="AK18" s="45">
        <f t="shared" si="18"/>
        <v>-4.368619934564931E-2</v>
      </c>
      <c r="AL18" s="45">
        <f t="shared" si="19"/>
        <v>0</v>
      </c>
      <c r="AM18" s="45">
        <f t="shared" si="22"/>
        <v>0.266666666666661</v>
      </c>
      <c r="AN18" s="45">
        <f t="shared" si="20"/>
        <v>-4.8267497794715869E-2</v>
      </c>
      <c r="AO18" s="45">
        <f t="shared" si="23"/>
        <v>4.8267497794715869E-2</v>
      </c>
      <c r="AP18" s="45">
        <f t="shared" si="24"/>
        <v>0.39366770557672109</v>
      </c>
      <c r="AQ18" s="45">
        <f t="shared" si="21"/>
        <v>0</v>
      </c>
      <c r="BE18" s="45" t="s">
        <v>147</v>
      </c>
      <c r="BF18" s="45">
        <v>143.5</v>
      </c>
      <c r="BG18" s="45">
        <v>20000909</v>
      </c>
      <c r="BH18" s="45" t="s">
        <v>138</v>
      </c>
      <c r="BI18" s="45" t="s">
        <v>206</v>
      </c>
      <c r="BJ18" s="45">
        <v>9903160</v>
      </c>
      <c r="BK18" s="45">
        <v>40</v>
      </c>
      <c r="BL18" s="45">
        <v>70.819999999999993</v>
      </c>
      <c r="BM18" s="45">
        <v>66.84</v>
      </c>
      <c r="BN18" s="45">
        <v>10.87</v>
      </c>
      <c r="BO18" s="45">
        <v>10.23</v>
      </c>
      <c r="BP18" s="45">
        <v>80</v>
      </c>
      <c r="BQ18" s="45" t="s">
        <v>439</v>
      </c>
      <c r="BR18" s="45">
        <v>40</v>
      </c>
      <c r="BS18" s="45">
        <v>5.3</v>
      </c>
      <c r="BT18" s="45">
        <v>6.4</v>
      </c>
      <c r="BU18" s="45">
        <v>11.7</v>
      </c>
      <c r="BV18" s="45">
        <v>0</v>
      </c>
      <c r="BW18" s="45">
        <v>3147</v>
      </c>
      <c r="BX18" s="45">
        <v>3153</v>
      </c>
      <c r="BY18" s="45">
        <v>3151</v>
      </c>
      <c r="BZ18" s="45">
        <v>13.2</v>
      </c>
      <c r="CA18" s="45">
        <v>13.5</v>
      </c>
      <c r="CB18" s="45">
        <v>13.4</v>
      </c>
      <c r="CC18" s="45">
        <v>2.12</v>
      </c>
      <c r="CD18" s="45">
        <v>2.2400000000000002</v>
      </c>
      <c r="CE18" s="45">
        <v>2.19</v>
      </c>
      <c r="CF18" s="45">
        <v>4456</v>
      </c>
      <c r="CG18" s="45">
        <v>5199</v>
      </c>
      <c r="CH18" s="45">
        <v>4964</v>
      </c>
      <c r="CI18" s="45">
        <v>1782</v>
      </c>
      <c r="CJ18" s="45">
        <v>2130</v>
      </c>
      <c r="CK18" s="45">
        <v>1894</v>
      </c>
      <c r="CL18" s="45">
        <v>828</v>
      </c>
      <c r="CM18" s="45">
        <v>867</v>
      </c>
      <c r="CN18" s="45">
        <v>848</v>
      </c>
      <c r="CO18" s="45">
        <v>143.30000000000001</v>
      </c>
      <c r="CP18" s="45">
        <v>143.5</v>
      </c>
      <c r="CQ18" s="45">
        <v>143.5</v>
      </c>
      <c r="CR18" s="45">
        <v>87.5</v>
      </c>
      <c r="CS18" s="45">
        <v>88.2</v>
      </c>
      <c r="CT18" s="45">
        <v>87.7</v>
      </c>
      <c r="CU18" s="45">
        <v>93.2</v>
      </c>
      <c r="CV18" s="45">
        <v>93.9</v>
      </c>
      <c r="CW18" s="45">
        <v>93.5</v>
      </c>
      <c r="CX18" s="45">
        <v>5.6</v>
      </c>
      <c r="CY18" s="45">
        <v>6.2</v>
      </c>
      <c r="CZ18" s="45">
        <v>5.8</v>
      </c>
      <c r="DA18" s="45">
        <v>25.4</v>
      </c>
      <c r="DB18" s="45">
        <v>30.6</v>
      </c>
      <c r="DC18" s="45">
        <v>27.7</v>
      </c>
      <c r="DD18" s="45">
        <v>269</v>
      </c>
      <c r="DE18" s="45">
        <v>279</v>
      </c>
      <c r="DF18" s="45">
        <v>275</v>
      </c>
      <c r="DG18" s="45">
        <v>9.6999999999999993</v>
      </c>
      <c r="DH18" s="45">
        <v>11.5</v>
      </c>
      <c r="DI18" s="45">
        <v>10.6</v>
      </c>
      <c r="DJ18" s="45">
        <v>0.1</v>
      </c>
      <c r="DK18" s="45">
        <v>0.5</v>
      </c>
      <c r="DL18" s="45">
        <v>0.5</v>
      </c>
      <c r="DM18" s="45">
        <v>0.4</v>
      </c>
      <c r="DN18" s="45">
        <v>0.6</v>
      </c>
      <c r="DO18" s="45">
        <v>0.49</v>
      </c>
      <c r="DP18" s="45">
        <v>35</v>
      </c>
      <c r="DQ18" s="45">
        <v>35</v>
      </c>
      <c r="DR18" s="45">
        <v>35</v>
      </c>
      <c r="DS18" s="45">
        <v>136</v>
      </c>
      <c r="DT18" s="45">
        <v>157</v>
      </c>
      <c r="DU18" s="45">
        <v>152</v>
      </c>
      <c r="DV18" s="45">
        <v>1660</v>
      </c>
      <c r="DW18" s="45">
        <v>720</v>
      </c>
      <c r="DX18" s="45">
        <v>540</v>
      </c>
      <c r="DY18" s="45">
        <v>1760</v>
      </c>
      <c r="DZ18" s="45">
        <v>7.6200000000000004E-2</v>
      </c>
      <c r="EA18" s="45">
        <v>7.8700000000000006E-2</v>
      </c>
      <c r="EB18" s="45">
        <v>7.7499999999999999E-2</v>
      </c>
      <c r="EC18" s="45">
        <v>9.9099999999999994E-2</v>
      </c>
      <c r="ED18" s="45">
        <v>0.1067</v>
      </c>
      <c r="EE18" s="45">
        <v>0.1016</v>
      </c>
      <c r="EF18" s="45">
        <v>6.3500000000000001E-2</v>
      </c>
      <c r="EG18" s="45">
        <v>6.6000000000000003E-2</v>
      </c>
      <c r="EH18" s="45">
        <v>6.54E-2</v>
      </c>
      <c r="EI18" s="45">
        <v>5.0799999999999998E-2</v>
      </c>
      <c r="EJ18" s="45">
        <v>6.0999999999999999E-2</v>
      </c>
      <c r="EK18" s="45">
        <v>5.5899999999999998E-2</v>
      </c>
      <c r="EL18" s="45">
        <v>5.5899999999999998E-2</v>
      </c>
      <c r="EM18" s="45">
        <v>6.3500000000000001E-2</v>
      </c>
      <c r="EN18" s="45">
        <v>5.9700000000000003E-2</v>
      </c>
      <c r="EO18" s="45">
        <v>2.5000000000000001E-3</v>
      </c>
      <c r="EP18" s="45">
        <v>2</v>
      </c>
      <c r="EQ18" s="45">
        <v>5.33E-2</v>
      </c>
      <c r="ER18" s="45">
        <v>785</v>
      </c>
      <c r="ES18" s="45">
        <v>103</v>
      </c>
      <c r="ET18" s="45">
        <v>8252</v>
      </c>
      <c r="EU18" s="45" t="s">
        <v>188</v>
      </c>
      <c r="EV18" s="45">
        <v>1037</v>
      </c>
      <c r="EW18" s="45">
        <v>2405</v>
      </c>
      <c r="EX18" s="45" t="s">
        <v>142</v>
      </c>
      <c r="EY18" s="45" t="s">
        <v>440</v>
      </c>
      <c r="EZ18" s="45">
        <v>20000911</v>
      </c>
      <c r="FA18" s="45" t="s">
        <v>438</v>
      </c>
      <c r="FB18" s="45">
        <v>103</v>
      </c>
      <c r="FC18" s="45" t="s">
        <v>143</v>
      </c>
    </row>
    <row r="19" spans="1:159" s="45" customFormat="1">
      <c r="A19" s="45" t="s">
        <v>160</v>
      </c>
      <c r="B19" s="45">
        <v>3</v>
      </c>
      <c r="C19" s="45">
        <v>6.6</v>
      </c>
      <c r="D19" s="45">
        <v>38030</v>
      </c>
      <c r="E19" s="45" t="s">
        <v>144</v>
      </c>
      <c r="F19" s="45" t="s">
        <v>145</v>
      </c>
      <c r="G19" s="45">
        <v>20001002</v>
      </c>
      <c r="H19" s="45" t="s">
        <v>453</v>
      </c>
      <c r="I19" s="45" t="s">
        <v>236</v>
      </c>
      <c r="J19" s="45">
        <v>20001003</v>
      </c>
      <c r="K19" s="45">
        <v>20010402</v>
      </c>
      <c r="L19" s="45">
        <v>14</v>
      </c>
      <c r="N19" s="52">
        <f t="shared" si="0"/>
        <v>0</v>
      </c>
      <c r="O19" s="53">
        <f t="shared" si="1"/>
        <v>-0.4118</v>
      </c>
      <c r="P19" s="45">
        <v>-0.4118</v>
      </c>
      <c r="Q19" s="45">
        <f t="shared" si="2"/>
        <v>-0.13296946782624153</v>
      </c>
      <c r="R19" s="45">
        <f t="shared" si="3"/>
        <v>0</v>
      </c>
      <c r="S19" s="45">
        <f t="shared" si="4"/>
        <v>-0.4118</v>
      </c>
      <c r="T19" s="54">
        <f t="shared" si="5"/>
        <v>26.4</v>
      </c>
      <c r="U19" s="45">
        <f t="shared" si="6"/>
        <v>-0.1101157521390415</v>
      </c>
      <c r="V19" s="55">
        <f t="shared" si="7"/>
        <v>0.1101157521390415</v>
      </c>
      <c r="W19" s="56">
        <f t="shared" si="8"/>
        <v>-0.37710530982619817</v>
      </c>
      <c r="X19" s="54">
        <f t="shared" si="9"/>
        <v>25.871444389732599</v>
      </c>
      <c r="Y19" s="45">
        <f t="shared" si="10"/>
        <v>-0.37710530982619817</v>
      </c>
      <c r="Z19" s="45">
        <f t="shared" si="11"/>
        <v>0</v>
      </c>
      <c r="AA19" s="45">
        <f t="shared" si="12"/>
        <v>-0.1101157521390415</v>
      </c>
      <c r="AB19" s="45">
        <f t="shared" si="13"/>
        <v>0</v>
      </c>
      <c r="AC19" s="45">
        <f t="shared" si="14"/>
        <v>0</v>
      </c>
      <c r="AD19" s="45">
        <f t="shared" si="15"/>
        <v>0</v>
      </c>
      <c r="AE19" s="45">
        <f t="shared" si="16"/>
        <v>1</v>
      </c>
      <c r="AF19" s="45">
        <f t="shared" si="17"/>
        <v>1</v>
      </c>
      <c r="AH19" s="48">
        <v>10.19</v>
      </c>
      <c r="AI19" s="45">
        <f t="shared" si="28"/>
        <v>-0.40000000000000335</v>
      </c>
      <c r="AJ19" s="45">
        <v>-0.40000000000000335</v>
      </c>
      <c r="AK19" s="45">
        <f t="shared" si="18"/>
        <v>-0.11494895947652013</v>
      </c>
      <c r="AL19" s="45">
        <f t="shared" si="19"/>
        <v>0</v>
      </c>
      <c r="AM19" s="45">
        <f t="shared" si="22"/>
        <v>-0.40000000000000335</v>
      </c>
      <c r="AN19" s="45">
        <f t="shared" si="20"/>
        <v>-0.11861399823577337</v>
      </c>
      <c r="AO19" s="45">
        <f t="shared" si="23"/>
        <v>0.11861399823577337</v>
      </c>
      <c r="AP19" s="45">
        <f t="shared" si="24"/>
        <v>-0.35173250220528751</v>
      </c>
      <c r="AQ19" s="45">
        <f t="shared" si="21"/>
        <v>0</v>
      </c>
      <c r="BE19" s="45" t="s">
        <v>286</v>
      </c>
      <c r="BF19" s="45">
        <v>143.5</v>
      </c>
      <c r="BG19" s="45">
        <v>20000930</v>
      </c>
      <c r="BH19" s="45" t="s">
        <v>138</v>
      </c>
      <c r="BI19" s="45" t="s">
        <v>455</v>
      </c>
      <c r="BJ19" s="45">
        <v>9903160</v>
      </c>
      <c r="BK19" s="45">
        <v>40</v>
      </c>
      <c r="BL19" s="45">
        <v>71.67</v>
      </c>
      <c r="BM19" s="45">
        <v>66.03</v>
      </c>
      <c r="BN19" s="45">
        <v>10.89</v>
      </c>
      <c r="BO19" s="45">
        <v>10.14</v>
      </c>
      <c r="BP19" s="45">
        <v>240</v>
      </c>
      <c r="BQ19" s="45" t="s">
        <v>456</v>
      </c>
      <c r="BR19" s="45">
        <v>40</v>
      </c>
      <c r="BS19" s="45">
        <v>2.6</v>
      </c>
      <c r="BT19" s="45">
        <v>4</v>
      </c>
      <c r="BU19" s="45">
        <v>6.6</v>
      </c>
      <c r="BV19" s="45">
        <v>0</v>
      </c>
      <c r="BW19" s="45">
        <v>3140</v>
      </c>
      <c r="BX19" s="45">
        <v>3151</v>
      </c>
      <c r="BY19" s="45">
        <v>3150</v>
      </c>
      <c r="BZ19" s="45">
        <v>13.3</v>
      </c>
      <c r="CA19" s="45">
        <v>13.6</v>
      </c>
      <c r="CB19" s="45">
        <v>13.5</v>
      </c>
      <c r="CC19" s="45">
        <v>2.2200000000000002</v>
      </c>
      <c r="CD19" s="45">
        <v>2.34</v>
      </c>
      <c r="CE19" s="45">
        <v>2.2599999999999998</v>
      </c>
      <c r="CF19" s="45">
        <v>4805</v>
      </c>
      <c r="CG19" s="45">
        <v>5573</v>
      </c>
      <c r="CH19" s="45">
        <v>5312</v>
      </c>
      <c r="CI19" s="45">
        <v>1452</v>
      </c>
      <c r="CJ19" s="45">
        <v>1685</v>
      </c>
      <c r="CK19" s="45">
        <v>1580</v>
      </c>
      <c r="CL19" s="45">
        <v>834</v>
      </c>
      <c r="CM19" s="45">
        <v>852</v>
      </c>
      <c r="CN19" s="45">
        <v>849</v>
      </c>
      <c r="CO19" s="45">
        <v>143.5</v>
      </c>
      <c r="CP19" s="45">
        <v>143.5</v>
      </c>
      <c r="CQ19" s="45">
        <v>143.5</v>
      </c>
      <c r="CR19" s="45">
        <v>87.9</v>
      </c>
      <c r="CS19" s="45">
        <v>87.9</v>
      </c>
      <c r="CT19" s="45">
        <v>87.9</v>
      </c>
      <c r="CU19" s="45">
        <v>93.5</v>
      </c>
      <c r="CV19" s="45">
        <v>93.6</v>
      </c>
      <c r="CW19" s="45">
        <v>93.5</v>
      </c>
      <c r="CX19" s="45">
        <v>5.6</v>
      </c>
      <c r="CY19" s="45">
        <v>5.6</v>
      </c>
      <c r="CZ19" s="45">
        <v>5.6</v>
      </c>
      <c r="DA19" s="45">
        <v>26.6</v>
      </c>
      <c r="DB19" s="45">
        <v>31.8</v>
      </c>
      <c r="DC19" s="45">
        <v>29.1</v>
      </c>
      <c r="DD19" s="45">
        <v>265</v>
      </c>
      <c r="DE19" s="45">
        <v>280</v>
      </c>
      <c r="DF19" s="45">
        <v>273</v>
      </c>
      <c r="DG19" s="45">
        <v>7</v>
      </c>
      <c r="DH19" s="45">
        <v>9</v>
      </c>
      <c r="DI19" s="45">
        <v>8.5</v>
      </c>
      <c r="DJ19" s="45">
        <v>0.2</v>
      </c>
      <c r="DK19" s="45">
        <v>0.6</v>
      </c>
      <c r="DL19" s="45">
        <v>0.5</v>
      </c>
      <c r="DM19" s="45">
        <v>0.5</v>
      </c>
      <c r="DN19" s="45">
        <v>0.5</v>
      </c>
      <c r="DO19" s="45">
        <v>0.5</v>
      </c>
      <c r="DP19" s="45">
        <v>35</v>
      </c>
      <c r="DQ19" s="45">
        <v>35</v>
      </c>
      <c r="DR19" s="45">
        <v>35</v>
      </c>
      <c r="DS19" s="45">
        <v>303</v>
      </c>
      <c r="DT19" s="45">
        <v>338</v>
      </c>
      <c r="DU19" s="45">
        <v>333</v>
      </c>
      <c r="DV19" s="45">
        <v>1660</v>
      </c>
      <c r="DW19" s="45">
        <v>720</v>
      </c>
      <c r="DX19" s="45">
        <v>540</v>
      </c>
      <c r="DY19" s="45">
        <v>1600</v>
      </c>
      <c r="DZ19" s="45">
        <v>7.8700000000000006E-2</v>
      </c>
      <c r="EA19" s="45">
        <v>8.3799999999999999E-2</v>
      </c>
      <c r="EB19" s="45">
        <v>8.1900000000000001E-2</v>
      </c>
      <c r="EC19" s="45">
        <v>7.8700000000000006E-2</v>
      </c>
      <c r="ED19" s="45">
        <v>9.4E-2</v>
      </c>
      <c r="EE19" s="45">
        <v>8.8900000000000007E-2</v>
      </c>
      <c r="EF19" s="45">
        <v>6.3500000000000001E-2</v>
      </c>
      <c r="EG19" s="45">
        <v>6.6000000000000003E-2</v>
      </c>
      <c r="EH19" s="45">
        <v>6.4799999999999996E-2</v>
      </c>
      <c r="EI19" s="45">
        <v>5.0799999999999998E-2</v>
      </c>
      <c r="EJ19" s="45">
        <v>5.33E-2</v>
      </c>
      <c r="EK19" s="45">
        <v>5.1400000000000001E-2</v>
      </c>
      <c r="EL19" s="45">
        <v>5.5899999999999998E-2</v>
      </c>
      <c r="EM19" s="45">
        <v>7.6200000000000004E-2</v>
      </c>
      <c r="EN19" s="45">
        <v>6.6000000000000003E-2</v>
      </c>
      <c r="EO19" s="45">
        <v>0</v>
      </c>
      <c r="EP19" s="45">
        <v>2</v>
      </c>
      <c r="EQ19" s="45">
        <v>3.3000000000000002E-2</v>
      </c>
      <c r="ER19" s="45">
        <v>640</v>
      </c>
      <c r="ES19" s="45">
        <v>31</v>
      </c>
      <c r="ET19" s="45">
        <v>8252</v>
      </c>
      <c r="EU19" s="45" t="s">
        <v>188</v>
      </c>
      <c r="EV19" s="45">
        <v>1282</v>
      </c>
      <c r="EW19" s="45">
        <v>2405</v>
      </c>
      <c r="EX19" s="45" t="s">
        <v>142</v>
      </c>
      <c r="EY19" s="45" t="s">
        <v>271</v>
      </c>
      <c r="EZ19" s="45">
        <v>20001002</v>
      </c>
      <c r="FA19" s="45" t="s">
        <v>453</v>
      </c>
      <c r="FB19" s="45">
        <v>31</v>
      </c>
      <c r="FC19" s="45" t="s">
        <v>143</v>
      </c>
    </row>
    <row r="20" spans="1:159" s="45" customFormat="1">
      <c r="A20" s="45" t="s">
        <v>160</v>
      </c>
      <c r="B20" s="45">
        <v>2</v>
      </c>
      <c r="C20" s="45">
        <v>14.2</v>
      </c>
      <c r="D20" s="45">
        <v>36202</v>
      </c>
      <c r="E20" s="45">
        <v>1006</v>
      </c>
      <c r="F20" s="45" t="s">
        <v>145</v>
      </c>
      <c r="G20" s="45">
        <v>20001009</v>
      </c>
      <c r="H20" s="45" t="s">
        <v>457</v>
      </c>
      <c r="I20" s="45" t="s">
        <v>236</v>
      </c>
      <c r="J20" s="45">
        <v>20001012</v>
      </c>
      <c r="K20" s="45">
        <v>20010409</v>
      </c>
      <c r="L20" s="45">
        <v>15</v>
      </c>
      <c r="N20" s="52">
        <f t="shared" si="0"/>
        <v>0</v>
      </c>
      <c r="O20" s="53">
        <f t="shared" si="1"/>
        <v>-0.54920000000000002</v>
      </c>
      <c r="P20" s="45">
        <v>-0.54920000000000002</v>
      </c>
      <c r="Q20" s="45">
        <f t="shared" si="2"/>
        <v>-0.21621557426099325</v>
      </c>
      <c r="R20" s="45">
        <f t="shared" si="3"/>
        <v>0</v>
      </c>
      <c r="S20" s="45">
        <f t="shared" si="4"/>
        <v>-0.54920000000000002</v>
      </c>
      <c r="T20" s="54">
        <f t="shared" si="5"/>
        <v>26.4</v>
      </c>
      <c r="U20" s="45">
        <f t="shared" si="6"/>
        <v>-0.19793260171123322</v>
      </c>
      <c r="V20" s="55">
        <f t="shared" si="7"/>
        <v>0.19793260171123322</v>
      </c>
      <c r="W20" s="56">
        <f t="shared" si="8"/>
        <v>-0.43908424786095851</v>
      </c>
      <c r="X20" s="54">
        <f t="shared" si="9"/>
        <v>25.449923511786078</v>
      </c>
      <c r="Y20" s="45">
        <f t="shared" si="10"/>
        <v>-0.43908424786095851</v>
      </c>
      <c r="Z20" s="45">
        <f t="shared" si="11"/>
        <v>0</v>
      </c>
      <c r="AA20" s="45">
        <f t="shared" si="12"/>
        <v>-0.19793260171123322</v>
      </c>
      <c r="AB20" s="45">
        <f t="shared" si="13"/>
        <v>0</v>
      </c>
      <c r="AC20" s="45">
        <f t="shared" si="14"/>
        <v>0</v>
      </c>
      <c r="AD20" s="45">
        <f t="shared" si="15"/>
        <v>0</v>
      </c>
      <c r="AE20" s="45">
        <f t="shared" si="16"/>
        <v>1</v>
      </c>
      <c r="AF20" s="45">
        <f t="shared" si="17"/>
        <v>1</v>
      </c>
      <c r="AH20" s="48">
        <v>9.1</v>
      </c>
      <c r="AI20" s="45">
        <f t="shared" ref="AI20:AI22" si="29">(AH20-9)/0.22</f>
        <v>0.45454545454545292</v>
      </c>
      <c r="AJ20" s="45">
        <v>0.45454545454545292</v>
      </c>
      <c r="AK20" s="45">
        <f t="shared" si="18"/>
        <v>-1.0500766721255189E-3</v>
      </c>
      <c r="AL20" s="45">
        <f t="shared" si="19"/>
        <v>0</v>
      </c>
      <c r="AM20" s="45">
        <f t="shared" si="22"/>
        <v>0.45454545454545292</v>
      </c>
      <c r="AN20" s="45">
        <f t="shared" si="20"/>
        <v>-3.982107679528113E-3</v>
      </c>
      <c r="AO20" s="45">
        <f t="shared" si="23"/>
        <v>3.982107679528113E-3</v>
      </c>
      <c r="AP20" s="45">
        <f t="shared" si="24"/>
        <v>0.57315945278122626</v>
      </c>
      <c r="AQ20" s="45">
        <f t="shared" si="21"/>
        <v>0</v>
      </c>
      <c r="BE20" s="45" t="s">
        <v>151</v>
      </c>
      <c r="BF20" s="45">
        <v>143.5</v>
      </c>
      <c r="BG20" s="45">
        <v>20001007</v>
      </c>
      <c r="BH20" s="45" t="s">
        <v>138</v>
      </c>
      <c r="BI20" s="45" t="s">
        <v>458</v>
      </c>
      <c r="BJ20" s="45">
        <v>9903160</v>
      </c>
      <c r="BK20" s="45">
        <v>40</v>
      </c>
      <c r="BL20" s="45">
        <v>59.75</v>
      </c>
      <c r="BM20" s="45">
        <v>52.34</v>
      </c>
      <c r="BN20" s="45">
        <v>10.15</v>
      </c>
      <c r="BO20" s="45">
        <v>9.0500000000000007</v>
      </c>
      <c r="BP20" s="45">
        <v>60</v>
      </c>
      <c r="BQ20" s="45" t="s">
        <v>459</v>
      </c>
      <c r="BR20" s="45">
        <v>40</v>
      </c>
      <c r="BS20" s="45">
        <v>7.3</v>
      </c>
      <c r="BT20" s="45">
        <v>6.9</v>
      </c>
      <c r="BU20" s="45">
        <v>14.2</v>
      </c>
      <c r="BV20" s="45">
        <v>0</v>
      </c>
      <c r="BW20" s="45">
        <v>3148</v>
      </c>
      <c r="BX20" s="45">
        <v>3156</v>
      </c>
      <c r="BY20" s="45">
        <v>3151</v>
      </c>
      <c r="BZ20" s="45">
        <v>13.4</v>
      </c>
      <c r="CA20" s="45">
        <v>13.7</v>
      </c>
      <c r="CB20" s="45">
        <v>13.6</v>
      </c>
      <c r="CC20" s="45">
        <v>2.1800000000000002</v>
      </c>
      <c r="CD20" s="45">
        <v>2.29</v>
      </c>
      <c r="CE20" s="45">
        <v>2.2400000000000002</v>
      </c>
      <c r="CF20" s="45">
        <v>4215</v>
      </c>
      <c r="CG20" s="45">
        <v>5486</v>
      </c>
      <c r="CH20" s="45">
        <v>5273</v>
      </c>
      <c r="CI20" s="45">
        <v>2280</v>
      </c>
      <c r="CJ20" s="45">
        <v>2494</v>
      </c>
      <c r="CK20" s="45">
        <v>2403</v>
      </c>
      <c r="CL20" s="45">
        <v>834</v>
      </c>
      <c r="CM20" s="45">
        <v>860</v>
      </c>
      <c r="CN20" s="45">
        <v>845</v>
      </c>
      <c r="CO20" s="45">
        <v>143</v>
      </c>
      <c r="CP20" s="45">
        <v>144.30000000000001</v>
      </c>
      <c r="CQ20" s="45">
        <v>143.6</v>
      </c>
      <c r="CR20" s="45">
        <v>87.2</v>
      </c>
      <c r="CS20" s="45">
        <v>88</v>
      </c>
      <c r="CT20" s="45">
        <v>87.8</v>
      </c>
      <c r="CU20" s="45">
        <v>92.7</v>
      </c>
      <c r="CV20" s="45">
        <v>93.5</v>
      </c>
      <c r="CW20" s="45">
        <v>93.3</v>
      </c>
      <c r="CX20" s="45">
        <v>4.9000000000000004</v>
      </c>
      <c r="CY20" s="45">
        <v>6.4</v>
      </c>
      <c r="CZ20" s="45">
        <v>5.4</v>
      </c>
      <c r="DA20" s="45">
        <v>22.3</v>
      </c>
      <c r="DB20" s="45">
        <v>27</v>
      </c>
      <c r="DC20" s="45">
        <v>26.3</v>
      </c>
      <c r="DD20" s="45">
        <v>267</v>
      </c>
      <c r="DE20" s="45">
        <v>285</v>
      </c>
      <c r="DF20" s="45">
        <v>277</v>
      </c>
      <c r="DG20" s="45">
        <v>7.1</v>
      </c>
      <c r="DH20" s="45">
        <v>17.399999999999999</v>
      </c>
      <c r="DI20" s="45">
        <v>9.8000000000000007</v>
      </c>
      <c r="DJ20" s="45">
        <v>0</v>
      </c>
      <c r="DK20" s="45">
        <v>6.1</v>
      </c>
      <c r="DL20" s="45">
        <v>1.6</v>
      </c>
      <c r="DM20" s="45">
        <v>0.42</v>
      </c>
      <c r="DN20" s="45">
        <v>0.59</v>
      </c>
      <c r="DO20" s="45">
        <v>0.5</v>
      </c>
      <c r="DP20" s="45">
        <v>35</v>
      </c>
      <c r="DQ20" s="45">
        <v>35</v>
      </c>
      <c r="DR20" s="45">
        <v>35</v>
      </c>
      <c r="DS20" s="45">
        <v>95</v>
      </c>
      <c r="DT20" s="45">
        <v>150</v>
      </c>
      <c r="DU20" s="45">
        <v>125</v>
      </c>
      <c r="DV20" s="45">
        <v>1660</v>
      </c>
      <c r="DW20" s="45">
        <v>720</v>
      </c>
      <c r="DX20" s="45">
        <v>540</v>
      </c>
      <c r="DY20" s="45">
        <v>1780</v>
      </c>
      <c r="DZ20" s="45">
        <v>7.1099999999999997E-2</v>
      </c>
      <c r="EA20" s="45">
        <v>7.6200000000000004E-2</v>
      </c>
      <c r="EB20" s="45">
        <v>7.2400000000000006E-2</v>
      </c>
      <c r="EC20" s="45">
        <v>9.1399999999999995E-2</v>
      </c>
      <c r="ED20" s="45">
        <v>0.1118</v>
      </c>
      <c r="EE20" s="45">
        <v>9.9699999999999997E-2</v>
      </c>
      <c r="EF20" s="45">
        <v>6.0999999999999999E-2</v>
      </c>
      <c r="EG20" s="45">
        <v>6.6000000000000003E-2</v>
      </c>
      <c r="EH20" s="45">
        <v>6.3500000000000001E-2</v>
      </c>
      <c r="EI20" s="45">
        <v>5.8400000000000001E-2</v>
      </c>
      <c r="EJ20" s="45">
        <v>6.6000000000000003E-2</v>
      </c>
      <c r="EK20" s="45">
        <v>6.2199999999999998E-2</v>
      </c>
      <c r="EL20" s="45">
        <v>6.3500000000000001E-2</v>
      </c>
      <c r="EM20" s="45">
        <v>6.6000000000000003E-2</v>
      </c>
      <c r="EN20" s="45">
        <v>6.54E-2</v>
      </c>
      <c r="EO20" s="45">
        <v>2.5000000000000001E-3</v>
      </c>
      <c r="EP20" s="45">
        <v>7</v>
      </c>
      <c r="EQ20" s="45">
        <v>6.0999999999999999E-2</v>
      </c>
      <c r="ER20" s="45">
        <v>1552</v>
      </c>
      <c r="ES20" s="45">
        <v>103</v>
      </c>
      <c r="ET20" s="45">
        <v>8252</v>
      </c>
      <c r="EU20" s="45" t="s">
        <v>188</v>
      </c>
      <c r="EV20" s="45">
        <v>1243</v>
      </c>
      <c r="EW20" s="45">
        <v>2405</v>
      </c>
      <c r="EX20" s="45" t="s">
        <v>142</v>
      </c>
      <c r="EY20" s="45">
        <v>43</v>
      </c>
      <c r="EZ20" s="45">
        <v>20001009</v>
      </c>
      <c r="FA20" s="45" t="s">
        <v>457</v>
      </c>
      <c r="FB20" s="45">
        <v>103</v>
      </c>
      <c r="FC20" s="45" t="s">
        <v>143</v>
      </c>
    </row>
    <row r="21" spans="1:159" s="45" customFormat="1">
      <c r="A21" s="45" t="s">
        <v>160</v>
      </c>
      <c r="B21" s="45">
        <v>3</v>
      </c>
      <c r="C21" s="45">
        <v>18.5</v>
      </c>
      <c r="D21" s="45">
        <v>38032</v>
      </c>
      <c r="E21" s="45">
        <v>1006</v>
      </c>
      <c r="F21" s="45" t="s">
        <v>145</v>
      </c>
      <c r="G21" s="45">
        <v>20010117</v>
      </c>
      <c r="H21" s="45" t="s">
        <v>469</v>
      </c>
      <c r="I21" s="45" t="s">
        <v>236</v>
      </c>
      <c r="J21" s="45">
        <v>20010118</v>
      </c>
      <c r="K21" s="45">
        <v>20010717</v>
      </c>
      <c r="L21" s="45">
        <v>16</v>
      </c>
      <c r="N21" s="52">
        <f t="shared" si="0"/>
        <v>0</v>
      </c>
      <c r="O21" s="53">
        <f t="shared" si="1"/>
        <v>0.26519999999999999</v>
      </c>
      <c r="P21" s="45">
        <v>0.26519999999999999</v>
      </c>
      <c r="Q21" s="45">
        <f t="shared" si="2"/>
        <v>-0.1199324594087946</v>
      </c>
      <c r="R21" s="45">
        <f t="shared" si="3"/>
        <v>0</v>
      </c>
      <c r="S21" s="45">
        <f t="shared" si="4"/>
        <v>0.26519999999999999</v>
      </c>
      <c r="T21" s="54">
        <f t="shared" si="5"/>
        <v>26.4</v>
      </c>
      <c r="U21" s="45">
        <f t="shared" si="6"/>
        <v>-0.10530608136898659</v>
      </c>
      <c r="V21" s="55">
        <f t="shared" si="7"/>
        <v>0.10530608136898659</v>
      </c>
      <c r="W21" s="56">
        <f t="shared" si="8"/>
        <v>0.46313260171123322</v>
      </c>
      <c r="X21" s="54">
        <f t="shared" si="9"/>
        <v>25.894530809428861</v>
      </c>
      <c r="Y21" s="45">
        <f t="shared" si="10"/>
        <v>0.46313260171123322</v>
      </c>
      <c r="Z21" s="45">
        <f t="shared" si="11"/>
        <v>0</v>
      </c>
      <c r="AA21" s="45">
        <f t="shared" si="12"/>
        <v>-0.10530608136898659</v>
      </c>
      <c r="AB21" s="45">
        <f t="shared" si="13"/>
        <v>0</v>
      </c>
      <c r="AC21" s="45">
        <f t="shared" si="14"/>
        <v>0</v>
      </c>
      <c r="AD21" s="45">
        <f t="shared" si="15"/>
        <v>0</v>
      </c>
      <c r="AE21" s="45">
        <f t="shared" si="16"/>
        <v>1</v>
      </c>
      <c r="AF21" s="45">
        <f t="shared" si="17"/>
        <v>1</v>
      </c>
      <c r="AH21" s="48">
        <v>9.01</v>
      </c>
      <c r="AI21" s="45">
        <f t="shared" si="29"/>
        <v>4.5454545454544484E-2</v>
      </c>
      <c r="AJ21" s="45">
        <v>4.5454545454544484E-2</v>
      </c>
      <c r="AK21" s="45">
        <f t="shared" si="18"/>
        <v>8.2508477532084821E-3</v>
      </c>
      <c r="AL21" s="45">
        <f t="shared" si="19"/>
        <v>0</v>
      </c>
      <c r="AM21" s="45">
        <f t="shared" si="22"/>
        <v>4.5454545454544484E-2</v>
      </c>
      <c r="AN21" s="45">
        <f t="shared" si="20"/>
        <v>5.9052229472864072E-3</v>
      </c>
      <c r="AO21" s="45">
        <f t="shared" si="23"/>
        <v>-5.9052229472864072E-3</v>
      </c>
      <c r="AP21" s="45">
        <f t="shared" si="24"/>
        <v>4.9436653134072597E-2</v>
      </c>
      <c r="AQ21" s="45">
        <f t="shared" si="21"/>
        <v>0</v>
      </c>
      <c r="BE21" s="45" t="s">
        <v>151</v>
      </c>
      <c r="BF21" s="45">
        <v>143.5</v>
      </c>
      <c r="BG21" s="45">
        <v>20010115</v>
      </c>
      <c r="BH21" s="45" t="s">
        <v>138</v>
      </c>
      <c r="BI21" s="45" t="s">
        <v>471</v>
      </c>
      <c r="BJ21" s="45">
        <v>9903160</v>
      </c>
      <c r="BK21" s="45">
        <v>40</v>
      </c>
      <c r="BL21" s="45">
        <v>60.02</v>
      </c>
      <c r="BM21" s="45">
        <v>52.55</v>
      </c>
      <c r="BN21" s="45">
        <v>10.199999999999999</v>
      </c>
      <c r="BO21" s="45">
        <v>8.9499999999999993</v>
      </c>
      <c r="BP21" s="45">
        <v>340</v>
      </c>
      <c r="BQ21" s="45" t="s">
        <v>472</v>
      </c>
      <c r="BR21" s="45">
        <v>40</v>
      </c>
      <c r="BS21" s="45">
        <v>10.5</v>
      </c>
      <c r="BT21" s="45">
        <v>8</v>
      </c>
      <c r="BU21" s="45">
        <v>18.5</v>
      </c>
      <c r="BV21" s="45">
        <v>0</v>
      </c>
      <c r="BW21" s="45">
        <v>3149</v>
      </c>
      <c r="BX21" s="45">
        <v>3150</v>
      </c>
      <c r="BY21" s="45">
        <v>3150</v>
      </c>
      <c r="BZ21" s="45">
        <v>13.4</v>
      </c>
      <c r="CA21" s="45">
        <v>13.8</v>
      </c>
      <c r="CB21" s="45">
        <v>13.5</v>
      </c>
      <c r="CC21" s="45">
        <v>2.21</v>
      </c>
      <c r="CD21" s="45">
        <v>2.34</v>
      </c>
      <c r="CE21" s="45">
        <v>2.29</v>
      </c>
      <c r="CF21" s="45">
        <v>5190</v>
      </c>
      <c r="CG21" s="45">
        <v>5856</v>
      </c>
      <c r="CH21" s="45">
        <v>5580</v>
      </c>
      <c r="CI21" s="45">
        <v>2157</v>
      </c>
      <c r="CJ21" s="45">
        <v>2324</v>
      </c>
      <c r="CK21" s="45">
        <v>2242</v>
      </c>
      <c r="CL21" s="45">
        <v>824</v>
      </c>
      <c r="CM21" s="45">
        <v>856</v>
      </c>
      <c r="CN21" s="45">
        <v>849</v>
      </c>
      <c r="CO21" s="45">
        <v>143.5</v>
      </c>
      <c r="CP21" s="45">
        <v>143.5</v>
      </c>
      <c r="CQ21" s="45">
        <v>143.5</v>
      </c>
      <c r="CR21" s="45">
        <v>87.8</v>
      </c>
      <c r="CS21" s="45">
        <v>88</v>
      </c>
      <c r="CT21" s="45">
        <v>87.9</v>
      </c>
      <c r="CU21" s="45">
        <v>93.4</v>
      </c>
      <c r="CV21" s="45">
        <v>93.6</v>
      </c>
      <c r="CW21" s="45">
        <v>93.5</v>
      </c>
      <c r="CX21" s="45">
        <v>5.6</v>
      </c>
      <c r="CY21" s="45">
        <v>5.6</v>
      </c>
      <c r="CZ21" s="45">
        <v>5.6</v>
      </c>
      <c r="DA21" s="45">
        <v>25.3</v>
      </c>
      <c r="DB21" s="45">
        <v>27.3</v>
      </c>
      <c r="DC21" s="45">
        <v>26.3</v>
      </c>
      <c r="DD21" s="45">
        <v>267</v>
      </c>
      <c r="DE21" s="45">
        <v>285</v>
      </c>
      <c r="DF21" s="45">
        <v>275</v>
      </c>
      <c r="DG21" s="45">
        <v>7.2</v>
      </c>
      <c r="DH21" s="45">
        <v>8.1999999999999993</v>
      </c>
      <c r="DI21" s="45">
        <v>7.9</v>
      </c>
      <c r="DJ21" s="45">
        <v>0.4</v>
      </c>
      <c r="DK21" s="45">
        <v>1.6</v>
      </c>
      <c r="DL21" s="45">
        <v>0.9</v>
      </c>
      <c r="DM21" s="45">
        <v>0.5</v>
      </c>
      <c r="DN21" s="45">
        <v>0.5</v>
      </c>
      <c r="DO21" s="45">
        <v>0.5</v>
      </c>
      <c r="DP21" s="45">
        <v>35</v>
      </c>
      <c r="DQ21" s="45">
        <v>35</v>
      </c>
      <c r="DR21" s="45">
        <v>35</v>
      </c>
      <c r="DS21" s="45">
        <v>165</v>
      </c>
      <c r="DT21" s="45">
        <v>233</v>
      </c>
      <c r="DU21" s="45">
        <v>207</v>
      </c>
      <c r="DV21" s="45">
        <v>1660</v>
      </c>
      <c r="DW21" s="45">
        <v>720</v>
      </c>
      <c r="DX21" s="45">
        <v>540</v>
      </c>
      <c r="DY21" s="45">
        <v>1500</v>
      </c>
      <c r="DZ21" s="45">
        <v>7.8700000000000006E-2</v>
      </c>
      <c r="EA21" s="45">
        <v>8.6400000000000005E-2</v>
      </c>
      <c r="EB21" s="45">
        <v>8.4500000000000006E-2</v>
      </c>
      <c r="EC21" s="45">
        <v>0.1041</v>
      </c>
      <c r="ED21" s="45">
        <v>0.10920000000000001</v>
      </c>
      <c r="EE21" s="45">
        <v>0.1067</v>
      </c>
      <c r="EF21" s="45">
        <v>6.6000000000000003E-2</v>
      </c>
      <c r="EG21" s="45">
        <v>7.3700000000000002E-2</v>
      </c>
      <c r="EH21" s="45">
        <v>6.9199999999999998E-2</v>
      </c>
      <c r="EI21" s="45">
        <v>6.6000000000000003E-2</v>
      </c>
      <c r="EJ21" s="45">
        <v>7.1099999999999997E-2</v>
      </c>
      <c r="EK21" s="45">
        <v>6.8599999999999994E-2</v>
      </c>
      <c r="EL21" s="45">
        <v>5.8400000000000001E-2</v>
      </c>
      <c r="EM21" s="45">
        <v>6.8599999999999994E-2</v>
      </c>
      <c r="EN21" s="45">
        <v>6.3500000000000001E-2</v>
      </c>
      <c r="EO21" s="45">
        <v>5.1000000000000004E-3</v>
      </c>
      <c r="EP21" s="45">
        <v>2</v>
      </c>
      <c r="EQ21" s="45">
        <v>3.3000000000000002E-2</v>
      </c>
      <c r="ER21" s="45">
        <v>640</v>
      </c>
      <c r="ES21" s="45">
        <v>31</v>
      </c>
      <c r="ET21" s="45">
        <v>8252</v>
      </c>
      <c r="EU21" s="45" t="s">
        <v>188</v>
      </c>
      <c r="EV21" s="45">
        <v>1282</v>
      </c>
      <c r="EW21" s="45">
        <v>2405</v>
      </c>
      <c r="EX21" s="45" t="s">
        <v>142</v>
      </c>
      <c r="EY21" s="45">
        <v>14</v>
      </c>
      <c r="EZ21" s="45">
        <v>20010117</v>
      </c>
      <c r="FA21" s="45" t="s">
        <v>469</v>
      </c>
      <c r="FB21" s="45">
        <v>152</v>
      </c>
      <c r="FC21" s="45" t="s">
        <v>143</v>
      </c>
    </row>
    <row r="22" spans="1:159" s="45" customFormat="1">
      <c r="A22" s="45" t="s">
        <v>160</v>
      </c>
      <c r="B22" s="45">
        <v>2</v>
      </c>
      <c r="C22" s="45">
        <v>21.6</v>
      </c>
      <c r="D22" s="45">
        <v>39064</v>
      </c>
      <c r="E22" s="45">
        <v>1006</v>
      </c>
      <c r="F22" s="45" t="s">
        <v>145</v>
      </c>
      <c r="G22" s="45">
        <v>20010120</v>
      </c>
      <c r="H22" s="45" t="s">
        <v>473</v>
      </c>
      <c r="I22" s="45" t="s">
        <v>236</v>
      </c>
      <c r="J22" s="45">
        <v>20010122</v>
      </c>
      <c r="K22" s="45">
        <v>20010720</v>
      </c>
      <c r="L22" s="45">
        <v>17</v>
      </c>
      <c r="N22" s="52">
        <f t="shared" si="0"/>
        <v>0</v>
      </c>
      <c r="O22" s="53">
        <f t="shared" si="1"/>
        <v>0.85229999999999995</v>
      </c>
      <c r="P22" s="45">
        <v>0.85229999999999995</v>
      </c>
      <c r="Q22" s="45">
        <f t="shared" si="2"/>
        <v>7.4514032472964314E-2</v>
      </c>
      <c r="R22" s="45">
        <f t="shared" si="3"/>
        <v>0</v>
      </c>
      <c r="S22" s="45">
        <f t="shared" si="4"/>
        <v>0.85229999999999995</v>
      </c>
      <c r="T22" s="54">
        <f t="shared" si="5"/>
        <v>26.4</v>
      </c>
      <c r="U22" s="45">
        <f t="shared" si="6"/>
        <v>8.6215134904810725E-2</v>
      </c>
      <c r="V22" s="55">
        <f t="shared" si="7"/>
        <v>-8.6215134904810725E-2</v>
      </c>
      <c r="W22" s="56">
        <f t="shared" si="8"/>
        <v>0.95760608136898651</v>
      </c>
      <c r="X22" s="54">
        <f t="shared" si="9"/>
        <v>26.813832647543091</v>
      </c>
      <c r="Y22" s="45">
        <f t="shared" si="10"/>
        <v>0.95760608136898651</v>
      </c>
      <c r="Z22" s="45">
        <f t="shared" si="11"/>
        <v>0</v>
      </c>
      <c r="AA22" s="45">
        <f t="shared" si="12"/>
        <v>8.6215134904810725E-2</v>
      </c>
      <c r="AB22" s="45">
        <f t="shared" si="13"/>
        <v>0</v>
      </c>
      <c r="AC22" s="45">
        <f t="shared" si="14"/>
        <v>0</v>
      </c>
      <c r="AD22" s="45">
        <f t="shared" si="15"/>
        <v>0</v>
      </c>
      <c r="AE22" s="45">
        <f t="shared" si="16"/>
        <v>0</v>
      </c>
      <c r="AF22" s="45">
        <f t="shared" si="17"/>
        <v>0</v>
      </c>
      <c r="AH22" s="48">
        <v>9.1300000000000008</v>
      </c>
      <c r="AI22" s="45">
        <f t="shared" si="29"/>
        <v>0.59090909090909449</v>
      </c>
      <c r="AJ22" s="45">
        <v>0.59090909090909449</v>
      </c>
      <c r="AK22" s="45">
        <f t="shared" si="18"/>
        <v>0.12478249638438568</v>
      </c>
      <c r="AL22" s="45">
        <f t="shared" si="19"/>
        <v>0</v>
      </c>
      <c r="AM22" s="45">
        <f t="shared" si="22"/>
        <v>0.59090909090909449</v>
      </c>
      <c r="AN22" s="45">
        <f t="shared" si="20"/>
        <v>0.12290599653964802</v>
      </c>
      <c r="AO22" s="45">
        <f t="shared" si="23"/>
        <v>-0.12290599653964802</v>
      </c>
      <c r="AP22" s="45">
        <f t="shared" si="24"/>
        <v>0.58500386796180803</v>
      </c>
      <c r="AQ22" s="45">
        <f t="shared" si="21"/>
        <v>0</v>
      </c>
      <c r="BE22" s="45" t="s">
        <v>151</v>
      </c>
      <c r="BF22" s="45">
        <v>143.5</v>
      </c>
      <c r="BG22" s="45">
        <v>20010118</v>
      </c>
      <c r="BH22" s="45" t="s">
        <v>138</v>
      </c>
      <c r="BI22" s="45" t="s">
        <v>474</v>
      </c>
      <c r="BJ22" s="45">
        <v>9903160</v>
      </c>
      <c r="BK22" s="45">
        <v>40</v>
      </c>
      <c r="BL22" s="45">
        <v>59.96</v>
      </c>
      <c r="BM22" s="45">
        <v>52.6</v>
      </c>
      <c r="BN22" s="45">
        <v>10.18</v>
      </c>
      <c r="BO22" s="45">
        <v>9.0500000000000007</v>
      </c>
      <c r="BP22" s="45">
        <v>115</v>
      </c>
      <c r="BQ22" s="45" t="s">
        <v>475</v>
      </c>
      <c r="BR22" s="45">
        <v>40</v>
      </c>
      <c r="BS22" s="45">
        <v>9.9</v>
      </c>
      <c r="BT22" s="45">
        <v>11.7</v>
      </c>
      <c r="BU22" s="45">
        <v>21.6</v>
      </c>
      <c r="BV22" s="45">
        <v>0</v>
      </c>
      <c r="BW22" s="45">
        <v>3144</v>
      </c>
      <c r="BX22" s="45">
        <v>3150</v>
      </c>
      <c r="BY22" s="45">
        <v>3148</v>
      </c>
      <c r="BZ22" s="45">
        <v>13.2</v>
      </c>
      <c r="CA22" s="45">
        <v>13.6</v>
      </c>
      <c r="CB22" s="45">
        <v>13.4</v>
      </c>
      <c r="CC22" s="45">
        <v>2.19</v>
      </c>
      <c r="CD22" s="45">
        <v>2.34</v>
      </c>
      <c r="CE22" s="45">
        <v>2.25</v>
      </c>
      <c r="CF22" s="45">
        <v>5200</v>
      </c>
      <c r="CG22" s="45">
        <v>5943</v>
      </c>
      <c r="CH22" s="45">
        <v>5498</v>
      </c>
      <c r="CI22" s="45">
        <v>2372</v>
      </c>
      <c r="CJ22" s="45">
        <v>2624</v>
      </c>
      <c r="CK22" s="45">
        <v>2462</v>
      </c>
      <c r="CL22" s="45">
        <v>802</v>
      </c>
      <c r="CM22" s="45">
        <v>867</v>
      </c>
      <c r="CN22" s="45">
        <v>850</v>
      </c>
      <c r="CO22" s="45">
        <v>142.9</v>
      </c>
      <c r="CP22" s="45">
        <v>144.19999999999999</v>
      </c>
      <c r="CQ22" s="45">
        <v>143.19999999999999</v>
      </c>
      <c r="CR22" s="45">
        <v>87.4</v>
      </c>
      <c r="CS22" s="45">
        <v>88.6</v>
      </c>
      <c r="CT22" s="45">
        <v>87.9</v>
      </c>
      <c r="CU22" s="45">
        <v>93.2</v>
      </c>
      <c r="CV22" s="45">
        <v>94.2</v>
      </c>
      <c r="CW22" s="45">
        <v>93.7</v>
      </c>
      <c r="CX22" s="45">
        <v>4.8</v>
      </c>
      <c r="CY22" s="45">
        <v>6.3</v>
      </c>
      <c r="CZ22" s="45">
        <v>5.8</v>
      </c>
      <c r="DA22" s="45">
        <v>28.2</v>
      </c>
      <c r="DB22" s="45">
        <v>33.799999999999997</v>
      </c>
      <c r="DC22" s="45">
        <v>31.4</v>
      </c>
      <c r="DD22" s="45">
        <v>266</v>
      </c>
      <c r="DE22" s="45">
        <v>284</v>
      </c>
      <c r="DF22" s="45">
        <v>273</v>
      </c>
      <c r="DG22" s="45">
        <v>8.1999999999999993</v>
      </c>
      <c r="DH22" s="45">
        <v>10.199999999999999</v>
      </c>
      <c r="DI22" s="45">
        <v>9.6999999999999993</v>
      </c>
      <c r="DJ22" s="45">
        <v>0.3</v>
      </c>
      <c r="DK22" s="45">
        <v>0.7</v>
      </c>
      <c r="DL22" s="45">
        <v>0.6</v>
      </c>
      <c r="DM22" s="45">
        <v>0.24</v>
      </c>
      <c r="DN22" s="45">
        <v>0.65</v>
      </c>
      <c r="DO22" s="45">
        <v>0.5</v>
      </c>
      <c r="DP22" s="45">
        <v>35</v>
      </c>
      <c r="DQ22" s="45">
        <v>35</v>
      </c>
      <c r="DR22" s="45">
        <v>35</v>
      </c>
      <c r="DS22" s="45">
        <v>38</v>
      </c>
      <c r="DT22" s="45">
        <v>96</v>
      </c>
      <c r="DU22" s="45">
        <v>65</v>
      </c>
      <c r="DV22" s="45">
        <v>1660</v>
      </c>
      <c r="DW22" s="45">
        <v>720</v>
      </c>
      <c r="DX22" s="45">
        <v>540</v>
      </c>
      <c r="DY22" s="45">
        <v>1725</v>
      </c>
      <c r="DZ22" s="45">
        <v>6.8599999999999994E-2</v>
      </c>
      <c r="EA22" s="45">
        <v>7.6200000000000004E-2</v>
      </c>
      <c r="EB22" s="45">
        <v>7.3700000000000002E-2</v>
      </c>
      <c r="EC22" s="45">
        <v>9.1399999999999995E-2</v>
      </c>
      <c r="ED22" s="45">
        <v>0.1016</v>
      </c>
      <c r="EE22" s="45">
        <v>9.5200000000000007E-2</v>
      </c>
      <c r="EF22" s="45">
        <v>7.3700000000000002E-2</v>
      </c>
      <c r="EG22" s="45">
        <v>7.6200000000000004E-2</v>
      </c>
      <c r="EH22" s="45">
        <v>7.4300000000000005E-2</v>
      </c>
      <c r="EI22" s="45">
        <v>5.0799999999999998E-2</v>
      </c>
      <c r="EJ22" s="45">
        <v>5.8400000000000001E-2</v>
      </c>
      <c r="EK22" s="45">
        <v>5.5199999999999999E-2</v>
      </c>
      <c r="EL22" s="45">
        <v>6.0999999999999999E-2</v>
      </c>
      <c r="EM22" s="45">
        <v>7.6200000000000004E-2</v>
      </c>
      <c r="EN22" s="45">
        <v>6.9199999999999998E-2</v>
      </c>
      <c r="EO22" s="45">
        <v>2.5000000000000001E-3</v>
      </c>
      <c r="EP22" s="45">
        <v>1</v>
      </c>
      <c r="EQ22" s="45">
        <v>4.5699999999999998E-2</v>
      </c>
      <c r="ER22" s="45">
        <v>1552</v>
      </c>
      <c r="ES22" s="45">
        <v>103</v>
      </c>
      <c r="ET22" s="45">
        <v>8252</v>
      </c>
      <c r="EU22" s="45" t="s">
        <v>188</v>
      </c>
      <c r="EV22" s="45">
        <v>1243</v>
      </c>
      <c r="EW22" s="45">
        <v>2405</v>
      </c>
      <c r="EX22" s="45" t="s">
        <v>142</v>
      </c>
      <c r="EY22" s="45">
        <v>59</v>
      </c>
      <c r="EZ22" s="45">
        <v>20010120</v>
      </c>
      <c r="FA22" s="45" t="s">
        <v>473</v>
      </c>
      <c r="FB22" s="45">
        <v>103</v>
      </c>
      <c r="FC22" s="45" t="s">
        <v>143</v>
      </c>
    </row>
    <row r="23" spans="1:159" s="45" customFormat="1">
      <c r="A23" s="45" t="s">
        <v>160</v>
      </c>
      <c r="B23" s="45">
        <v>4</v>
      </c>
      <c r="C23" s="45">
        <v>7.5</v>
      </c>
      <c r="D23" s="45">
        <v>38031</v>
      </c>
      <c r="E23" s="45" t="s">
        <v>144</v>
      </c>
      <c r="F23" s="45" t="s">
        <v>145</v>
      </c>
      <c r="G23" s="45">
        <v>20010219</v>
      </c>
      <c r="H23" s="45" t="s">
        <v>483</v>
      </c>
      <c r="I23" s="45" t="s">
        <v>236</v>
      </c>
      <c r="J23" s="45">
        <v>20010220</v>
      </c>
      <c r="K23" s="45">
        <v>20010819</v>
      </c>
      <c r="L23" s="45">
        <v>18</v>
      </c>
      <c r="N23" s="52">
        <f t="shared" si="0"/>
        <v>0</v>
      </c>
      <c r="O23" s="53">
        <f t="shared" si="1"/>
        <v>-0.14710000000000001</v>
      </c>
      <c r="P23" s="45">
        <v>-0.14710000000000001</v>
      </c>
      <c r="Q23" s="45">
        <f t="shared" si="2"/>
        <v>3.0191225978371455E-2</v>
      </c>
      <c r="R23" s="45">
        <f t="shared" si="3"/>
        <v>0</v>
      </c>
      <c r="S23" s="45">
        <f t="shared" si="4"/>
        <v>-0.14710000000000001</v>
      </c>
      <c r="T23" s="54">
        <f t="shared" si="5"/>
        <v>26.4</v>
      </c>
      <c r="U23" s="45">
        <f t="shared" si="6"/>
        <v>3.9552107923848584E-2</v>
      </c>
      <c r="V23" s="55">
        <f t="shared" si="7"/>
        <v>-3.9552107923848584E-2</v>
      </c>
      <c r="W23" s="56">
        <f t="shared" si="8"/>
        <v>-0.23331513490481073</v>
      </c>
      <c r="X23" s="54">
        <f t="shared" si="9"/>
        <v>26.589850118034473</v>
      </c>
      <c r="Y23" s="45">
        <f t="shared" si="10"/>
        <v>-0.23331513490481073</v>
      </c>
      <c r="Z23" s="45">
        <f t="shared" si="11"/>
        <v>0</v>
      </c>
      <c r="AA23" s="45">
        <f t="shared" si="12"/>
        <v>3.9552107923848584E-2</v>
      </c>
      <c r="AB23" s="45">
        <f t="shared" si="13"/>
        <v>0</v>
      </c>
      <c r="AC23" s="45">
        <f t="shared" si="14"/>
        <v>0</v>
      </c>
      <c r="AD23" s="45">
        <f t="shared" si="15"/>
        <v>0</v>
      </c>
      <c r="AE23" s="45">
        <f t="shared" si="16"/>
        <v>1</v>
      </c>
      <c r="AF23" s="45">
        <f t="shared" si="17"/>
        <v>1</v>
      </c>
      <c r="AH23" s="48">
        <v>10.19</v>
      </c>
      <c r="AI23" s="45">
        <f t="shared" ref="AI23:AI24" si="30">(AH23-10.25)/0.15</f>
        <v>-0.40000000000000335</v>
      </c>
      <c r="AJ23" s="45">
        <v>-0.40000000000000335</v>
      </c>
      <c r="AK23" s="45">
        <f t="shared" si="18"/>
        <v>1.9825997107507876E-2</v>
      </c>
      <c r="AL23" s="45">
        <f t="shared" si="19"/>
        <v>0</v>
      </c>
      <c r="AM23" s="45">
        <f t="shared" si="22"/>
        <v>-0.40000000000000335</v>
      </c>
      <c r="AN23" s="45">
        <f t="shared" si="20"/>
        <v>1.8324797231717746E-2</v>
      </c>
      <c r="AO23" s="45">
        <f t="shared" si="23"/>
        <v>-1.8324797231717746E-2</v>
      </c>
      <c r="AP23" s="45">
        <f t="shared" si="24"/>
        <v>-0.52290599653965142</v>
      </c>
      <c r="AQ23" s="45">
        <f t="shared" si="21"/>
        <v>0</v>
      </c>
      <c r="BE23" s="45" t="s">
        <v>200</v>
      </c>
      <c r="BF23" s="45">
        <v>143.5</v>
      </c>
      <c r="BG23" s="45">
        <v>20010217</v>
      </c>
      <c r="BH23" s="45" t="s">
        <v>138</v>
      </c>
      <c r="BI23" s="45" t="s">
        <v>485</v>
      </c>
      <c r="BJ23" s="45">
        <v>9903160</v>
      </c>
      <c r="BK23" s="45">
        <v>40</v>
      </c>
      <c r="BL23" s="45">
        <v>71.900000000000006</v>
      </c>
      <c r="BM23" s="45">
        <v>65.8</v>
      </c>
      <c r="BN23" s="45">
        <v>10.92</v>
      </c>
      <c r="BO23" s="45">
        <v>10.15</v>
      </c>
      <c r="BP23" s="45">
        <v>190</v>
      </c>
      <c r="BQ23" s="45" t="s">
        <v>486</v>
      </c>
      <c r="BR23" s="45">
        <v>40</v>
      </c>
      <c r="BS23" s="45">
        <v>4.0999999999999996</v>
      </c>
      <c r="BT23" s="45">
        <v>3.4</v>
      </c>
      <c r="BU23" s="45">
        <v>7.5</v>
      </c>
      <c r="BV23" s="45">
        <v>0</v>
      </c>
      <c r="BW23" s="45">
        <v>3148</v>
      </c>
      <c r="BX23" s="45">
        <v>3152</v>
      </c>
      <c r="BY23" s="45">
        <v>3150</v>
      </c>
      <c r="BZ23" s="45">
        <v>13.3</v>
      </c>
      <c r="CA23" s="45">
        <v>13.6</v>
      </c>
      <c r="CB23" s="45">
        <v>13.4</v>
      </c>
      <c r="CC23" s="45">
        <v>2.16</v>
      </c>
      <c r="CD23" s="45">
        <v>2.27</v>
      </c>
      <c r="CE23" s="45">
        <v>2.2400000000000002</v>
      </c>
      <c r="CF23" s="45">
        <v>5422</v>
      </c>
      <c r="CG23" s="45">
        <v>6044</v>
      </c>
      <c r="CH23" s="45">
        <v>5829</v>
      </c>
      <c r="CI23" s="45">
        <v>2051</v>
      </c>
      <c r="CJ23" s="45">
        <v>2249</v>
      </c>
      <c r="CK23" s="45">
        <v>2190</v>
      </c>
      <c r="CL23" s="45">
        <v>828</v>
      </c>
      <c r="CM23" s="45">
        <v>864</v>
      </c>
      <c r="CN23" s="45">
        <v>850</v>
      </c>
      <c r="CO23" s="45">
        <v>143.4</v>
      </c>
      <c r="CP23" s="45">
        <v>143.6</v>
      </c>
      <c r="CQ23" s="45">
        <v>143.5</v>
      </c>
      <c r="CR23" s="45">
        <v>87.4</v>
      </c>
      <c r="CS23" s="45">
        <v>88.4</v>
      </c>
      <c r="CT23" s="45">
        <v>87.9</v>
      </c>
      <c r="CU23" s="45">
        <v>93.1</v>
      </c>
      <c r="CV23" s="45">
        <v>94.1</v>
      </c>
      <c r="CW23" s="45">
        <v>93.5</v>
      </c>
      <c r="CX23" s="45">
        <v>5.4</v>
      </c>
      <c r="CY23" s="45">
        <v>5.8</v>
      </c>
      <c r="CZ23" s="45">
        <v>5.6</v>
      </c>
      <c r="DA23" s="45">
        <v>27.2</v>
      </c>
      <c r="DB23" s="45">
        <v>30.1</v>
      </c>
      <c r="DC23" s="45">
        <v>28.3</v>
      </c>
      <c r="DD23" s="45">
        <v>270</v>
      </c>
      <c r="DE23" s="45">
        <v>282</v>
      </c>
      <c r="DF23" s="45">
        <v>275</v>
      </c>
      <c r="DG23" s="45">
        <v>8.6</v>
      </c>
      <c r="DH23" s="45">
        <v>10.1</v>
      </c>
      <c r="DI23" s="45">
        <v>9.3000000000000007</v>
      </c>
      <c r="DJ23" s="45">
        <v>1.1000000000000001</v>
      </c>
      <c r="DK23" s="45">
        <v>1.5</v>
      </c>
      <c r="DL23" s="45">
        <v>1.4</v>
      </c>
      <c r="DM23" s="45">
        <v>0.49</v>
      </c>
      <c r="DN23" s="45">
        <v>0.51</v>
      </c>
      <c r="DO23" s="45">
        <v>0.5</v>
      </c>
      <c r="DP23" s="45">
        <v>35</v>
      </c>
      <c r="DQ23" s="45">
        <v>35</v>
      </c>
      <c r="DR23" s="45">
        <v>35</v>
      </c>
      <c r="DS23" s="45">
        <v>108</v>
      </c>
      <c r="DT23" s="45">
        <v>140</v>
      </c>
      <c r="DU23" s="45">
        <v>124</v>
      </c>
      <c r="DV23" s="45">
        <v>1660</v>
      </c>
      <c r="DW23" s="45">
        <v>720</v>
      </c>
      <c r="DX23" s="45">
        <v>540</v>
      </c>
      <c r="DY23" s="45">
        <v>1650</v>
      </c>
      <c r="DZ23" s="45">
        <v>8.1299999999999997E-2</v>
      </c>
      <c r="EA23" s="45">
        <v>8.6400000000000005E-2</v>
      </c>
      <c r="EB23" s="45">
        <v>8.3799999999999999E-2</v>
      </c>
      <c r="EC23" s="45">
        <v>8.3799999999999999E-2</v>
      </c>
      <c r="ED23" s="45">
        <v>0.1016</v>
      </c>
      <c r="EE23" s="45">
        <v>9.4E-2</v>
      </c>
      <c r="EF23" s="45">
        <v>6.8599999999999994E-2</v>
      </c>
      <c r="EG23" s="45">
        <v>7.1099999999999997E-2</v>
      </c>
      <c r="EH23" s="45">
        <v>7.0499999999999993E-2</v>
      </c>
      <c r="EI23" s="45">
        <v>7.3700000000000002E-2</v>
      </c>
      <c r="EJ23" s="45">
        <v>7.6200000000000004E-2</v>
      </c>
      <c r="EK23" s="45">
        <v>7.5600000000000001E-2</v>
      </c>
      <c r="EL23" s="45">
        <v>6.3500000000000001E-2</v>
      </c>
      <c r="EM23" s="45">
        <v>7.6200000000000004E-2</v>
      </c>
      <c r="EN23" s="45">
        <v>6.9800000000000001E-2</v>
      </c>
      <c r="EO23" s="45">
        <v>2.5000000000000001E-3</v>
      </c>
      <c r="EP23" s="45">
        <v>1</v>
      </c>
      <c r="EQ23" s="45">
        <v>3.0499999999999999E-2</v>
      </c>
      <c r="ER23" s="45">
        <v>640</v>
      </c>
      <c r="ES23" s="45">
        <v>152</v>
      </c>
      <c r="ET23" s="45">
        <v>8252</v>
      </c>
      <c r="EU23" s="45" t="s">
        <v>188</v>
      </c>
      <c r="EV23" s="45">
        <v>1282</v>
      </c>
      <c r="EW23" s="45">
        <v>2405</v>
      </c>
      <c r="EX23" s="45" t="s">
        <v>142</v>
      </c>
      <c r="EY23" s="45">
        <v>18</v>
      </c>
      <c r="EZ23" s="45">
        <v>20010219</v>
      </c>
      <c r="FA23" s="45" t="s">
        <v>483</v>
      </c>
      <c r="FB23" s="45">
        <v>152</v>
      </c>
      <c r="FC23" s="45" t="s">
        <v>143</v>
      </c>
    </row>
    <row r="24" spans="1:159" s="45" customFormat="1">
      <c r="A24" s="45" t="s">
        <v>160</v>
      </c>
      <c r="B24" s="45">
        <v>4</v>
      </c>
      <c r="C24" s="45">
        <v>6.9</v>
      </c>
      <c r="D24" s="45">
        <v>38033</v>
      </c>
      <c r="E24" s="45" t="s">
        <v>144</v>
      </c>
      <c r="F24" s="45" t="s">
        <v>145</v>
      </c>
      <c r="G24" s="45">
        <v>20010301</v>
      </c>
      <c r="H24" s="45" t="s">
        <v>255</v>
      </c>
      <c r="I24" s="45" t="s">
        <v>236</v>
      </c>
      <c r="J24" s="45">
        <v>20010302</v>
      </c>
      <c r="K24" s="45">
        <v>20010901</v>
      </c>
      <c r="L24" s="45">
        <v>19</v>
      </c>
      <c r="N24" s="52">
        <f t="shared" si="0"/>
        <v>0</v>
      </c>
      <c r="O24" s="53">
        <f t="shared" si="1"/>
        <v>-0.32350000000000001</v>
      </c>
      <c r="P24" s="45">
        <v>-0.32350000000000001</v>
      </c>
      <c r="Q24" s="45">
        <f t="shared" si="2"/>
        <v>-4.0547019217302846E-2</v>
      </c>
      <c r="R24" s="45">
        <f t="shared" si="3"/>
        <v>0</v>
      </c>
      <c r="S24" s="45">
        <f t="shared" si="4"/>
        <v>-0.32350000000000001</v>
      </c>
      <c r="T24" s="54">
        <f t="shared" si="5"/>
        <v>26.4</v>
      </c>
      <c r="U24" s="45">
        <f t="shared" si="6"/>
        <v>-3.3058313660921136E-2</v>
      </c>
      <c r="V24" s="55">
        <f t="shared" si="7"/>
        <v>3.3058313660921136E-2</v>
      </c>
      <c r="W24" s="56">
        <f t="shared" si="8"/>
        <v>-0.36305210792384857</v>
      </c>
      <c r="X24" s="54">
        <f t="shared" si="9"/>
        <v>26.241320094427579</v>
      </c>
      <c r="Y24" s="45">
        <f t="shared" si="10"/>
        <v>-0.36305210792384857</v>
      </c>
      <c r="Z24" s="45">
        <f t="shared" si="11"/>
        <v>0</v>
      </c>
      <c r="AA24" s="45">
        <f t="shared" si="12"/>
        <v>-3.3058313660921136E-2</v>
      </c>
      <c r="AB24" s="45">
        <f t="shared" si="13"/>
        <v>0</v>
      </c>
      <c r="AC24" s="45">
        <f t="shared" si="14"/>
        <v>0</v>
      </c>
      <c r="AD24" s="45">
        <f t="shared" si="15"/>
        <v>0</v>
      </c>
      <c r="AE24" s="45">
        <f t="shared" si="16"/>
        <v>1</v>
      </c>
      <c r="AF24" s="45">
        <f t="shared" si="17"/>
        <v>1</v>
      </c>
      <c r="AH24" s="48">
        <v>10.38</v>
      </c>
      <c r="AI24" s="45">
        <f t="shared" si="30"/>
        <v>0.86666666666667191</v>
      </c>
      <c r="AJ24" s="45">
        <v>0.86666666666667191</v>
      </c>
      <c r="AK24" s="45">
        <f t="shared" si="18"/>
        <v>0.18919413101934068</v>
      </c>
      <c r="AL24" s="45">
        <f t="shared" si="19"/>
        <v>0</v>
      </c>
      <c r="AM24" s="45">
        <f t="shared" si="22"/>
        <v>0.86666666666667191</v>
      </c>
      <c r="AN24" s="45">
        <f t="shared" si="20"/>
        <v>0.18799317111870859</v>
      </c>
      <c r="AO24" s="45">
        <f t="shared" si="23"/>
        <v>-0.18799317111870859</v>
      </c>
      <c r="AP24" s="45">
        <f t="shared" si="24"/>
        <v>0.84834186943495415</v>
      </c>
      <c r="AQ24" s="45">
        <f t="shared" si="21"/>
        <v>0</v>
      </c>
      <c r="BE24" s="45" t="s">
        <v>147</v>
      </c>
      <c r="BF24" s="45">
        <v>143.5</v>
      </c>
      <c r="BG24" s="45">
        <v>20010227</v>
      </c>
      <c r="BH24" s="45" t="s">
        <v>138</v>
      </c>
      <c r="BI24" s="45" t="s">
        <v>488</v>
      </c>
      <c r="BJ24" s="45">
        <v>9903160</v>
      </c>
      <c r="BK24" s="45">
        <v>40</v>
      </c>
      <c r="BL24" s="45">
        <v>76.56</v>
      </c>
      <c r="BM24" s="45">
        <v>66.900000000000006</v>
      </c>
      <c r="BN24" s="45">
        <v>10.91</v>
      </c>
      <c r="BO24" s="45">
        <v>10.24</v>
      </c>
      <c r="BP24" s="45">
        <v>290</v>
      </c>
      <c r="BQ24" s="45" t="s">
        <v>489</v>
      </c>
      <c r="BR24" s="45">
        <v>40</v>
      </c>
      <c r="BS24" s="45">
        <v>3.8</v>
      </c>
      <c r="BT24" s="45">
        <v>3.1</v>
      </c>
      <c r="BU24" s="45">
        <v>6.9</v>
      </c>
      <c r="BV24" s="45">
        <v>0</v>
      </c>
      <c r="BW24" s="45">
        <v>3145</v>
      </c>
      <c r="BX24" s="45">
        <v>3151</v>
      </c>
      <c r="BY24" s="45">
        <v>3150</v>
      </c>
      <c r="BZ24" s="45">
        <v>13.2</v>
      </c>
      <c r="CA24" s="45">
        <v>13.8</v>
      </c>
      <c r="CB24" s="45">
        <v>13.5</v>
      </c>
      <c r="CC24" s="45">
        <v>2.2000000000000002</v>
      </c>
      <c r="CD24" s="45">
        <v>2.2599999999999998</v>
      </c>
      <c r="CE24" s="45">
        <v>2.23</v>
      </c>
      <c r="CF24" s="45">
        <v>4914</v>
      </c>
      <c r="CG24" s="45">
        <v>5930</v>
      </c>
      <c r="CH24" s="45">
        <v>5633</v>
      </c>
      <c r="CI24" s="45">
        <v>1984</v>
      </c>
      <c r="CJ24" s="45">
        <v>2285</v>
      </c>
      <c r="CK24" s="45">
        <v>2133</v>
      </c>
      <c r="CL24" s="45">
        <v>840</v>
      </c>
      <c r="CM24" s="45">
        <v>860</v>
      </c>
      <c r="CN24" s="45">
        <v>850</v>
      </c>
      <c r="CO24" s="45">
        <v>142.5</v>
      </c>
      <c r="CP24" s="45">
        <v>143.6</v>
      </c>
      <c r="CQ24" s="45">
        <v>143.5</v>
      </c>
      <c r="CR24" s="45">
        <v>87.7</v>
      </c>
      <c r="CS24" s="45">
        <v>88</v>
      </c>
      <c r="CT24" s="45">
        <v>87.9</v>
      </c>
      <c r="CU24" s="45">
        <v>93.4</v>
      </c>
      <c r="CV24" s="45">
        <v>93.6</v>
      </c>
      <c r="CW24" s="45">
        <v>93.5</v>
      </c>
      <c r="CX24" s="45">
        <v>5.6</v>
      </c>
      <c r="CY24" s="45">
        <v>5.6</v>
      </c>
      <c r="CZ24" s="45">
        <v>5.6</v>
      </c>
      <c r="DA24" s="45">
        <v>27.2</v>
      </c>
      <c r="DB24" s="45">
        <v>29</v>
      </c>
      <c r="DC24" s="45">
        <v>28.4</v>
      </c>
      <c r="DD24" s="45">
        <v>265</v>
      </c>
      <c r="DE24" s="45">
        <v>284</v>
      </c>
      <c r="DF24" s="45">
        <v>278</v>
      </c>
      <c r="DG24" s="45">
        <v>8.4</v>
      </c>
      <c r="DH24" s="45">
        <v>10.6</v>
      </c>
      <c r="DI24" s="45">
        <v>8.9</v>
      </c>
      <c r="DJ24" s="45">
        <v>0</v>
      </c>
      <c r="DK24" s="45">
        <v>1.9</v>
      </c>
      <c r="DL24" s="45">
        <v>1</v>
      </c>
      <c r="DM24" s="45">
        <v>0.5</v>
      </c>
      <c r="DN24" s="45">
        <v>0.51</v>
      </c>
      <c r="DO24" s="45">
        <v>0.5</v>
      </c>
      <c r="DP24" s="45">
        <v>35</v>
      </c>
      <c r="DQ24" s="45">
        <v>35</v>
      </c>
      <c r="DR24" s="45">
        <v>35</v>
      </c>
      <c r="DS24" s="45">
        <v>85</v>
      </c>
      <c r="DT24" s="45">
        <v>137</v>
      </c>
      <c r="DU24" s="45">
        <v>127</v>
      </c>
      <c r="DV24" s="45">
        <v>1660</v>
      </c>
      <c r="DW24" s="45">
        <v>720</v>
      </c>
      <c r="DX24" s="45">
        <v>540</v>
      </c>
      <c r="DY24" s="45">
        <v>1550</v>
      </c>
      <c r="DZ24" s="45">
        <v>7.6200000000000004E-2</v>
      </c>
      <c r="EA24" s="45">
        <v>8.1299999999999997E-2</v>
      </c>
      <c r="EB24" s="45">
        <v>7.9399999999999998E-2</v>
      </c>
      <c r="EC24" s="45">
        <v>9.9099999999999994E-2</v>
      </c>
      <c r="ED24" s="45">
        <v>0.1041</v>
      </c>
      <c r="EE24" s="45">
        <v>0.1022</v>
      </c>
      <c r="EF24" s="45">
        <v>6.0999999999999999E-2</v>
      </c>
      <c r="EG24" s="45">
        <v>6.3500000000000001E-2</v>
      </c>
      <c r="EH24" s="45">
        <v>6.1600000000000002E-2</v>
      </c>
      <c r="EI24" s="45">
        <v>5.8400000000000001E-2</v>
      </c>
      <c r="EJ24" s="45">
        <v>6.3500000000000001E-2</v>
      </c>
      <c r="EK24" s="45">
        <v>6.0299999999999999E-2</v>
      </c>
      <c r="EL24" s="45">
        <v>6.6000000000000003E-2</v>
      </c>
      <c r="EM24" s="45">
        <v>7.3700000000000002E-2</v>
      </c>
      <c r="EN24" s="45">
        <v>6.9800000000000001E-2</v>
      </c>
      <c r="EO24" s="45">
        <v>2.5000000000000001E-3</v>
      </c>
      <c r="EP24" s="45">
        <v>1</v>
      </c>
      <c r="EQ24" s="45">
        <v>3.56E-2</v>
      </c>
      <c r="ER24" s="45">
        <v>1</v>
      </c>
      <c r="ES24" s="45">
        <v>205</v>
      </c>
      <c r="ET24" s="45">
        <v>8252</v>
      </c>
      <c r="EU24" s="45" t="s">
        <v>188</v>
      </c>
      <c r="EV24" s="45">
        <v>1038</v>
      </c>
      <c r="EW24" s="45">
        <v>2405</v>
      </c>
      <c r="EX24" s="45" t="s">
        <v>142</v>
      </c>
      <c r="EY24" s="45">
        <v>1</v>
      </c>
      <c r="EZ24" s="45">
        <v>20010301</v>
      </c>
      <c r="FA24" s="45" t="s">
        <v>255</v>
      </c>
      <c r="FB24" s="45">
        <v>205</v>
      </c>
      <c r="FC24" s="45" t="s">
        <v>143</v>
      </c>
    </row>
    <row r="25" spans="1:159" s="45" customFormat="1">
      <c r="A25" s="45" t="s">
        <v>160</v>
      </c>
      <c r="B25" s="45">
        <v>2</v>
      </c>
      <c r="C25" s="45">
        <v>13.1</v>
      </c>
      <c r="D25" s="45">
        <v>40335</v>
      </c>
      <c r="E25" s="45">
        <v>1006</v>
      </c>
      <c r="F25" s="45" t="s">
        <v>145</v>
      </c>
      <c r="G25" s="45">
        <v>20010512</v>
      </c>
      <c r="H25" s="45" t="s">
        <v>500</v>
      </c>
      <c r="I25" s="45" t="s">
        <v>236</v>
      </c>
      <c r="J25" s="45">
        <v>20010517</v>
      </c>
      <c r="K25" s="45">
        <v>20011112</v>
      </c>
      <c r="L25" s="45">
        <v>20</v>
      </c>
      <c r="N25" s="52">
        <f t="shared" si="0"/>
        <v>0</v>
      </c>
      <c r="O25" s="53">
        <f t="shared" si="1"/>
        <v>-0.53649999999999998</v>
      </c>
      <c r="P25" s="45">
        <v>-0.53649999999999998</v>
      </c>
      <c r="Q25" s="45">
        <f t="shared" si="2"/>
        <v>-0.13973761537384227</v>
      </c>
      <c r="R25" s="45">
        <f t="shared" si="3"/>
        <v>0</v>
      </c>
      <c r="S25" s="45">
        <f t="shared" si="4"/>
        <v>-0.53649999999999998</v>
      </c>
      <c r="T25" s="54">
        <f t="shared" si="5"/>
        <v>26.4</v>
      </c>
      <c r="U25" s="45">
        <f t="shared" si="6"/>
        <v>-0.13374665092873692</v>
      </c>
      <c r="V25" s="55">
        <f t="shared" si="7"/>
        <v>0.13374665092873692</v>
      </c>
      <c r="W25" s="56">
        <f t="shared" si="8"/>
        <v>-0.50344168633907882</v>
      </c>
      <c r="X25" s="54">
        <f t="shared" si="9"/>
        <v>25.758016075542063</v>
      </c>
      <c r="Y25" s="45">
        <f t="shared" si="10"/>
        <v>-0.50344168633907882</v>
      </c>
      <c r="Z25" s="45">
        <f t="shared" si="11"/>
        <v>0</v>
      </c>
      <c r="AA25" s="45">
        <f t="shared" si="12"/>
        <v>-0.13374665092873692</v>
      </c>
      <c r="AB25" s="45">
        <f t="shared" si="13"/>
        <v>0</v>
      </c>
      <c r="AC25" s="45">
        <f t="shared" si="14"/>
        <v>0</v>
      </c>
      <c r="AD25" s="45">
        <f t="shared" si="15"/>
        <v>0</v>
      </c>
      <c r="AE25" s="45">
        <f t="shared" si="16"/>
        <v>0</v>
      </c>
      <c r="AF25" s="45">
        <f t="shared" si="17"/>
        <v>0</v>
      </c>
      <c r="AH25" s="48">
        <v>9.07</v>
      </c>
      <c r="AI25" s="45">
        <f>(AH25-8.98)/0.19</f>
        <v>0.47368421052631504</v>
      </c>
      <c r="AJ25" s="45">
        <v>0.47368421052631504</v>
      </c>
      <c r="AK25" s="45">
        <f t="shared" si="18"/>
        <v>0.24609214692073555</v>
      </c>
      <c r="AL25" s="45">
        <f t="shared" si="19"/>
        <v>0</v>
      </c>
      <c r="AM25" s="45">
        <f t="shared" si="22"/>
        <v>0.47368421052631504</v>
      </c>
      <c r="AN25" s="45">
        <f t="shared" si="20"/>
        <v>0.24513137900022988</v>
      </c>
      <c r="AO25" s="45">
        <f t="shared" si="23"/>
        <v>-0.24513137900022988</v>
      </c>
      <c r="AP25" s="45">
        <f t="shared" si="24"/>
        <v>0.28569103940760643</v>
      </c>
      <c r="AQ25" s="45">
        <f t="shared" si="21"/>
        <v>0</v>
      </c>
      <c r="BE25" s="45" t="s">
        <v>151</v>
      </c>
      <c r="BF25" s="45">
        <v>143.5</v>
      </c>
      <c r="BG25" s="45">
        <v>20010510</v>
      </c>
      <c r="BH25" s="45" t="s">
        <v>138</v>
      </c>
      <c r="BI25" s="45" t="s">
        <v>501</v>
      </c>
      <c r="BJ25" s="45">
        <v>9903160</v>
      </c>
      <c r="BK25" s="45">
        <v>40</v>
      </c>
      <c r="BL25" s="45">
        <v>60.04</v>
      </c>
      <c r="BM25" s="45">
        <v>52.15</v>
      </c>
      <c r="BN25" s="45">
        <v>10.19</v>
      </c>
      <c r="BO25" s="45">
        <v>8.9499999999999993</v>
      </c>
      <c r="BP25" s="45">
        <v>220</v>
      </c>
      <c r="BQ25" s="45" t="s">
        <v>502</v>
      </c>
      <c r="BR25" s="45">
        <v>40</v>
      </c>
      <c r="BS25" s="45">
        <v>6.2</v>
      </c>
      <c r="BT25" s="45">
        <v>6.9</v>
      </c>
      <c r="BU25" s="45">
        <v>13.1</v>
      </c>
      <c r="BV25" s="45">
        <v>0</v>
      </c>
      <c r="BW25" s="45">
        <v>3142</v>
      </c>
      <c r="BX25" s="45">
        <v>3164</v>
      </c>
      <c r="BY25" s="45">
        <v>3150</v>
      </c>
      <c r="BZ25" s="45">
        <v>13.2</v>
      </c>
      <c r="CA25" s="45">
        <v>13.9</v>
      </c>
      <c r="CB25" s="45">
        <v>13.5</v>
      </c>
      <c r="CC25" s="45">
        <v>2.16</v>
      </c>
      <c r="CD25" s="45">
        <v>2.39</v>
      </c>
      <c r="CE25" s="45">
        <v>2.2799999999999998</v>
      </c>
      <c r="CF25" s="45">
        <v>5311</v>
      </c>
      <c r="CG25" s="45">
        <v>6571</v>
      </c>
      <c r="CH25" s="45">
        <v>6150</v>
      </c>
      <c r="CI25" s="45">
        <v>1952</v>
      </c>
      <c r="CJ25" s="45">
        <v>2523</v>
      </c>
      <c r="CK25" s="45">
        <v>2254</v>
      </c>
      <c r="CL25" s="45">
        <v>820</v>
      </c>
      <c r="CM25" s="45">
        <v>869</v>
      </c>
      <c r="CN25" s="45">
        <v>856</v>
      </c>
      <c r="CO25" s="45">
        <v>143.19999999999999</v>
      </c>
      <c r="CP25" s="45">
        <v>144.80000000000001</v>
      </c>
      <c r="CQ25" s="45">
        <v>143.80000000000001</v>
      </c>
      <c r="CR25" s="45">
        <v>87.3</v>
      </c>
      <c r="CS25" s="45">
        <v>87.9</v>
      </c>
      <c r="CT25" s="45">
        <v>87.7</v>
      </c>
      <c r="CU25" s="45">
        <v>92.9</v>
      </c>
      <c r="CV25" s="45">
        <v>93.9</v>
      </c>
      <c r="CW25" s="45">
        <v>93.6</v>
      </c>
      <c r="CX25" s="45">
        <v>5.6</v>
      </c>
      <c r="CY25" s="45">
        <v>6.1</v>
      </c>
      <c r="CZ25" s="45">
        <v>5.9</v>
      </c>
      <c r="DA25" s="45">
        <v>27.3</v>
      </c>
      <c r="DB25" s="45">
        <v>35.6</v>
      </c>
      <c r="DC25" s="45">
        <v>30.8</v>
      </c>
      <c r="DD25" s="45">
        <v>268</v>
      </c>
      <c r="DE25" s="45">
        <v>284</v>
      </c>
      <c r="DF25" s="45">
        <v>277</v>
      </c>
      <c r="DG25" s="45">
        <v>7</v>
      </c>
      <c r="DH25" s="45">
        <v>10.4</v>
      </c>
      <c r="DI25" s="45">
        <v>8.6</v>
      </c>
      <c r="DJ25" s="45">
        <v>0.2</v>
      </c>
      <c r="DK25" s="45">
        <v>0.6</v>
      </c>
      <c r="DL25" s="45">
        <v>0.5</v>
      </c>
      <c r="DM25" s="45">
        <v>0.43</v>
      </c>
      <c r="DN25" s="45">
        <v>0.64</v>
      </c>
      <c r="DO25" s="45">
        <v>0.49</v>
      </c>
      <c r="DP25" s="45">
        <v>35</v>
      </c>
      <c r="DQ25" s="45">
        <v>35</v>
      </c>
      <c r="DR25" s="45">
        <v>35</v>
      </c>
      <c r="DS25" s="45">
        <v>148</v>
      </c>
      <c r="DT25" s="45">
        <v>183</v>
      </c>
      <c r="DU25" s="45">
        <v>169</v>
      </c>
      <c r="DV25" s="45">
        <v>1660</v>
      </c>
      <c r="DW25" s="45">
        <v>720</v>
      </c>
      <c r="DX25" s="45">
        <v>540</v>
      </c>
      <c r="DY25" s="45">
        <v>1620</v>
      </c>
      <c r="DZ25" s="45">
        <v>9.4E-2</v>
      </c>
      <c r="EA25" s="45">
        <v>9.4E-2</v>
      </c>
      <c r="EB25" s="45">
        <v>9.4E-2</v>
      </c>
      <c r="EC25" s="45">
        <v>8.3799999999999999E-2</v>
      </c>
      <c r="ED25" s="45">
        <v>9.9099999999999994E-2</v>
      </c>
      <c r="EE25" s="45">
        <v>9.3299999999999994E-2</v>
      </c>
      <c r="EF25" s="45">
        <v>7.1099999999999997E-2</v>
      </c>
      <c r="EG25" s="45">
        <v>7.6200000000000004E-2</v>
      </c>
      <c r="EH25" s="45">
        <v>7.4300000000000005E-2</v>
      </c>
      <c r="EI25" s="45">
        <v>5.8400000000000001E-2</v>
      </c>
      <c r="EJ25" s="45">
        <v>6.0999999999999999E-2</v>
      </c>
      <c r="EK25" s="45">
        <v>5.9700000000000003E-2</v>
      </c>
      <c r="EL25" s="45">
        <v>6.0999999999999999E-2</v>
      </c>
      <c r="EM25" s="45">
        <v>7.6200000000000004E-2</v>
      </c>
      <c r="EN25" s="45">
        <v>6.7900000000000002E-2</v>
      </c>
      <c r="EO25" s="45">
        <v>2.5000000000000001E-3</v>
      </c>
      <c r="EP25" s="45">
        <v>2</v>
      </c>
      <c r="EQ25" s="45">
        <v>3.56E-2</v>
      </c>
      <c r="ER25" s="45">
        <v>1570</v>
      </c>
      <c r="ES25" s="45">
        <v>103</v>
      </c>
      <c r="ET25" s="45">
        <v>8252</v>
      </c>
      <c r="EU25" s="45" t="s">
        <v>188</v>
      </c>
      <c r="EV25" s="45">
        <v>1243</v>
      </c>
      <c r="EW25" s="45">
        <v>2405</v>
      </c>
      <c r="EX25" s="45" t="s">
        <v>142</v>
      </c>
      <c r="EY25" s="45" t="s">
        <v>503</v>
      </c>
      <c r="EZ25" s="45">
        <v>20010512</v>
      </c>
      <c r="FA25" s="45" t="s">
        <v>500</v>
      </c>
      <c r="FB25" s="45">
        <v>103</v>
      </c>
      <c r="FC25" s="45" t="s">
        <v>143</v>
      </c>
    </row>
    <row r="26" spans="1:159" s="45" customFormat="1">
      <c r="A26" s="45" t="s">
        <v>160</v>
      </c>
      <c r="B26" s="45">
        <v>4</v>
      </c>
      <c r="C26" s="45">
        <v>16.399999999999999</v>
      </c>
      <c r="D26" s="45">
        <v>40337</v>
      </c>
      <c r="E26" s="45">
        <v>1006</v>
      </c>
      <c r="F26" s="45" t="s">
        <v>145</v>
      </c>
      <c r="G26" s="45">
        <v>20010625</v>
      </c>
      <c r="H26" s="45" t="s">
        <v>504</v>
      </c>
      <c r="I26" s="45" t="s">
        <v>236</v>
      </c>
      <c r="J26" s="45">
        <v>20010625</v>
      </c>
      <c r="K26" s="45">
        <v>20011225</v>
      </c>
      <c r="L26" s="45">
        <v>21</v>
      </c>
      <c r="N26" s="52">
        <f t="shared" si="0"/>
        <v>0</v>
      </c>
      <c r="O26" s="53">
        <f t="shared" si="1"/>
        <v>0.17169999999999999</v>
      </c>
      <c r="P26" s="45">
        <v>0.17169999999999999</v>
      </c>
      <c r="Q26" s="45">
        <f t="shared" si="2"/>
        <v>-7.7450092299073819E-2</v>
      </c>
      <c r="R26" s="45">
        <f t="shared" si="3"/>
        <v>0</v>
      </c>
      <c r="S26" s="45">
        <f t="shared" si="4"/>
        <v>0.17169999999999999</v>
      </c>
      <c r="T26" s="54">
        <f t="shared" si="5"/>
        <v>26.4</v>
      </c>
      <c r="U26" s="45">
        <f t="shared" si="6"/>
        <v>-7.2657320742989528E-2</v>
      </c>
      <c r="V26" s="55">
        <f t="shared" si="7"/>
        <v>7.2657320742989528E-2</v>
      </c>
      <c r="W26" s="56">
        <f t="shared" si="8"/>
        <v>0.30544665092873691</v>
      </c>
      <c r="X26" s="54">
        <f t="shared" si="9"/>
        <v>26.051244860433648</v>
      </c>
      <c r="Y26" s="45">
        <f t="shared" si="10"/>
        <v>0.30544665092873691</v>
      </c>
      <c r="Z26" s="45">
        <f t="shared" si="11"/>
        <v>0</v>
      </c>
      <c r="AA26" s="45">
        <f t="shared" si="12"/>
        <v>-7.2657320742989528E-2</v>
      </c>
      <c r="AB26" s="45">
        <f t="shared" si="13"/>
        <v>0</v>
      </c>
      <c r="AC26" s="45">
        <f t="shared" si="14"/>
        <v>0</v>
      </c>
      <c r="AD26" s="45">
        <f t="shared" si="15"/>
        <v>0</v>
      </c>
      <c r="AE26" s="45">
        <f t="shared" si="16"/>
        <v>1</v>
      </c>
      <c r="AF26" s="45">
        <f t="shared" si="17"/>
        <v>1</v>
      </c>
      <c r="AH26" s="48">
        <v>9.17</v>
      </c>
      <c r="AI26" s="45">
        <f>(AH26-8.98)/0.19</f>
        <v>0.99999999999999734</v>
      </c>
      <c r="AJ26" s="45">
        <v>0.99999999999999734</v>
      </c>
      <c r="AK26" s="45">
        <f t="shared" si="18"/>
        <v>0.39687371753658796</v>
      </c>
      <c r="AL26" s="45">
        <f t="shared" si="19"/>
        <v>0</v>
      </c>
      <c r="AM26" s="45">
        <f t="shared" si="22"/>
        <v>0.99999999999999734</v>
      </c>
      <c r="AN26" s="45">
        <f t="shared" si="20"/>
        <v>0.39610510320018344</v>
      </c>
      <c r="AO26" s="45">
        <f t="shared" si="23"/>
        <v>-0.39610510320018344</v>
      </c>
      <c r="AP26" s="45">
        <f t="shared" si="24"/>
        <v>0.75486862099976748</v>
      </c>
      <c r="AQ26" s="45">
        <f t="shared" si="21"/>
        <v>0</v>
      </c>
      <c r="BE26" s="45" t="s">
        <v>151</v>
      </c>
      <c r="BF26" s="45">
        <v>143.5</v>
      </c>
      <c r="BG26" s="45">
        <v>20010623</v>
      </c>
      <c r="BH26" s="45" t="s">
        <v>138</v>
      </c>
      <c r="BI26" s="45" t="s">
        <v>505</v>
      </c>
      <c r="BJ26" s="45">
        <v>9903160</v>
      </c>
      <c r="BK26" s="45">
        <v>40</v>
      </c>
      <c r="BL26" s="45">
        <v>59.75</v>
      </c>
      <c r="BM26" s="45">
        <v>52.38</v>
      </c>
      <c r="BN26" s="45">
        <v>10.210000000000001</v>
      </c>
      <c r="BO26" s="45">
        <v>9</v>
      </c>
      <c r="BP26" s="45">
        <v>290</v>
      </c>
      <c r="BQ26" s="45" t="s">
        <v>506</v>
      </c>
      <c r="BR26" s="45">
        <v>40</v>
      </c>
      <c r="BS26" s="45">
        <v>8.4</v>
      </c>
      <c r="BT26" s="45">
        <v>8</v>
      </c>
      <c r="BU26" s="45">
        <v>16.399999999999999</v>
      </c>
      <c r="BV26" s="45">
        <v>0</v>
      </c>
      <c r="BW26" s="45">
        <v>3150</v>
      </c>
      <c r="BX26" s="45">
        <v>3151</v>
      </c>
      <c r="BY26" s="45">
        <v>3150</v>
      </c>
      <c r="BZ26" s="45">
        <v>13.4</v>
      </c>
      <c r="CA26" s="45">
        <v>13.7</v>
      </c>
      <c r="CB26" s="45">
        <v>13.5</v>
      </c>
      <c r="CC26" s="45">
        <v>2.1800000000000002</v>
      </c>
      <c r="CD26" s="45">
        <v>2.23</v>
      </c>
      <c r="CE26" s="45">
        <v>2.2000000000000002</v>
      </c>
      <c r="CF26" s="45">
        <v>4702</v>
      </c>
      <c r="CG26" s="45">
        <v>5277</v>
      </c>
      <c r="CH26" s="45">
        <v>4914</v>
      </c>
      <c r="CI26" s="45">
        <v>2094</v>
      </c>
      <c r="CJ26" s="45">
        <v>2231</v>
      </c>
      <c r="CK26" s="45">
        <v>2171</v>
      </c>
      <c r="CL26" s="45">
        <v>827</v>
      </c>
      <c r="CM26" s="45">
        <v>851</v>
      </c>
      <c r="CN26" s="45">
        <v>849</v>
      </c>
      <c r="CO26" s="45">
        <v>143.5</v>
      </c>
      <c r="CP26" s="45">
        <v>143.6</v>
      </c>
      <c r="CQ26" s="45">
        <v>143.5</v>
      </c>
      <c r="CR26" s="45">
        <v>87.4</v>
      </c>
      <c r="CS26" s="45">
        <v>88.2</v>
      </c>
      <c r="CT26" s="45">
        <v>87.9</v>
      </c>
      <c r="CU26" s="45">
        <v>93</v>
      </c>
      <c r="CV26" s="45">
        <v>93.8</v>
      </c>
      <c r="CW26" s="45">
        <v>93.5</v>
      </c>
      <c r="CX26" s="45">
        <v>5.5</v>
      </c>
      <c r="CY26" s="45">
        <v>5.6</v>
      </c>
      <c r="CZ26" s="45">
        <v>5.6</v>
      </c>
      <c r="DA26" s="45">
        <v>28.3</v>
      </c>
      <c r="DB26" s="45">
        <v>33</v>
      </c>
      <c r="DC26" s="45">
        <v>30.1</v>
      </c>
      <c r="DD26" s="45">
        <v>266</v>
      </c>
      <c r="DE26" s="45">
        <v>275</v>
      </c>
      <c r="DF26" s="45">
        <v>270</v>
      </c>
      <c r="DG26" s="45">
        <v>8.6999999999999993</v>
      </c>
      <c r="DH26" s="45">
        <v>9</v>
      </c>
      <c r="DI26" s="45">
        <v>8.9</v>
      </c>
      <c r="DJ26" s="45">
        <v>0</v>
      </c>
      <c r="DK26" s="45">
        <v>1.8</v>
      </c>
      <c r="DL26" s="45">
        <v>0.7</v>
      </c>
      <c r="DM26" s="45">
        <v>0.5</v>
      </c>
      <c r="DN26" s="45">
        <v>0.51</v>
      </c>
      <c r="DO26" s="45">
        <v>0.5</v>
      </c>
      <c r="DP26" s="45">
        <v>35</v>
      </c>
      <c r="DQ26" s="45">
        <v>35</v>
      </c>
      <c r="DR26" s="45">
        <v>35</v>
      </c>
      <c r="DS26" s="45">
        <v>109</v>
      </c>
      <c r="DT26" s="45">
        <v>191</v>
      </c>
      <c r="DU26" s="45">
        <v>177</v>
      </c>
      <c r="DV26" s="45">
        <v>1660</v>
      </c>
      <c r="DW26" s="45">
        <v>720</v>
      </c>
      <c r="DX26" s="45">
        <v>540</v>
      </c>
      <c r="DY26" s="45">
        <v>1550</v>
      </c>
      <c r="DZ26" s="45">
        <v>9.4E-2</v>
      </c>
      <c r="EA26" s="45">
        <v>9.6500000000000002E-2</v>
      </c>
      <c r="EB26" s="45">
        <v>9.5899999999999999E-2</v>
      </c>
      <c r="EC26" s="45">
        <v>9.9099999999999994E-2</v>
      </c>
      <c r="ED26" s="45">
        <v>0.10920000000000001</v>
      </c>
      <c r="EE26" s="45">
        <v>0.10349999999999999</v>
      </c>
      <c r="EF26" s="45">
        <v>6.6000000000000003E-2</v>
      </c>
      <c r="EG26" s="45">
        <v>7.1099999999999997E-2</v>
      </c>
      <c r="EH26" s="45">
        <v>6.7299999999999999E-2</v>
      </c>
      <c r="EI26" s="45">
        <v>6.8599999999999994E-2</v>
      </c>
      <c r="EJ26" s="45">
        <v>7.1099999999999997E-2</v>
      </c>
      <c r="EK26" s="45">
        <v>6.9199999999999998E-2</v>
      </c>
      <c r="EL26" s="45">
        <v>7.3700000000000002E-2</v>
      </c>
      <c r="EM26" s="45">
        <v>7.6200000000000004E-2</v>
      </c>
      <c r="EN26" s="45">
        <v>7.4300000000000005E-2</v>
      </c>
      <c r="EO26" s="45">
        <v>5.1000000000000004E-3</v>
      </c>
      <c r="EP26" s="45">
        <v>1</v>
      </c>
      <c r="EQ26" s="45">
        <v>5.0799999999999998E-2</v>
      </c>
      <c r="ER26" s="45">
        <v>640</v>
      </c>
      <c r="ES26" s="45">
        <v>152</v>
      </c>
      <c r="ET26" s="45">
        <v>8252</v>
      </c>
      <c r="EU26" s="45" t="s">
        <v>188</v>
      </c>
      <c r="EV26" s="45">
        <v>432</v>
      </c>
      <c r="EW26" s="45">
        <v>2405</v>
      </c>
      <c r="EX26" s="45" t="s">
        <v>142</v>
      </c>
      <c r="EY26" s="45">
        <v>34</v>
      </c>
      <c r="EZ26" s="45">
        <v>20010625</v>
      </c>
      <c r="FA26" s="45" t="s">
        <v>504</v>
      </c>
      <c r="FB26" s="45">
        <v>152</v>
      </c>
      <c r="FC26" s="45" t="s">
        <v>143</v>
      </c>
    </row>
    <row r="27" spans="1:159" s="45" customFormat="1">
      <c r="A27" s="45" t="s">
        <v>160</v>
      </c>
      <c r="B27" s="45">
        <v>4</v>
      </c>
      <c r="C27" s="45">
        <v>10.8</v>
      </c>
      <c r="D27" s="45">
        <v>40336</v>
      </c>
      <c r="E27" s="45" t="s">
        <v>144</v>
      </c>
      <c r="F27" s="45" t="s">
        <v>145</v>
      </c>
      <c r="G27" s="45">
        <v>20010630</v>
      </c>
      <c r="H27" s="45" t="s">
        <v>507</v>
      </c>
      <c r="I27" s="45" t="s">
        <v>236</v>
      </c>
      <c r="J27" s="45">
        <v>20010702</v>
      </c>
      <c r="K27" s="45">
        <v>20011230</v>
      </c>
      <c r="L27" s="45">
        <v>22</v>
      </c>
      <c r="N27" s="52">
        <f t="shared" si="0"/>
        <v>0</v>
      </c>
      <c r="O27" s="53">
        <f t="shared" si="1"/>
        <v>1.0417000000000001</v>
      </c>
      <c r="P27" s="45">
        <v>1.0417000000000001</v>
      </c>
      <c r="Q27" s="45">
        <f t="shared" si="2"/>
        <v>0.14637992616074097</v>
      </c>
      <c r="R27" s="45">
        <f t="shared" si="3"/>
        <v>0</v>
      </c>
      <c r="S27" s="45">
        <f t="shared" si="4"/>
        <v>1.0417000000000001</v>
      </c>
      <c r="T27" s="54">
        <f t="shared" si="5"/>
        <v>26.4</v>
      </c>
      <c r="U27" s="45">
        <f t="shared" si="6"/>
        <v>0.1502141434056084</v>
      </c>
      <c r="V27" s="55">
        <f t="shared" si="7"/>
        <v>-0.1502141434056084</v>
      </c>
      <c r="W27" s="56">
        <f t="shared" si="8"/>
        <v>1.1143573207429895</v>
      </c>
      <c r="X27" s="54">
        <f t="shared" si="9"/>
        <v>27.121027888346919</v>
      </c>
      <c r="Y27" s="45">
        <f t="shared" si="10"/>
        <v>1.1143573207429895</v>
      </c>
      <c r="Z27" s="45">
        <f t="shared" si="11"/>
        <v>0</v>
      </c>
      <c r="AA27" s="45">
        <f t="shared" si="12"/>
        <v>0.1502141434056084</v>
      </c>
      <c r="AB27" s="45">
        <f t="shared" si="13"/>
        <v>0</v>
      </c>
      <c r="AC27" s="45">
        <f t="shared" si="14"/>
        <v>0</v>
      </c>
      <c r="AD27" s="45">
        <f t="shared" si="15"/>
        <v>0</v>
      </c>
      <c r="AE27" s="45">
        <f t="shared" si="16"/>
        <v>0</v>
      </c>
      <c r="AF27" s="45">
        <f t="shared" si="17"/>
        <v>0</v>
      </c>
      <c r="AH27" s="48">
        <v>10.3</v>
      </c>
      <c r="AI27" s="45">
        <f>(AH27-10.29)/0.11</f>
        <v>9.0909090909105122E-2</v>
      </c>
      <c r="AJ27" s="45">
        <v>9.0909090909105122E-2</v>
      </c>
      <c r="AK27" s="45">
        <f t="shared" si="18"/>
        <v>0.33568079221109143</v>
      </c>
      <c r="AL27" s="45">
        <f t="shared" si="19"/>
        <v>0</v>
      </c>
      <c r="AM27" s="45">
        <f t="shared" si="22"/>
        <v>9.0909090909105122E-2</v>
      </c>
      <c r="AN27" s="45">
        <f t="shared" si="20"/>
        <v>0.33506590074196779</v>
      </c>
      <c r="AO27" s="45">
        <f t="shared" si="23"/>
        <v>-0.33506590074196779</v>
      </c>
      <c r="AP27" s="45">
        <f t="shared" si="24"/>
        <v>-0.30519601229107829</v>
      </c>
      <c r="AQ27" s="45">
        <f t="shared" si="21"/>
        <v>0</v>
      </c>
      <c r="BE27" s="45" t="s">
        <v>147</v>
      </c>
      <c r="BF27" s="45">
        <v>143.5</v>
      </c>
      <c r="BG27" s="45">
        <v>20010628</v>
      </c>
      <c r="BH27" s="45" t="s">
        <v>138</v>
      </c>
      <c r="BI27" s="45" t="s">
        <v>508</v>
      </c>
      <c r="BJ27" s="45">
        <v>9903160</v>
      </c>
      <c r="BK27" s="45">
        <v>40</v>
      </c>
      <c r="BL27" s="45">
        <v>71.849999999999994</v>
      </c>
      <c r="BM27" s="45">
        <v>66.34</v>
      </c>
      <c r="BN27" s="45">
        <v>10.89</v>
      </c>
      <c r="BO27" s="45">
        <v>10.18</v>
      </c>
      <c r="BP27" s="45">
        <v>140</v>
      </c>
      <c r="BQ27" s="45" t="s">
        <v>509</v>
      </c>
      <c r="BR27" s="45">
        <v>40</v>
      </c>
      <c r="BS27" s="45">
        <v>8.9</v>
      </c>
      <c r="BT27" s="45">
        <v>1.9</v>
      </c>
      <c r="BU27" s="45">
        <v>10.8</v>
      </c>
      <c r="BV27" s="45">
        <v>0</v>
      </c>
      <c r="BW27" s="45">
        <v>3143</v>
      </c>
      <c r="BX27" s="45">
        <v>3153</v>
      </c>
      <c r="BY27" s="45">
        <v>3150</v>
      </c>
      <c r="BZ27" s="45">
        <v>13.3</v>
      </c>
      <c r="CA27" s="45">
        <v>13.6</v>
      </c>
      <c r="CB27" s="45">
        <v>13.4</v>
      </c>
      <c r="CC27" s="45">
        <v>2.19</v>
      </c>
      <c r="CD27" s="45">
        <v>2.3199999999999998</v>
      </c>
      <c r="CE27" s="45">
        <v>2.25</v>
      </c>
      <c r="CF27" s="45">
        <v>4807</v>
      </c>
      <c r="CG27" s="45">
        <v>6823</v>
      </c>
      <c r="CH27" s="45">
        <v>6040</v>
      </c>
      <c r="CI27" s="45">
        <v>1754</v>
      </c>
      <c r="CJ27" s="45">
        <v>2019</v>
      </c>
      <c r="CK27" s="45">
        <v>1895</v>
      </c>
      <c r="CL27" s="45">
        <v>837</v>
      </c>
      <c r="CM27" s="45">
        <v>850</v>
      </c>
      <c r="CN27" s="45">
        <v>849</v>
      </c>
      <c r="CO27" s="45">
        <v>143.5</v>
      </c>
      <c r="CP27" s="45">
        <v>143.5</v>
      </c>
      <c r="CQ27" s="45">
        <v>143.5</v>
      </c>
      <c r="CR27" s="45">
        <v>87.8</v>
      </c>
      <c r="CS27" s="45">
        <v>88.3</v>
      </c>
      <c r="CT27" s="45">
        <v>87.9</v>
      </c>
      <c r="CU27" s="45">
        <v>93.2</v>
      </c>
      <c r="CV27" s="45">
        <v>94</v>
      </c>
      <c r="CW27" s="45">
        <v>93.5</v>
      </c>
      <c r="CX27" s="45">
        <v>5.3</v>
      </c>
      <c r="CY27" s="45">
        <v>5.9</v>
      </c>
      <c r="CZ27" s="45">
        <v>5.6</v>
      </c>
      <c r="DA27" s="45">
        <v>24.8</v>
      </c>
      <c r="DB27" s="45">
        <v>219.9</v>
      </c>
      <c r="DC27" s="45">
        <v>76.3</v>
      </c>
      <c r="DD27" s="45">
        <v>269</v>
      </c>
      <c r="DE27" s="45">
        <v>280</v>
      </c>
      <c r="DF27" s="45">
        <v>276</v>
      </c>
      <c r="DG27" s="45">
        <v>8.3000000000000007</v>
      </c>
      <c r="DH27" s="45">
        <v>10.199999999999999</v>
      </c>
      <c r="DI27" s="45">
        <v>8.9</v>
      </c>
      <c r="DJ27" s="45">
        <v>0</v>
      </c>
      <c r="DK27" s="45">
        <v>1.9</v>
      </c>
      <c r="DL27" s="45">
        <v>0.5</v>
      </c>
      <c r="DM27" s="45">
        <v>0.48</v>
      </c>
      <c r="DN27" s="45">
        <v>0.52</v>
      </c>
      <c r="DO27" s="45">
        <v>0.5</v>
      </c>
      <c r="DP27" s="45">
        <v>35</v>
      </c>
      <c r="DQ27" s="45">
        <v>35</v>
      </c>
      <c r="DR27" s="45">
        <v>35</v>
      </c>
      <c r="DS27" s="45">
        <v>196</v>
      </c>
      <c r="DT27" s="45">
        <v>300</v>
      </c>
      <c r="DU27" s="45">
        <v>229</v>
      </c>
      <c r="DV27" s="45">
        <v>1660</v>
      </c>
      <c r="DW27" s="45">
        <v>720</v>
      </c>
      <c r="DX27" s="45">
        <v>540</v>
      </c>
      <c r="DY27" s="45">
        <v>1700</v>
      </c>
      <c r="DZ27" s="45">
        <v>8.8900000000000007E-2</v>
      </c>
      <c r="EA27" s="45">
        <v>9.4E-2</v>
      </c>
      <c r="EB27" s="45">
        <v>9.0800000000000006E-2</v>
      </c>
      <c r="EC27" s="45">
        <v>0.1041</v>
      </c>
      <c r="ED27" s="45">
        <v>0.1118</v>
      </c>
      <c r="EE27" s="45">
        <v>0.10730000000000001</v>
      </c>
      <c r="EF27" s="45">
        <v>6.3500000000000001E-2</v>
      </c>
      <c r="EG27" s="45">
        <v>6.6000000000000003E-2</v>
      </c>
      <c r="EH27" s="45">
        <v>6.54E-2</v>
      </c>
      <c r="EI27" s="45">
        <v>5.8400000000000001E-2</v>
      </c>
      <c r="EJ27" s="45">
        <v>7.3700000000000002E-2</v>
      </c>
      <c r="EK27" s="45">
        <v>6.6699999999999995E-2</v>
      </c>
      <c r="EL27" s="45">
        <v>6.3500000000000001E-2</v>
      </c>
      <c r="EM27" s="45">
        <v>6.8599999999999994E-2</v>
      </c>
      <c r="EN27" s="45">
        <v>6.6699999999999995E-2</v>
      </c>
      <c r="EO27" s="45">
        <v>2.5000000000000001E-3</v>
      </c>
      <c r="EP27" s="45">
        <v>2</v>
      </c>
      <c r="EQ27" s="45">
        <v>5.33E-2</v>
      </c>
      <c r="ER27" s="45">
        <v>1</v>
      </c>
      <c r="ES27" s="45">
        <v>205</v>
      </c>
      <c r="ET27" s="45">
        <v>8252</v>
      </c>
      <c r="EU27" s="45" t="s">
        <v>188</v>
      </c>
      <c r="EV27" s="45">
        <v>1038</v>
      </c>
      <c r="EW27" s="45">
        <v>2405</v>
      </c>
      <c r="EX27" s="45" t="s">
        <v>142</v>
      </c>
      <c r="EY27" s="45">
        <v>17</v>
      </c>
      <c r="EZ27" s="45">
        <v>20010630</v>
      </c>
      <c r="FA27" s="45" t="s">
        <v>507</v>
      </c>
      <c r="FB27" s="45">
        <v>205</v>
      </c>
      <c r="FC27" s="45" t="s">
        <v>143</v>
      </c>
    </row>
    <row r="28" spans="1:159" s="45" customFormat="1">
      <c r="A28" s="45" t="s">
        <v>160</v>
      </c>
      <c r="B28" s="45">
        <v>2</v>
      </c>
      <c r="C28" s="45">
        <v>6.2</v>
      </c>
      <c r="D28" s="45">
        <v>40338</v>
      </c>
      <c r="E28" s="45" t="s">
        <v>144</v>
      </c>
      <c r="F28" s="45" t="s">
        <v>145</v>
      </c>
      <c r="G28" s="45">
        <v>20010710</v>
      </c>
      <c r="H28" s="45" t="s">
        <v>510</v>
      </c>
      <c r="I28" s="45" t="s">
        <v>236</v>
      </c>
      <c r="J28" s="45">
        <v>20010710</v>
      </c>
      <c r="K28" s="45">
        <v>20020110</v>
      </c>
      <c r="L28" s="45">
        <v>23</v>
      </c>
      <c r="N28" s="52">
        <f t="shared" si="0"/>
        <v>0</v>
      </c>
      <c r="O28" s="53">
        <f t="shared" si="1"/>
        <v>-0.875</v>
      </c>
      <c r="P28" s="45">
        <v>-0.875</v>
      </c>
      <c r="Q28" s="45">
        <f t="shared" si="2"/>
        <v>-5.7896059071407241E-2</v>
      </c>
      <c r="R28" s="45">
        <f t="shared" si="3"/>
        <v>0</v>
      </c>
      <c r="S28" s="45">
        <f t="shared" si="4"/>
        <v>-0.875</v>
      </c>
      <c r="T28" s="54">
        <f t="shared" si="5"/>
        <v>26.4</v>
      </c>
      <c r="U28" s="45">
        <f t="shared" si="6"/>
        <v>-5.4828685275513295E-2</v>
      </c>
      <c r="V28" s="55">
        <f t="shared" si="7"/>
        <v>5.4828685275513295E-2</v>
      </c>
      <c r="W28" s="56">
        <f t="shared" si="8"/>
        <v>-1.0252141434056083</v>
      </c>
      <c r="X28" s="54">
        <f t="shared" si="9"/>
        <v>26.136822310677534</v>
      </c>
      <c r="Y28" s="45">
        <f t="shared" si="10"/>
        <v>-1.0252141434056083</v>
      </c>
      <c r="Z28" s="45">
        <f t="shared" si="11"/>
        <v>0</v>
      </c>
      <c r="AA28" s="45">
        <f t="shared" si="12"/>
        <v>-5.4828685275513295E-2</v>
      </c>
      <c r="AB28" s="45">
        <f t="shared" si="13"/>
        <v>0</v>
      </c>
      <c r="AC28" s="45">
        <f t="shared" si="14"/>
        <v>0</v>
      </c>
      <c r="AD28" s="45">
        <f t="shared" si="15"/>
        <v>0</v>
      </c>
      <c r="AE28" s="45">
        <f t="shared" si="16"/>
        <v>0</v>
      </c>
      <c r="AF28" s="45">
        <f t="shared" si="17"/>
        <v>0</v>
      </c>
      <c r="AH28" s="48">
        <v>10.32</v>
      </c>
      <c r="AI28" s="45">
        <f>(AH28-10.29)/0.11</f>
        <v>0.27272727272728309</v>
      </c>
      <c r="AJ28" s="45">
        <v>0.27272727272728309</v>
      </c>
      <c r="AK28" s="45">
        <f t="shared" si="18"/>
        <v>0.32309008831432978</v>
      </c>
      <c r="AL28" s="45">
        <f t="shared" si="19"/>
        <v>0</v>
      </c>
      <c r="AM28" s="45">
        <f t="shared" si="22"/>
        <v>0.27272727272728309</v>
      </c>
      <c r="AN28" s="45">
        <f t="shared" si="20"/>
        <v>0.32259817513903088</v>
      </c>
      <c r="AO28" s="45">
        <f t="shared" si="23"/>
        <v>-0.32259817513903088</v>
      </c>
      <c r="AP28" s="45">
        <f t="shared" si="24"/>
        <v>-6.2338628014684705E-2</v>
      </c>
      <c r="AQ28" s="45">
        <f t="shared" si="21"/>
        <v>0</v>
      </c>
      <c r="BE28" s="45" t="s">
        <v>147</v>
      </c>
      <c r="BF28" s="45">
        <v>143.5</v>
      </c>
      <c r="BG28" s="45">
        <v>20010708</v>
      </c>
      <c r="BH28" s="45" t="s">
        <v>138</v>
      </c>
      <c r="BI28" s="45" t="s">
        <v>511</v>
      </c>
      <c r="BJ28" s="45">
        <v>9903160</v>
      </c>
      <c r="BK28" s="45">
        <v>40</v>
      </c>
      <c r="BL28" s="45">
        <v>71.97</v>
      </c>
      <c r="BM28" s="45">
        <v>66.3</v>
      </c>
      <c r="BN28" s="45">
        <v>10.87</v>
      </c>
      <c r="BO28" s="45">
        <v>10.18</v>
      </c>
      <c r="BP28" s="45">
        <v>290</v>
      </c>
      <c r="BQ28" s="45" t="s">
        <v>512</v>
      </c>
      <c r="BR28" s="45">
        <v>40</v>
      </c>
      <c r="BS28" s="45">
        <v>3.8</v>
      </c>
      <c r="BT28" s="45">
        <v>2.4</v>
      </c>
      <c r="BU28" s="45">
        <v>6.2</v>
      </c>
      <c r="BV28" s="45">
        <v>0</v>
      </c>
      <c r="BW28" s="45">
        <v>3152</v>
      </c>
      <c r="BX28" s="45">
        <v>3156</v>
      </c>
      <c r="BY28" s="45">
        <v>3154</v>
      </c>
      <c r="BZ28" s="45">
        <v>13.3</v>
      </c>
      <c r="CA28" s="45">
        <v>13.6</v>
      </c>
      <c r="CB28" s="45">
        <v>13.4</v>
      </c>
      <c r="CC28" s="45">
        <v>2.15</v>
      </c>
      <c r="CD28" s="45">
        <v>2.31</v>
      </c>
      <c r="CE28" s="45">
        <v>2.2200000000000002</v>
      </c>
      <c r="CF28" s="45">
        <v>4797</v>
      </c>
      <c r="CG28" s="45">
        <v>5805</v>
      </c>
      <c r="CH28" s="45">
        <v>5193</v>
      </c>
      <c r="CI28" s="45">
        <v>1872</v>
      </c>
      <c r="CJ28" s="45">
        <v>2117</v>
      </c>
      <c r="CK28" s="45">
        <v>2031</v>
      </c>
      <c r="CL28" s="45">
        <v>823</v>
      </c>
      <c r="CM28" s="45">
        <v>872</v>
      </c>
      <c r="CN28" s="45">
        <v>852</v>
      </c>
      <c r="CO28" s="45">
        <v>143</v>
      </c>
      <c r="CP28" s="45">
        <v>143.6</v>
      </c>
      <c r="CQ28" s="45">
        <v>143.30000000000001</v>
      </c>
      <c r="CR28" s="45">
        <v>87.1</v>
      </c>
      <c r="CS28" s="45">
        <v>87.5</v>
      </c>
      <c r="CT28" s="45">
        <v>87.4</v>
      </c>
      <c r="CU28" s="45">
        <v>92.8</v>
      </c>
      <c r="CV28" s="45">
        <v>93.8</v>
      </c>
      <c r="CW28" s="45">
        <v>93.4</v>
      </c>
      <c r="CX28" s="45">
        <v>5.5</v>
      </c>
      <c r="CY28" s="45">
        <v>6.3</v>
      </c>
      <c r="CZ28" s="45">
        <v>6.1</v>
      </c>
      <c r="DA28" s="45">
        <v>29.7</v>
      </c>
      <c r="DB28" s="45">
        <v>35.1</v>
      </c>
      <c r="DC28" s="45">
        <v>31.8</v>
      </c>
      <c r="DD28" s="45">
        <v>265</v>
      </c>
      <c r="DE28" s="45">
        <v>282</v>
      </c>
      <c r="DF28" s="45">
        <v>273</v>
      </c>
      <c r="DG28" s="45">
        <v>7.9</v>
      </c>
      <c r="DH28" s="45">
        <v>9</v>
      </c>
      <c r="DI28" s="45">
        <v>8.5</v>
      </c>
      <c r="DJ28" s="45">
        <v>0.6</v>
      </c>
      <c r="DK28" s="45">
        <v>0.7</v>
      </c>
      <c r="DL28" s="45">
        <v>0.6</v>
      </c>
      <c r="DM28" s="45">
        <v>0.41</v>
      </c>
      <c r="DN28" s="45">
        <v>0.66</v>
      </c>
      <c r="DO28" s="45">
        <v>0.52</v>
      </c>
      <c r="DP28" s="45">
        <v>35</v>
      </c>
      <c r="DQ28" s="45">
        <v>35</v>
      </c>
      <c r="DR28" s="45">
        <v>35</v>
      </c>
      <c r="DS28" s="45">
        <v>97</v>
      </c>
      <c r="DT28" s="45">
        <v>131</v>
      </c>
      <c r="DU28" s="45">
        <v>122</v>
      </c>
      <c r="DV28" s="45">
        <v>1660</v>
      </c>
      <c r="DW28" s="45">
        <v>720</v>
      </c>
      <c r="DX28" s="45">
        <v>540</v>
      </c>
      <c r="DY28" s="45">
        <v>1550</v>
      </c>
      <c r="DZ28" s="45">
        <v>8.6400000000000005E-2</v>
      </c>
      <c r="EA28" s="45">
        <v>8.8900000000000007E-2</v>
      </c>
      <c r="EB28" s="45">
        <v>8.8300000000000003E-2</v>
      </c>
      <c r="EC28" s="45">
        <v>0.1016</v>
      </c>
      <c r="ED28" s="45">
        <v>0.1067</v>
      </c>
      <c r="EE28" s="45">
        <v>0.10349999999999999</v>
      </c>
      <c r="EF28" s="45">
        <v>6.6000000000000003E-2</v>
      </c>
      <c r="EG28" s="45">
        <v>7.1099999999999997E-2</v>
      </c>
      <c r="EH28" s="45">
        <v>6.9199999999999998E-2</v>
      </c>
      <c r="EI28" s="45">
        <v>5.0799999999999998E-2</v>
      </c>
      <c r="EJ28" s="45">
        <v>5.33E-2</v>
      </c>
      <c r="EK28" s="45">
        <v>5.1400000000000001E-2</v>
      </c>
      <c r="EL28" s="45">
        <v>6.6000000000000003E-2</v>
      </c>
      <c r="EM28" s="45">
        <v>7.3700000000000002E-2</v>
      </c>
      <c r="EN28" s="45">
        <v>6.9199999999999998E-2</v>
      </c>
      <c r="EO28" s="45">
        <v>2.5000000000000001E-3</v>
      </c>
      <c r="EP28" s="45">
        <v>2</v>
      </c>
      <c r="EQ28" s="45">
        <v>3.0499999999999999E-2</v>
      </c>
      <c r="ER28" s="45">
        <v>1570</v>
      </c>
      <c r="ES28" s="45">
        <v>103</v>
      </c>
      <c r="ET28" s="45">
        <v>8252</v>
      </c>
      <c r="EU28" s="45" t="s">
        <v>188</v>
      </c>
      <c r="EV28" s="45">
        <v>2005</v>
      </c>
      <c r="EW28" s="45">
        <v>2405</v>
      </c>
      <c r="EX28" s="45" t="s">
        <v>142</v>
      </c>
      <c r="EY28" s="45">
        <v>91</v>
      </c>
      <c r="EZ28" s="45">
        <v>20010710</v>
      </c>
      <c r="FA28" s="45" t="s">
        <v>510</v>
      </c>
      <c r="FB28" s="45">
        <v>103</v>
      </c>
      <c r="FC28" s="45" t="s">
        <v>143</v>
      </c>
    </row>
    <row r="29" spans="1:159" s="45" customFormat="1">
      <c r="A29" s="45" t="s">
        <v>160</v>
      </c>
      <c r="B29" s="45">
        <v>3</v>
      </c>
      <c r="C29" s="45">
        <v>23.3</v>
      </c>
      <c r="D29" s="45">
        <v>41614</v>
      </c>
      <c r="E29" s="45">
        <v>1006</v>
      </c>
      <c r="F29" s="45" t="s">
        <v>145</v>
      </c>
      <c r="G29" s="45">
        <v>20010903</v>
      </c>
      <c r="H29" s="45" t="s">
        <v>530</v>
      </c>
      <c r="I29" s="45" t="s">
        <v>236</v>
      </c>
      <c r="J29" s="45">
        <v>20010904</v>
      </c>
      <c r="K29" s="45">
        <v>20020303</v>
      </c>
      <c r="L29" s="45">
        <v>24</v>
      </c>
      <c r="N29" s="52">
        <f t="shared" si="0"/>
        <v>0</v>
      </c>
      <c r="O29" s="53">
        <f t="shared" si="1"/>
        <v>1.6524000000000001</v>
      </c>
      <c r="P29" s="45">
        <v>1.6524000000000001</v>
      </c>
      <c r="Q29" s="45">
        <f t="shared" si="2"/>
        <v>0.28416315274287424</v>
      </c>
      <c r="R29" s="45">
        <f t="shared" si="3"/>
        <v>0</v>
      </c>
      <c r="S29" s="45">
        <f t="shared" si="4"/>
        <v>1.6524000000000001</v>
      </c>
      <c r="T29" s="54">
        <f t="shared" si="5"/>
        <v>26.4</v>
      </c>
      <c r="U29" s="45">
        <f t="shared" si="6"/>
        <v>0.2866170517795894</v>
      </c>
      <c r="V29" s="55">
        <f t="shared" si="7"/>
        <v>-0.2866170517795894</v>
      </c>
      <c r="W29" s="56">
        <f t="shared" si="8"/>
        <v>1.7072286852755134</v>
      </c>
      <c r="X29" s="54">
        <f t="shared" si="9"/>
        <v>27.775761848542029</v>
      </c>
      <c r="Y29" s="45">
        <f t="shared" si="10"/>
        <v>1.7072286852755134</v>
      </c>
      <c r="Z29" s="45">
        <f t="shared" si="11"/>
        <v>0</v>
      </c>
      <c r="AA29" s="45">
        <f t="shared" si="12"/>
        <v>0.2866170517795894</v>
      </c>
      <c r="AB29" s="45">
        <f t="shared" si="13"/>
        <v>0</v>
      </c>
      <c r="AC29" s="45">
        <f t="shared" si="14"/>
        <v>0</v>
      </c>
      <c r="AD29" s="45">
        <f t="shared" si="15"/>
        <v>1</v>
      </c>
      <c r="AE29" s="45">
        <f t="shared" si="16"/>
        <v>0</v>
      </c>
      <c r="AF29" s="45">
        <f t="shared" si="17"/>
        <v>0</v>
      </c>
      <c r="AH29" s="48">
        <v>8.9499999999999993</v>
      </c>
      <c r="AI29" s="45">
        <f>(AH29-8.98)/0.19</f>
        <v>-0.15789473684211125</v>
      </c>
      <c r="AJ29" s="45">
        <v>-0.15789473684211125</v>
      </c>
      <c r="AK29" s="45">
        <f t="shared" si="18"/>
        <v>0.22689312328304156</v>
      </c>
      <c r="AL29" s="45">
        <f t="shared" si="19"/>
        <v>0</v>
      </c>
      <c r="AM29" s="45">
        <f t="shared" si="22"/>
        <v>-0.15789473684211125</v>
      </c>
      <c r="AN29" s="45">
        <f t="shared" si="20"/>
        <v>0.22649959274280246</v>
      </c>
      <c r="AO29" s="45">
        <f t="shared" si="23"/>
        <v>-0.22649959274280246</v>
      </c>
      <c r="AP29" s="45">
        <f t="shared" si="24"/>
        <v>-0.48049291198114213</v>
      </c>
      <c r="AQ29" s="45">
        <f t="shared" si="21"/>
        <v>0</v>
      </c>
      <c r="BE29" s="45" t="s">
        <v>151</v>
      </c>
      <c r="BF29" s="45">
        <v>143.5</v>
      </c>
      <c r="BG29" s="45">
        <v>20010901</v>
      </c>
      <c r="BH29" s="45" t="s">
        <v>138</v>
      </c>
      <c r="BI29" s="45" t="s">
        <v>531</v>
      </c>
      <c r="BJ29" s="45">
        <v>9903160</v>
      </c>
      <c r="BK29" s="45">
        <v>40</v>
      </c>
      <c r="BL29" s="45">
        <v>59.75</v>
      </c>
      <c r="BM29" s="45">
        <v>50.98</v>
      </c>
      <c r="BN29" s="45">
        <v>10.199999999999999</v>
      </c>
      <c r="BO29" s="45">
        <v>8.8000000000000007</v>
      </c>
      <c r="BP29" s="45">
        <v>160</v>
      </c>
      <c r="BQ29" s="45" t="s">
        <v>532</v>
      </c>
      <c r="BR29" s="45">
        <v>40</v>
      </c>
      <c r="BS29" s="45">
        <v>11.6</v>
      </c>
      <c r="BT29" s="45">
        <v>11.7</v>
      </c>
      <c r="BU29" s="45">
        <v>23.3</v>
      </c>
      <c r="BV29" s="45">
        <v>0</v>
      </c>
      <c r="BW29" s="45">
        <v>3148</v>
      </c>
      <c r="BX29" s="45">
        <v>3152</v>
      </c>
      <c r="BY29" s="45">
        <v>3150</v>
      </c>
      <c r="BZ29" s="45">
        <v>13.2</v>
      </c>
      <c r="CA29" s="45">
        <v>13.5</v>
      </c>
      <c r="CB29" s="45">
        <v>13.4</v>
      </c>
      <c r="CC29" s="45">
        <v>2.11</v>
      </c>
      <c r="CD29" s="45">
        <v>2.25</v>
      </c>
      <c r="CE29" s="45">
        <v>2.2000000000000002</v>
      </c>
      <c r="CF29" s="45">
        <v>5091</v>
      </c>
      <c r="CG29" s="45">
        <v>5951</v>
      </c>
      <c r="CH29" s="45">
        <v>5562</v>
      </c>
      <c r="CI29" s="45">
        <v>2053</v>
      </c>
      <c r="CJ29" s="45">
        <v>2285</v>
      </c>
      <c r="CK29" s="45">
        <v>2130</v>
      </c>
      <c r="CL29" s="45">
        <v>841</v>
      </c>
      <c r="CM29" s="45">
        <v>856</v>
      </c>
      <c r="CN29" s="45">
        <v>850</v>
      </c>
      <c r="CO29" s="45">
        <v>143.4</v>
      </c>
      <c r="CP29" s="45">
        <v>143.6</v>
      </c>
      <c r="CQ29" s="45">
        <v>143.5</v>
      </c>
      <c r="CR29" s="45">
        <v>87.6</v>
      </c>
      <c r="CS29" s="45">
        <v>88.2</v>
      </c>
      <c r="CT29" s="45">
        <v>87.9</v>
      </c>
      <c r="CU29" s="45">
        <v>93.6</v>
      </c>
      <c r="CV29" s="45">
        <v>94.3</v>
      </c>
      <c r="CW29" s="45">
        <v>94</v>
      </c>
      <c r="CX29" s="45">
        <v>5.8</v>
      </c>
      <c r="CY29" s="45">
        <v>6.2</v>
      </c>
      <c r="CZ29" s="45">
        <v>6.1</v>
      </c>
      <c r="DA29" s="45">
        <v>29.4</v>
      </c>
      <c r="DB29" s="45">
        <v>32.4</v>
      </c>
      <c r="DC29" s="45">
        <v>30.7</v>
      </c>
      <c r="DD29" s="45">
        <v>267</v>
      </c>
      <c r="DE29" s="45">
        <v>276</v>
      </c>
      <c r="DF29" s="45">
        <v>272</v>
      </c>
      <c r="DG29" s="45">
        <v>6.9</v>
      </c>
      <c r="DH29" s="45">
        <v>8.6</v>
      </c>
      <c r="DI29" s="45">
        <v>7.4</v>
      </c>
      <c r="DJ29" s="45">
        <v>0.6</v>
      </c>
      <c r="DK29" s="45">
        <v>0.8</v>
      </c>
      <c r="DL29" s="45">
        <v>0.8</v>
      </c>
      <c r="DM29" s="45">
        <v>0.5</v>
      </c>
      <c r="DN29" s="45">
        <v>0.5</v>
      </c>
      <c r="DO29" s="45">
        <v>0.5</v>
      </c>
      <c r="DP29" s="45">
        <v>35</v>
      </c>
      <c r="DQ29" s="45">
        <v>35</v>
      </c>
      <c r="DR29" s="45">
        <v>35</v>
      </c>
      <c r="DS29" s="45">
        <v>200</v>
      </c>
      <c r="DT29" s="45">
        <v>226</v>
      </c>
      <c r="DU29" s="45">
        <v>212</v>
      </c>
      <c r="DV29" s="45">
        <v>1600</v>
      </c>
      <c r="DW29" s="45">
        <v>720</v>
      </c>
      <c r="DX29" s="45">
        <v>540</v>
      </c>
      <c r="DY29" s="45">
        <v>1620</v>
      </c>
      <c r="DZ29" s="45">
        <v>9.4E-2</v>
      </c>
      <c r="EA29" s="45">
        <v>9.6500000000000002E-2</v>
      </c>
      <c r="EB29" s="45">
        <v>9.4600000000000004E-2</v>
      </c>
      <c r="EC29" s="45">
        <v>0.10920000000000001</v>
      </c>
      <c r="ED29" s="45">
        <v>0.1118</v>
      </c>
      <c r="EE29" s="45">
        <v>0.1111</v>
      </c>
      <c r="EF29" s="45">
        <v>6.0999999999999999E-2</v>
      </c>
      <c r="EG29" s="45">
        <v>6.3500000000000001E-2</v>
      </c>
      <c r="EH29" s="45">
        <v>6.2199999999999998E-2</v>
      </c>
      <c r="EI29" s="45">
        <v>6.8599999999999994E-2</v>
      </c>
      <c r="EJ29" s="45">
        <v>7.3700000000000002E-2</v>
      </c>
      <c r="EK29" s="45">
        <v>7.1800000000000003E-2</v>
      </c>
      <c r="EL29" s="45">
        <v>5.8400000000000001E-2</v>
      </c>
      <c r="EM29" s="45">
        <v>7.6200000000000004E-2</v>
      </c>
      <c r="EN29" s="45">
        <v>6.7299999999999999E-2</v>
      </c>
      <c r="EO29" s="45">
        <v>2.5000000000000001E-3</v>
      </c>
      <c r="EP29" s="45">
        <v>1</v>
      </c>
      <c r="EQ29" s="45">
        <v>4.0599999999999997E-2</v>
      </c>
      <c r="ER29" s="45">
        <v>1009</v>
      </c>
      <c r="ES29" s="45">
        <v>103</v>
      </c>
      <c r="ET29" s="45">
        <v>8252</v>
      </c>
      <c r="EU29" s="45" t="s">
        <v>188</v>
      </c>
      <c r="EV29" s="45">
        <v>1208</v>
      </c>
      <c r="EW29" s="45">
        <v>2405</v>
      </c>
      <c r="EX29" s="45" t="s">
        <v>142</v>
      </c>
      <c r="EY29" s="45">
        <v>107</v>
      </c>
      <c r="EZ29" s="45">
        <v>20010903</v>
      </c>
      <c r="FA29" s="45" t="s">
        <v>530</v>
      </c>
      <c r="FB29" s="45">
        <v>103</v>
      </c>
      <c r="FC29" s="45" t="s">
        <v>143</v>
      </c>
    </row>
    <row r="30" spans="1:159" s="45" customFormat="1">
      <c r="A30" s="45" t="s">
        <v>160</v>
      </c>
      <c r="B30" s="45">
        <v>4</v>
      </c>
      <c r="C30" s="45">
        <v>6.8</v>
      </c>
      <c r="D30" s="45">
        <v>41613</v>
      </c>
      <c r="E30" s="45" t="s">
        <v>144</v>
      </c>
      <c r="F30" s="45" t="s">
        <v>145</v>
      </c>
      <c r="G30" s="45">
        <v>20010909</v>
      </c>
      <c r="H30" s="45" t="s">
        <v>536</v>
      </c>
      <c r="I30" s="45" t="s">
        <v>236</v>
      </c>
      <c r="J30" s="45">
        <v>20010910</v>
      </c>
      <c r="K30" s="45">
        <v>20020309</v>
      </c>
      <c r="L30" s="45">
        <v>25</v>
      </c>
      <c r="N30" s="52">
        <f t="shared" si="0"/>
        <v>0</v>
      </c>
      <c r="O30" s="53">
        <f t="shared" si="1"/>
        <v>-0.625</v>
      </c>
      <c r="P30" s="45">
        <v>-0.625</v>
      </c>
      <c r="Q30" s="45">
        <f t="shared" si="2"/>
        <v>0.10233052219429939</v>
      </c>
      <c r="R30" s="45">
        <f t="shared" si="3"/>
        <v>0</v>
      </c>
      <c r="S30" s="45">
        <f t="shared" si="4"/>
        <v>-0.625</v>
      </c>
      <c r="T30" s="54">
        <f t="shared" si="5"/>
        <v>26.4</v>
      </c>
      <c r="U30" s="45">
        <f t="shared" si="6"/>
        <v>0.10429364142367153</v>
      </c>
      <c r="V30" s="55">
        <f t="shared" si="7"/>
        <v>-0.10429364142367153</v>
      </c>
      <c r="W30" s="56">
        <f t="shared" si="8"/>
        <v>-0.9116170517795894</v>
      </c>
      <c r="X30" s="54">
        <f t="shared" si="9"/>
        <v>26.900609478833623</v>
      </c>
      <c r="Y30" s="45">
        <f t="shared" si="10"/>
        <v>-0.9116170517795894</v>
      </c>
      <c r="Z30" s="45">
        <f t="shared" si="11"/>
        <v>0</v>
      </c>
      <c r="AA30" s="45">
        <f t="shared" si="12"/>
        <v>0.10429364142367153</v>
      </c>
      <c r="AB30" s="45">
        <f t="shared" si="13"/>
        <v>0</v>
      </c>
      <c r="AC30" s="45">
        <f t="shared" si="14"/>
        <v>0</v>
      </c>
      <c r="AD30" s="45">
        <f t="shared" si="15"/>
        <v>0</v>
      </c>
      <c r="AE30" s="45">
        <f t="shared" si="16"/>
        <v>0</v>
      </c>
      <c r="AF30" s="45">
        <f t="shared" si="17"/>
        <v>0</v>
      </c>
      <c r="AH30" s="48">
        <v>10.29</v>
      </c>
      <c r="AI30" s="45">
        <f t="shared" ref="AI30:AI31" si="31">(AH30-10.29)/0.11</f>
        <v>0</v>
      </c>
      <c r="AJ30" s="45">
        <v>0</v>
      </c>
      <c r="AK30" s="45">
        <f t="shared" si="18"/>
        <v>0.18151449862643326</v>
      </c>
      <c r="AL30" s="45">
        <f t="shared" si="19"/>
        <v>0</v>
      </c>
      <c r="AM30" s="45">
        <f t="shared" si="22"/>
        <v>0</v>
      </c>
      <c r="AN30" s="45">
        <f t="shared" si="20"/>
        <v>0.18119967419424199</v>
      </c>
      <c r="AO30" s="45">
        <f t="shared" si="23"/>
        <v>-0.18119967419424199</v>
      </c>
      <c r="AP30" s="45">
        <f t="shared" si="24"/>
        <v>-0.22649959274280246</v>
      </c>
      <c r="AQ30" s="45">
        <f t="shared" si="21"/>
        <v>0</v>
      </c>
      <c r="BE30" s="45" t="s">
        <v>147</v>
      </c>
      <c r="BF30" s="45">
        <v>143.5</v>
      </c>
      <c r="BG30" s="45">
        <v>20010907</v>
      </c>
      <c r="BH30" s="45" t="s">
        <v>138</v>
      </c>
      <c r="BI30" s="45" t="s">
        <v>538</v>
      </c>
      <c r="BJ30" s="45">
        <v>9903160</v>
      </c>
      <c r="BK30" s="45">
        <v>40</v>
      </c>
      <c r="BL30" s="45">
        <v>71.89</v>
      </c>
      <c r="BM30" s="45">
        <v>66.12</v>
      </c>
      <c r="BN30" s="45">
        <v>10.85</v>
      </c>
      <c r="BO30" s="45">
        <v>10.119999999999999</v>
      </c>
      <c r="BP30" s="45">
        <v>180</v>
      </c>
      <c r="BQ30" s="45" t="s">
        <v>539</v>
      </c>
      <c r="BR30" s="45">
        <v>40</v>
      </c>
      <c r="BS30" s="45">
        <v>2.8</v>
      </c>
      <c r="BT30" s="45">
        <v>4</v>
      </c>
      <c r="BU30" s="45">
        <v>6.8</v>
      </c>
      <c r="BV30" s="45">
        <v>0</v>
      </c>
      <c r="BW30" s="45">
        <v>3149</v>
      </c>
      <c r="BX30" s="45">
        <v>3151</v>
      </c>
      <c r="BY30" s="45">
        <v>3150</v>
      </c>
      <c r="BZ30" s="45">
        <v>13.3</v>
      </c>
      <c r="CA30" s="45">
        <v>13.5</v>
      </c>
      <c r="CB30" s="45">
        <v>13.4</v>
      </c>
      <c r="CC30" s="45">
        <v>2.17</v>
      </c>
      <c r="CD30" s="45">
        <v>2.29</v>
      </c>
      <c r="CE30" s="45">
        <v>2.2400000000000002</v>
      </c>
      <c r="CF30" s="45">
        <v>5343</v>
      </c>
      <c r="CG30" s="45">
        <v>7201</v>
      </c>
      <c r="CH30" s="45">
        <v>5842</v>
      </c>
      <c r="CI30" s="45">
        <v>1844</v>
      </c>
      <c r="CJ30" s="45">
        <v>2151</v>
      </c>
      <c r="CK30" s="45">
        <v>2032</v>
      </c>
      <c r="CL30" s="45">
        <v>819</v>
      </c>
      <c r="CM30" s="45">
        <v>882</v>
      </c>
      <c r="CN30" s="45">
        <v>849</v>
      </c>
      <c r="CO30" s="45">
        <v>143.4</v>
      </c>
      <c r="CP30" s="45">
        <v>143.6</v>
      </c>
      <c r="CQ30" s="45">
        <v>143.5</v>
      </c>
      <c r="CR30" s="45">
        <v>87.7</v>
      </c>
      <c r="CS30" s="45">
        <v>88.2</v>
      </c>
      <c r="CT30" s="45">
        <v>87.9</v>
      </c>
      <c r="CU30" s="45">
        <v>93.3</v>
      </c>
      <c r="CV30" s="45">
        <v>93.9</v>
      </c>
      <c r="CW30" s="45">
        <v>93.5</v>
      </c>
      <c r="CX30" s="45">
        <v>5.5</v>
      </c>
      <c r="CY30" s="45">
        <v>5.8</v>
      </c>
      <c r="CZ30" s="45">
        <v>5.6</v>
      </c>
      <c r="DA30" s="45">
        <v>219.9</v>
      </c>
      <c r="DB30" s="45">
        <v>219.9</v>
      </c>
      <c r="DC30" s="45">
        <v>219.9</v>
      </c>
      <c r="DD30" s="45">
        <v>267</v>
      </c>
      <c r="DE30" s="45">
        <v>279</v>
      </c>
      <c r="DF30" s="45">
        <v>274</v>
      </c>
      <c r="DG30" s="45">
        <v>8.6</v>
      </c>
      <c r="DH30" s="45">
        <v>9.3000000000000007</v>
      </c>
      <c r="DI30" s="45">
        <v>9</v>
      </c>
      <c r="DJ30" s="45">
        <v>0</v>
      </c>
      <c r="DK30" s="45">
        <v>1.5</v>
      </c>
      <c r="DL30" s="45">
        <v>0.3</v>
      </c>
      <c r="DM30" s="45">
        <v>0.48</v>
      </c>
      <c r="DN30" s="45">
        <v>0.52</v>
      </c>
      <c r="DO30" s="45">
        <v>0.5</v>
      </c>
      <c r="DP30" s="45">
        <v>35</v>
      </c>
      <c r="DQ30" s="45">
        <v>35</v>
      </c>
      <c r="DR30" s="45">
        <v>35</v>
      </c>
      <c r="DS30" s="45">
        <v>166</v>
      </c>
      <c r="DT30" s="45">
        <v>240</v>
      </c>
      <c r="DU30" s="45">
        <v>202</v>
      </c>
      <c r="DV30" s="45">
        <v>1660</v>
      </c>
      <c r="DW30" s="45">
        <v>720</v>
      </c>
      <c r="DX30" s="45">
        <v>540</v>
      </c>
      <c r="DY30" s="45">
        <v>1660</v>
      </c>
      <c r="DZ30" s="45">
        <v>8.6400000000000005E-2</v>
      </c>
      <c r="EA30" s="45">
        <v>8.8900000000000007E-2</v>
      </c>
      <c r="EB30" s="45">
        <v>8.8300000000000003E-2</v>
      </c>
      <c r="EC30" s="45">
        <v>0.1016</v>
      </c>
      <c r="ED30" s="45">
        <v>0.1067</v>
      </c>
      <c r="EE30" s="45">
        <v>0.10539999999999999</v>
      </c>
      <c r="EF30" s="45">
        <v>7.1099999999999997E-2</v>
      </c>
      <c r="EG30" s="45">
        <v>7.3700000000000002E-2</v>
      </c>
      <c r="EH30" s="45">
        <v>7.1800000000000003E-2</v>
      </c>
      <c r="EI30" s="45">
        <v>6.0999999999999999E-2</v>
      </c>
      <c r="EJ30" s="45">
        <v>7.6200000000000004E-2</v>
      </c>
      <c r="EK30" s="45">
        <v>6.7900000000000002E-2</v>
      </c>
      <c r="EL30" s="45">
        <v>6.3500000000000001E-2</v>
      </c>
      <c r="EM30" s="45">
        <v>7.3700000000000002E-2</v>
      </c>
      <c r="EN30" s="45">
        <v>6.7900000000000002E-2</v>
      </c>
      <c r="EO30" s="45">
        <v>2.5000000000000001E-3</v>
      </c>
      <c r="EP30" s="45">
        <v>4</v>
      </c>
      <c r="EQ30" s="45">
        <v>5.8400000000000001E-2</v>
      </c>
      <c r="ER30" s="45">
        <v>759</v>
      </c>
      <c r="ES30" s="45">
        <v>205</v>
      </c>
      <c r="ET30" s="45">
        <v>8252</v>
      </c>
      <c r="EU30" s="45" t="s">
        <v>188</v>
      </c>
      <c r="EV30" s="45">
        <v>1038</v>
      </c>
      <c r="EW30" s="45">
        <v>2405</v>
      </c>
      <c r="EX30" s="45" t="s">
        <v>142</v>
      </c>
      <c r="EY30" s="45">
        <v>33</v>
      </c>
      <c r="EZ30" s="45">
        <v>20010909</v>
      </c>
      <c r="FA30" s="45" t="s">
        <v>536</v>
      </c>
      <c r="FB30" s="45">
        <v>205</v>
      </c>
      <c r="FC30" s="45" t="s">
        <v>143</v>
      </c>
    </row>
    <row r="31" spans="1:159" s="45" customFormat="1">
      <c r="A31" s="45" t="s">
        <v>160</v>
      </c>
      <c r="B31" s="45">
        <v>4</v>
      </c>
      <c r="C31" s="45">
        <v>8</v>
      </c>
      <c r="D31" s="45">
        <v>41616</v>
      </c>
      <c r="E31" s="45" t="s">
        <v>144</v>
      </c>
      <c r="F31" s="45" t="s">
        <v>145</v>
      </c>
      <c r="G31" s="45">
        <v>20010913</v>
      </c>
      <c r="H31" s="45" t="s">
        <v>540</v>
      </c>
      <c r="I31" s="45" t="s">
        <v>236</v>
      </c>
      <c r="J31" s="45">
        <v>20010914</v>
      </c>
      <c r="K31" s="45">
        <v>20020313</v>
      </c>
      <c r="L31" s="45">
        <v>26</v>
      </c>
      <c r="N31" s="52">
        <f t="shared" si="0"/>
        <v>0</v>
      </c>
      <c r="O31" s="53">
        <f t="shared" si="1"/>
        <v>-0.125</v>
      </c>
      <c r="P31" s="45">
        <v>-0.125</v>
      </c>
      <c r="Q31" s="45">
        <f t="shared" si="2"/>
        <v>5.686441775543951E-2</v>
      </c>
      <c r="R31" s="45">
        <f t="shared" si="3"/>
        <v>0</v>
      </c>
      <c r="S31" s="45">
        <f t="shared" si="4"/>
        <v>-0.125</v>
      </c>
      <c r="T31" s="54">
        <f t="shared" si="5"/>
        <v>26.4</v>
      </c>
      <c r="U31" s="45">
        <f t="shared" si="6"/>
        <v>5.8434913138937235E-2</v>
      </c>
      <c r="V31" s="55">
        <f t="shared" si="7"/>
        <v>-5.8434913138937235E-2</v>
      </c>
      <c r="W31" s="56">
        <f t="shared" si="8"/>
        <v>-0.22929364142367153</v>
      </c>
      <c r="X31" s="54">
        <f t="shared" si="9"/>
        <v>26.680487583066899</v>
      </c>
      <c r="Y31" s="45">
        <f t="shared" si="10"/>
        <v>-0.22929364142367153</v>
      </c>
      <c r="Z31" s="45">
        <f t="shared" si="11"/>
        <v>0</v>
      </c>
      <c r="AA31" s="45">
        <f t="shared" si="12"/>
        <v>5.8434913138937235E-2</v>
      </c>
      <c r="AB31" s="45">
        <f t="shared" si="13"/>
        <v>0</v>
      </c>
      <c r="AC31" s="45">
        <f t="shared" si="14"/>
        <v>0</v>
      </c>
      <c r="AD31" s="45">
        <f t="shared" si="15"/>
        <v>0</v>
      </c>
      <c r="AE31" s="45">
        <f t="shared" si="16"/>
        <v>1</v>
      </c>
      <c r="AF31" s="45">
        <f t="shared" si="17"/>
        <v>1</v>
      </c>
      <c r="AH31" s="48">
        <v>10.28</v>
      </c>
      <c r="AI31" s="45">
        <f t="shared" si="31"/>
        <v>-9.0909090909088969E-2</v>
      </c>
      <c r="AJ31" s="45">
        <v>-9.0909090909088969E-2</v>
      </c>
      <c r="AK31" s="45">
        <f t="shared" si="18"/>
        <v>0.12702978071932883</v>
      </c>
      <c r="AL31" s="45">
        <f t="shared" si="19"/>
        <v>0</v>
      </c>
      <c r="AM31" s="45">
        <f t="shared" si="22"/>
        <v>-9.0909090909088969E-2</v>
      </c>
      <c r="AN31" s="45">
        <f t="shared" si="20"/>
        <v>0.12677792117357581</v>
      </c>
      <c r="AO31" s="45">
        <f t="shared" si="23"/>
        <v>-0.12677792117357581</v>
      </c>
      <c r="AP31" s="45">
        <f t="shared" si="24"/>
        <v>-0.27210876510333093</v>
      </c>
      <c r="AQ31" s="45">
        <f t="shared" si="21"/>
        <v>0</v>
      </c>
      <c r="BE31" s="45" t="s">
        <v>200</v>
      </c>
      <c r="BF31" s="45">
        <v>143.5</v>
      </c>
      <c r="BG31" s="45">
        <v>20010911</v>
      </c>
      <c r="BH31" s="45" t="s">
        <v>541</v>
      </c>
      <c r="BI31" s="45" t="s">
        <v>542</v>
      </c>
      <c r="BJ31" s="45">
        <v>9903160</v>
      </c>
      <c r="BK31" s="45">
        <v>40</v>
      </c>
      <c r="BL31" s="45">
        <v>71.680000000000007</v>
      </c>
      <c r="BM31" s="45">
        <v>66.14</v>
      </c>
      <c r="BN31" s="45">
        <v>10.9</v>
      </c>
      <c r="BO31" s="45">
        <v>10.199999999999999</v>
      </c>
      <c r="BP31" s="45">
        <v>90</v>
      </c>
      <c r="BQ31" s="45" t="s">
        <v>543</v>
      </c>
      <c r="BR31" s="45">
        <v>40</v>
      </c>
      <c r="BS31" s="45">
        <v>4.5999999999999996</v>
      </c>
      <c r="BT31" s="45">
        <v>3.4</v>
      </c>
      <c r="BU31" s="45">
        <v>8</v>
      </c>
      <c r="BV31" s="45">
        <v>0</v>
      </c>
      <c r="BW31" s="45">
        <v>3148</v>
      </c>
      <c r="BX31" s="45">
        <v>3152</v>
      </c>
      <c r="BY31" s="45">
        <v>3150</v>
      </c>
      <c r="BZ31" s="45">
        <v>13.2</v>
      </c>
      <c r="CA31" s="45">
        <v>13.6</v>
      </c>
      <c r="CB31" s="45">
        <v>13.4</v>
      </c>
      <c r="CC31" s="45">
        <v>2.17</v>
      </c>
      <c r="CD31" s="45">
        <v>2.34</v>
      </c>
      <c r="CE31" s="45">
        <v>2.2599999999999998</v>
      </c>
      <c r="CF31" s="45">
        <v>5134</v>
      </c>
      <c r="CG31" s="45">
        <v>7144</v>
      </c>
      <c r="CH31" s="45">
        <v>5755</v>
      </c>
      <c r="CI31" s="45">
        <v>2074</v>
      </c>
      <c r="CJ31" s="45">
        <v>2339</v>
      </c>
      <c r="CK31" s="45">
        <v>2240</v>
      </c>
      <c r="CL31" s="45">
        <v>827</v>
      </c>
      <c r="CM31" s="45">
        <v>880</v>
      </c>
      <c r="CN31" s="45">
        <v>856</v>
      </c>
      <c r="CO31" s="45">
        <v>143.4</v>
      </c>
      <c r="CP31" s="45">
        <v>143.6</v>
      </c>
      <c r="CQ31" s="45">
        <v>143.5</v>
      </c>
      <c r="CR31" s="45">
        <v>87</v>
      </c>
      <c r="CS31" s="45">
        <v>88.2</v>
      </c>
      <c r="CT31" s="45">
        <v>87.9</v>
      </c>
      <c r="CU31" s="45">
        <v>92.8</v>
      </c>
      <c r="CV31" s="45">
        <v>93.9</v>
      </c>
      <c r="CW31" s="45">
        <v>93.5</v>
      </c>
      <c r="CX31" s="45">
        <v>5.4</v>
      </c>
      <c r="CY31" s="45">
        <v>5.7</v>
      </c>
      <c r="CZ31" s="45">
        <v>5.6</v>
      </c>
      <c r="DA31" s="45">
        <v>219.9</v>
      </c>
      <c r="DB31" s="45">
        <v>219.9</v>
      </c>
      <c r="DC31" s="45">
        <v>219.9</v>
      </c>
      <c r="DD31" s="45">
        <v>267</v>
      </c>
      <c r="DE31" s="45">
        <v>279</v>
      </c>
      <c r="DF31" s="45">
        <v>274</v>
      </c>
      <c r="DG31" s="45">
        <v>8</v>
      </c>
      <c r="DH31" s="45">
        <v>8.4</v>
      </c>
      <c r="DI31" s="45">
        <v>8.1999999999999993</v>
      </c>
      <c r="DJ31" s="45">
        <v>0</v>
      </c>
      <c r="DK31" s="45">
        <v>1.6</v>
      </c>
      <c r="DL31" s="45">
        <v>0.2</v>
      </c>
      <c r="DM31" s="45">
        <v>0.48</v>
      </c>
      <c r="DN31" s="45">
        <v>0.53</v>
      </c>
      <c r="DO31" s="45">
        <v>0.5</v>
      </c>
      <c r="DP31" s="45">
        <v>35</v>
      </c>
      <c r="DQ31" s="45">
        <v>35</v>
      </c>
      <c r="DR31" s="45">
        <v>35</v>
      </c>
      <c r="DS31" s="45">
        <v>221</v>
      </c>
      <c r="DT31" s="45">
        <v>273</v>
      </c>
      <c r="DU31" s="45">
        <v>247</v>
      </c>
      <c r="DV31" s="45">
        <v>1660</v>
      </c>
      <c r="DW31" s="45">
        <v>720</v>
      </c>
      <c r="DX31" s="45">
        <v>540</v>
      </c>
      <c r="DY31" s="45">
        <v>1750</v>
      </c>
      <c r="DZ31" s="45">
        <v>8.8900000000000007E-2</v>
      </c>
      <c r="EA31" s="45">
        <v>9.4E-2</v>
      </c>
      <c r="EB31" s="45">
        <v>9.2100000000000001E-2</v>
      </c>
      <c r="EC31" s="45">
        <v>9.4E-2</v>
      </c>
      <c r="ED31" s="45">
        <v>0.1143</v>
      </c>
      <c r="EE31" s="45">
        <v>0.1041</v>
      </c>
      <c r="EF31" s="45">
        <v>6.3500000000000001E-2</v>
      </c>
      <c r="EG31" s="45">
        <v>7.1099999999999997E-2</v>
      </c>
      <c r="EH31" s="45">
        <v>6.7299999999999999E-2</v>
      </c>
      <c r="EI31" s="45">
        <v>7.3700000000000002E-2</v>
      </c>
      <c r="EJ31" s="45">
        <v>7.6200000000000004E-2</v>
      </c>
      <c r="EK31" s="45">
        <v>7.4300000000000005E-2</v>
      </c>
      <c r="EL31" s="45">
        <v>5.0799999999999998E-2</v>
      </c>
      <c r="EM31" s="45">
        <v>7.6200000000000004E-2</v>
      </c>
      <c r="EN31" s="45">
        <v>6.3500000000000001E-2</v>
      </c>
      <c r="EO31" s="45">
        <v>7.6E-3</v>
      </c>
      <c r="EP31" s="45">
        <v>1</v>
      </c>
      <c r="EQ31" s="45">
        <v>3.0499999999999999E-2</v>
      </c>
      <c r="ER31" s="45">
        <v>1448</v>
      </c>
      <c r="ES31" s="45">
        <v>152</v>
      </c>
      <c r="ET31" s="45">
        <v>8252</v>
      </c>
      <c r="EU31" s="45" t="s">
        <v>188</v>
      </c>
      <c r="EV31" s="45">
        <v>2004</v>
      </c>
      <c r="EW31" s="45">
        <v>2405</v>
      </c>
      <c r="EX31" s="45" t="s">
        <v>142</v>
      </c>
      <c r="EY31" s="45" t="s">
        <v>544</v>
      </c>
      <c r="EZ31" s="45">
        <v>20010913</v>
      </c>
      <c r="FA31" s="45" t="s">
        <v>540</v>
      </c>
      <c r="FB31" s="45">
        <v>152</v>
      </c>
      <c r="FC31" s="45" t="s">
        <v>143</v>
      </c>
    </row>
    <row r="32" spans="1:159" s="45" customFormat="1">
      <c r="A32" s="45" t="s">
        <v>160</v>
      </c>
      <c r="B32" s="45">
        <v>3</v>
      </c>
      <c r="C32" s="45">
        <v>22.6</v>
      </c>
      <c r="D32" s="45">
        <v>41615</v>
      </c>
      <c r="E32" s="45">
        <v>1006</v>
      </c>
      <c r="F32" s="45" t="s">
        <v>145</v>
      </c>
      <c r="G32" s="45">
        <v>20010915</v>
      </c>
      <c r="H32" s="45" t="s">
        <v>545</v>
      </c>
      <c r="I32" s="45" t="s">
        <v>236</v>
      </c>
      <c r="J32" s="45">
        <v>20010917</v>
      </c>
      <c r="K32" s="45">
        <v>20020315</v>
      </c>
      <c r="L32" s="45">
        <v>27</v>
      </c>
      <c r="N32" s="52">
        <f t="shared" si="0"/>
        <v>0</v>
      </c>
      <c r="O32" s="53">
        <f t="shared" si="1"/>
        <v>1.5021</v>
      </c>
      <c r="P32" s="45">
        <v>1.5021</v>
      </c>
      <c r="Q32" s="45">
        <f t="shared" si="2"/>
        <v>0.34591153420435161</v>
      </c>
      <c r="R32" s="45">
        <f t="shared" si="3"/>
        <v>0</v>
      </c>
      <c r="S32" s="45">
        <f t="shared" si="4"/>
        <v>1.5021</v>
      </c>
      <c r="T32" s="54">
        <f t="shared" si="5"/>
        <v>26.4</v>
      </c>
      <c r="U32" s="45">
        <f t="shared" si="6"/>
        <v>0.3471679305111498</v>
      </c>
      <c r="V32" s="55">
        <f t="shared" si="7"/>
        <v>-0.3471679305111498</v>
      </c>
      <c r="W32" s="56">
        <f t="shared" si="8"/>
        <v>1.4436650868610628</v>
      </c>
      <c r="X32" s="54">
        <f t="shared" si="9"/>
        <v>28.066406066453517</v>
      </c>
      <c r="Y32" s="45">
        <f t="shared" si="10"/>
        <v>1.4436650868610628</v>
      </c>
      <c r="Z32" s="45">
        <f t="shared" si="11"/>
        <v>0</v>
      </c>
      <c r="AA32" s="45">
        <f t="shared" si="12"/>
        <v>0.3471679305111498</v>
      </c>
      <c r="AB32" s="45">
        <f t="shared" si="13"/>
        <v>0</v>
      </c>
      <c r="AC32" s="45">
        <f t="shared" si="14"/>
        <v>0</v>
      </c>
      <c r="AD32" s="45">
        <f t="shared" si="15"/>
        <v>1</v>
      </c>
      <c r="AE32" s="45">
        <f t="shared" si="16"/>
        <v>0</v>
      </c>
      <c r="AF32" s="45">
        <f t="shared" si="17"/>
        <v>0</v>
      </c>
      <c r="AH32" s="48">
        <v>8.9700000000000006</v>
      </c>
      <c r="AI32" s="45">
        <f>(AH32-8.98)/0.19</f>
        <v>-5.2631578947367301E-2</v>
      </c>
      <c r="AJ32" s="45">
        <v>-5.2631578947367301E-2</v>
      </c>
      <c r="AK32" s="45">
        <f t="shared" si="18"/>
        <v>9.10975087859896E-2</v>
      </c>
      <c r="AL32" s="45">
        <f t="shared" si="19"/>
        <v>0</v>
      </c>
      <c r="AM32" s="45">
        <f t="shared" si="22"/>
        <v>-5.2631578947367301E-2</v>
      </c>
      <c r="AN32" s="45">
        <f t="shared" si="20"/>
        <v>9.0896021149387191E-2</v>
      </c>
      <c r="AO32" s="45">
        <f t="shared" si="23"/>
        <v>-9.0896021149387191E-2</v>
      </c>
      <c r="AP32" s="45">
        <f t="shared" si="24"/>
        <v>-0.17940950012094312</v>
      </c>
      <c r="AQ32" s="45">
        <f t="shared" si="21"/>
        <v>0</v>
      </c>
      <c r="BE32" s="45" t="s">
        <v>151</v>
      </c>
      <c r="BF32" s="45">
        <v>143.5</v>
      </c>
      <c r="BG32" s="45">
        <v>20010913</v>
      </c>
      <c r="BH32" s="45" t="s">
        <v>138</v>
      </c>
      <c r="BI32" s="45" t="s">
        <v>546</v>
      </c>
      <c r="BJ32" s="45">
        <v>9903160</v>
      </c>
      <c r="BK32" s="45">
        <v>40</v>
      </c>
      <c r="BL32" s="45">
        <v>59.92</v>
      </c>
      <c r="BM32" s="45">
        <v>51.35</v>
      </c>
      <c r="BN32" s="45">
        <v>10.16</v>
      </c>
      <c r="BO32" s="45">
        <v>8.86</v>
      </c>
      <c r="BP32" s="45">
        <v>240</v>
      </c>
      <c r="BQ32" s="45" t="s">
        <v>547</v>
      </c>
      <c r="BR32" s="45">
        <v>40</v>
      </c>
      <c r="BS32" s="45">
        <v>13.4</v>
      </c>
      <c r="BT32" s="45">
        <v>9.1999999999999993</v>
      </c>
      <c r="BU32" s="45">
        <v>22.6</v>
      </c>
      <c r="BV32" s="45">
        <v>0</v>
      </c>
      <c r="BW32" s="45">
        <v>3142</v>
      </c>
      <c r="BX32" s="45">
        <v>3153</v>
      </c>
      <c r="BY32" s="45">
        <v>3150</v>
      </c>
      <c r="BZ32" s="45">
        <v>13.3</v>
      </c>
      <c r="CA32" s="45">
        <v>13.6</v>
      </c>
      <c r="CB32" s="45">
        <v>13.4</v>
      </c>
      <c r="CC32" s="45">
        <v>2.17</v>
      </c>
      <c r="CD32" s="45">
        <v>2.25</v>
      </c>
      <c r="CE32" s="45">
        <v>2.2000000000000002</v>
      </c>
      <c r="CF32" s="45">
        <v>4666</v>
      </c>
      <c r="CG32" s="45">
        <v>5370</v>
      </c>
      <c r="CH32" s="45">
        <v>5064</v>
      </c>
      <c r="CI32" s="45">
        <v>2101</v>
      </c>
      <c r="CJ32" s="45">
        <v>2494</v>
      </c>
      <c r="CK32" s="45">
        <v>2317</v>
      </c>
      <c r="CL32" s="45">
        <v>841</v>
      </c>
      <c r="CM32" s="45">
        <v>853</v>
      </c>
      <c r="CN32" s="45">
        <v>849</v>
      </c>
      <c r="CO32" s="45">
        <v>143.30000000000001</v>
      </c>
      <c r="CP32" s="45">
        <v>143.69999999999999</v>
      </c>
      <c r="CQ32" s="45">
        <v>143.5</v>
      </c>
      <c r="CR32" s="45">
        <v>87.2</v>
      </c>
      <c r="CS32" s="45">
        <v>88.1</v>
      </c>
      <c r="CT32" s="45">
        <v>87.9</v>
      </c>
      <c r="CU32" s="45">
        <v>93.4</v>
      </c>
      <c r="CV32" s="45">
        <v>94.3</v>
      </c>
      <c r="CW32" s="45">
        <v>94.1</v>
      </c>
      <c r="CX32" s="45">
        <v>6</v>
      </c>
      <c r="CY32" s="45">
        <v>6.3</v>
      </c>
      <c r="CZ32" s="45">
        <v>6.2</v>
      </c>
      <c r="DA32" s="45">
        <v>26.8</v>
      </c>
      <c r="DB32" s="45">
        <v>33</v>
      </c>
      <c r="DC32" s="45">
        <v>29.7</v>
      </c>
      <c r="DD32" s="45">
        <v>267</v>
      </c>
      <c r="DE32" s="45">
        <v>281</v>
      </c>
      <c r="DF32" s="45">
        <v>274</v>
      </c>
      <c r="DG32" s="45">
        <v>7.8</v>
      </c>
      <c r="DH32" s="45">
        <v>8.9</v>
      </c>
      <c r="DI32" s="45">
        <v>8.3000000000000007</v>
      </c>
      <c r="DJ32" s="45">
        <v>0</v>
      </c>
      <c r="DK32" s="45">
        <v>0.7</v>
      </c>
      <c r="DL32" s="45">
        <v>0.6</v>
      </c>
      <c r="DM32" s="45">
        <v>0.5</v>
      </c>
      <c r="DN32" s="45">
        <v>0.5</v>
      </c>
      <c r="DO32" s="45">
        <v>0.5</v>
      </c>
      <c r="DP32" s="45">
        <v>35</v>
      </c>
      <c r="DQ32" s="45">
        <v>35</v>
      </c>
      <c r="DR32" s="45">
        <v>35</v>
      </c>
      <c r="DS32" s="45">
        <v>115</v>
      </c>
      <c r="DT32" s="45">
        <v>163</v>
      </c>
      <c r="DU32" s="45">
        <v>134</v>
      </c>
      <c r="DV32" s="45">
        <v>1660</v>
      </c>
      <c r="DW32" s="45">
        <v>720</v>
      </c>
      <c r="DX32" s="45">
        <v>540</v>
      </c>
      <c r="DY32" s="45">
        <v>1600</v>
      </c>
      <c r="DZ32" s="45">
        <v>9.4E-2</v>
      </c>
      <c r="EA32" s="45">
        <v>9.6500000000000002E-2</v>
      </c>
      <c r="EB32" s="45">
        <v>9.4600000000000004E-2</v>
      </c>
      <c r="EC32" s="45">
        <v>0.10920000000000001</v>
      </c>
      <c r="ED32" s="45">
        <v>0.1143</v>
      </c>
      <c r="EE32" s="45">
        <v>0.1124</v>
      </c>
      <c r="EF32" s="45">
        <v>6.3500000000000001E-2</v>
      </c>
      <c r="EG32" s="45">
        <v>6.8599999999999994E-2</v>
      </c>
      <c r="EH32" s="45">
        <v>6.6000000000000003E-2</v>
      </c>
      <c r="EI32" s="45">
        <v>7.1099999999999997E-2</v>
      </c>
      <c r="EJ32" s="45">
        <v>7.6200000000000004E-2</v>
      </c>
      <c r="EK32" s="45">
        <v>7.3599999999999999E-2</v>
      </c>
      <c r="EL32" s="45">
        <v>6.0999999999999999E-2</v>
      </c>
      <c r="EM32" s="45">
        <v>7.6200000000000004E-2</v>
      </c>
      <c r="EN32" s="45">
        <v>6.8599999999999994E-2</v>
      </c>
      <c r="EO32" s="45">
        <v>2.5000000000000001E-3</v>
      </c>
      <c r="EP32" s="45">
        <v>4</v>
      </c>
      <c r="EQ32" s="45">
        <v>4.0599999999999997E-2</v>
      </c>
      <c r="ER32" s="45">
        <v>1009</v>
      </c>
      <c r="ES32" s="45">
        <v>103</v>
      </c>
      <c r="ET32" s="45">
        <v>8252</v>
      </c>
      <c r="EU32" s="45" t="s">
        <v>188</v>
      </c>
      <c r="EV32" s="45">
        <v>1208</v>
      </c>
      <c r="EW32" s="45">
        <v>2405</v>
      </c>
      <c r="EX32" s="45" t="s">
        <v>142</v>
      </c>
      <c r="EY32" s="45">
        <v>110</v>
      </c>
      <c r="EZ32" s="45">
        <v>20010915</v>
      </c>
      <c r="FA32" s="45" t="s">
        <v>545</v>
      </c>
      <c r="FB32" s="45">
        <v>103</v>
      </c>
      <c r="FC32" s="45" t="s">
        <v>143</v>
      </c>
    </row>
    <row r="33" spans="1:159" s="45" customFormat="1">
      <c r="A33" s="45" t="s">
        <v>160</v>
      </c>
      <c r="B33" s="45">
        <v>3</v>
      </c>
      <c r="C33" s="45">
        <v>9.4</v>
      </c>
      <c r="D33" s="45">
        <v>42450</v>
      </c>
      <c r="E33" s="45" t="s">
        <v>144</v>
      </c>
      <c r="F33" s="45" t="s">
        <v>145</v>
      </c>
      <c r="G33" s="45">
        <v>20011025</v>
      </c>
      <c r="H33" s="45" t="s">
        <v>550</v>
      </c>
      <c r="I33" s="45" t="s">
        <v>236</v>
      </c>
      <c r="J33" s="45">
        <v>20011026</v>
      </c>
      <c r="K33" s="45">
        <v>20020425</v>
      </c>
      <c r="L33" s="45">
        <v>28</v>
      </c>
      <c r="N33" s="52">
        <f t="shared" si="0"/>
        <v>0</v>
      </c>
      <c r="O33" s="53">
        <f t="shared" si="1"/>
        <v>0.45829999999999999</v>
      </c>
      <c r="P33" s="45">
        <v>0.45829999999999999</v>
      </c>
      <c r="Q33" s="45">
        <f t="shared" si="2"/>
        <v>0.36838922736348134</v>
      </c>
      <c r="R33" s="45">
        <f t="shared" si="3"/>
        <v>0</v>
      </c>
      <c r="S33" s="45">
        <f t="shared" si="4"/>
        <v>0.45829999999999999</v>
      </c>
      <c r="T33" s="54">
        <f t="shared" si="5"/>
        <v>26.4</v>
      </c>
      <c r="U33" s="45">
        <f t="shared" si="6"/>
        <v>0.36939434440891988</v>
      </c>
      <c r="V33" s="55">
        <f t="shared" si="7"/>
        <v>-0.36939434440891988</v>
      </c>
      <c r="W33" s="56">
        <f t="shared" si="8"/>
        <v>0.11113206948885018</v>
      </c>
      <c r="X33" s="54">
        <f t="shared" si="9"/>
        <v>28.173092853162814</v>
      </c>
      <c r="Y33" s="45">
        <f t="shared" si="10"/>
        <v>0.11113206948885018</v>
      </c>
      <c r="Z33" s="45">
        <f t="shared" si="11"/>
        <v>0</v>
      </c>
      <c r="AA33" s="45">
        <f t="shared" si="12"/>
        <v>0.36939434440891988</v>
      </c>
      <c r="AB33" s="45">
        <f t="shared" si="13"/>
        <v>0</v>
      </c>
      <c r="AC33" s="45">
        <f t="shared" si="14"/>
        <v>0</v>
      </c>
      <c r="AD33" s="45">
        <f t="shared" si="15"/>
        <v>0</v>
      </c>
      <c r="AE33" s="45">
        <f t="shared" si="16"/>
        <v>1</v>
      </c>
      <c r="AF33" s="45">
        <f t="shared" si="17"/>
        <v>1</v>
      </c>
      <c r="AH33" s="48">
        <v>10.1</v>
      </c>
      <c r="AI33" s="45">
        <f t="shared" ref="AI33:AI34" si="32">(AH33-10.29)/0.11</f>
        <v>-1.7272727272727229</v>
      </c>
      <c r="AJ33" s="45">
        <v>-1.7272727272727229</v>
      </c>
      <c r="AK33" s="45">
        <f t="shared" si="18"/>
        <v>-0.27257653842575291</v>
      </c>
      <c r="AL33" s="45">
        <f t="shared" si="19"/>
        <v>0</v>
      </c>
      <c r="AM33" s="45">
        <f t="shared" si="22"/>
        <v>-1.7272727272727229</v>
      </c>
      <c r="AN33" s="45">
        <f t="shared" si="20"/>
        <v>-0.27273772853503481</v>
      </c>
      <c r="AO33" s="45">
        <f t="shared" si="23"/>
        <v>0.27273772853503481</v>
      </c>
      <c r="AP33" s="45">
        <f t="shared" si="24"/>
        <v>-1.8181687484221101</v>
      </c>
      <c r="AQ33" s="45">
        <f t="shared" si="21"/>
        <v>0</v>
      </c>
      <c r="BE33" s="45" t="s">
        <v>147</v>
      </c>
      <c r="BF33" s="45">
        <v>143.5</v>
      </c>
      <c r="BG33" s="45">
        <v>20011023</v>
      </c>
      <c r="BH33" s="45" t="s">
        <v>138</v>
      </c>
      <c r="BI33" s="45" t="s">
        <v>431</v>
      </c>
      <c r="BJ33" s="45">
        <v>9903160</v>
      </c>
      <c r="BK33" s="45">
        <v>40</v>
      </c>
      <c r="BL33" s="45">
        <v>71.55</v>
      </c>
      <c r="BM33" s="45">
        <v>65.94</v>
      </c>
      <c r="BN33" s="45">
        <v>10.93</v>
      </c>
      <c r="BO33" s="45">
        <v>10.07</v>
      </c>
      <c r="BP33" s="45">
        <v>440</v>
      </c>
      <c r="BQ33" s="45" t="s">
        <v>551</v>
      </c>
      <c r="BR33" s="45">
        <v>40</v>
      </c>
      <c r="BS33" s="45">
        <v>4</v>
      </c>
      <c r="BT33" s="45">
        <v>5.4</v>
      </c>
      <c r="BU33" s="45">
        <v>9.4</v>
      </c>
      <c r="BV33" s="45">
        <v>0</v>
      </c>
      <c r="BW33" s="45">
        <v>3148</v>
      </c>
      <c r="BX33" s="45">
        <v>3152</v>
      </c>
      <c r="BY33" s="45">
        <v>3150</v>
      </c>
      <c r="BZ33" s="45">
        <v>13.2</v>
      </c>
      <c r="CA33" s="45">
        <v>13.7</v>
      </c>
      <c r="CB33" s="45">
        <v>13.4</v>
      </c>
      <c r="CC33" s="45">
        <v>2.12</v>
      </c>
      <c r="CD33" s="45">
        <v>2.36</v>
      </c>
      <c r="CE33" s="45">
        <v>2.23</v>
      </c>
      <c r="CF33" s="45">
        <v>3790</v>
      </c>
      <c r="CG33" s="45">
        <v>5507</v>
      </c>
      <c r="CH33" s="45">
        <v>4955</v>
      </c>
      <c r="CI33" s="45">
        <v>1828</v>
      </c>
      <c r="CJ33" s="45">
        <v>2390</v>
      </c>
      <c r="CK33" s="45">
        <v>2080</v>
      </c>
      <c r="CL33" s="45">
        <v>835</v>
      </c>
      <c r="CM33" s="45">
        <v>859</v>
      </c>
      <c r="CN33" s="45">
        <v>850</v>
      </c>
      <c r="CO33" s="45">
        <v>143.4</v>
      </c>
      <c r="CP33" s="45">
        <v>143.6</v>
      </c>
      <c r="CQ33" s="45">
        <v>143.5</v>
      </c>
      <c r="CR33" s="45">
        <v>87.4</v>
      </c>
      <c r="CS33" s="45">
        <v>88.5</v>
      </c>
      <c r="CT33" s="45">
        <v>87.9</v>
      </c>
      <c r="CU33" s="45">
        <v>93.2</v>
      </c>
      <c r="CV33" s="45">
        <v>94.5</v>
      </c>
      <c r="CW33" s="45">
        <v>93.6</v>
      </c>
      <c r="CX33" s="45">
        <v>5.5</v>
      </c>
      <c r="CY33" s="45">
        <v>6.2</v>
      </c>
      <c r="CZ33" s="45">
        <v>5.8</v>
      </c>
      <c r="DA33" s="45">
        <v>25.4</v>
      </c>
      <c r="DB33" s="45">
        <v>34.1</v>
      </c>
      <c r="DC33" s="45">
        <v>29.4</v>
      </c>
      <c r="DD33" s="45">
        <v>262</v>
      </c>
      <c r="DE33" s="45">
        <v>281</v>
      </c>
      <c r="DF33" s="45">
        <v>272</v>
      </c>
      <c r="DG33" s="45">
        <v>6</v>
      </c>
      <c r="DH33" s="45">
        <v>9.6</v>
      </c>
      <c r="DI33" s="45">
        <v>7.1</v>
      </c>
      <c r="DJ33" s="45">
        <v>0.6</v>
      </c>
      <c r="DK33" s="45">
        <v>0.7</v>
      </c>
      <c r="DL33" s="45">
        <v>0.7</v>
      </c>
      <c r="DM33" s="45">
        <v>0.5</v>
      </c>
      <c r="DN33" s="45">
        <v>0.5</v>
      </c>
      <c r="DO33" s="45">
        <v>0.5</v>
      </c>
      <c r="DP33" s="45">
        <v>35</v>
      </c>
      <c r="DQ33" s="45">
        <v>35</v>
      </c>
      <c r="DR33" s="45">
        <v>35</v>
      </c>
      <c r="DS33" s="45">
        <v>205</v>
      </c>
      <c r="DT33" s="45">
        <v>251</v>
      </c>
      <c r="DU33" s="45">
        <v>226</v>
      </c>
      <c r="DV33" s="45">
        <v>1660</v>
      </c>
      <c r="DW33" s="45">
        <v>720</v>
      </c>
      <c r="DX33" s="45">
        <v>540</v>
      </c>
      <c r="DY33" s="45">
        <v>1400</v>
      </c>
      <c r="DZ33" s="45">
        <v>9.1399999999999995E-2</v>
      </c>
      <c r="EA33" s="45">
        <v>9.4E-2</v>
      </c>
      <c r="EB33" s="45">
        <v>9.2700000000000005E-2</v>
      </c>
      <c r="EC33" s="45">
        <v>0.1168</v>
      </c>
      <c r="ED33" s="45">
        <v>0.11940000000000001</v>
      </c>
      <c r="EE33" s="45">
        <v>0.1181</v>
      </c>
      <c r="EF33" s="45">
        <v>6.3500000000000001E-2</v>
      </c>
      <c r="EG33" s="45">
        <v>7.1099999999999997E-2</v>
      </c>
      <c r="EH33" s="45">
        <v>6.7900000000000002E-2</v>
      </c>
      <c r="EI33" s="45">
        <v>6.0999999999999999E-2</v>
      </c>
      <c r="EJ33" s="45">
        <v>7.3700000000000002E-2</v>
      </c>
      <c r="EK33" s="45">
        <v>6.7299999999999999E-2</v>
      </c>
      <c r="EL33" s="45">
        <v>5.0799999999999998E-2</v>
      </c>
      <c r="EM33" s="45">
        <v>7.6200000000000004E-2</v>
      </c>
      <c r="EN33" s="45">
        <v>6.2199999999999998E-2</v>
      </c>
      <c r="EO33" s="45">
        <v>7.6E-3</v>
      </c>
      <c r="EP33" s="45">
        <v>4</v>
      </c>
      <c r="EQ33" s="45">
        <v>5.5899999999999998E-2</v>
      </c>
      <c r="ER33" s="45">
        <v>1376</v>
      </c>
      <c r="ES33" s="45">
        <v>103</v>
      </c>
      <c r="ET33" s="45">
        <v>8252</v>
      </c>
      <c r="EU33" s="45" t="s">
        <v>188</v>
      </c>
      <c r="EV33" s="45">
        <v>2001</v>
      </c>
      <c r="EW33" s="45">
        <v>2405</v>
      </c>
      <c r="EX33" s="45" t="s">
        <v>142</v>
      </c>
      <c r="EY33" s="45" t="s">
        <v>552</v>
      </c>
      <c r="EZ33" s="45">
        <v>20011025</v>
      </c>
      <c r="FA33" s="45" t="s">
        <v>550</v>
      </c>
      <c r="FB33" s="45">
        <v>103</v>
      </c>
      <c r="FC33" s="45" t="s">
        <v>143</v>
      </c>
    </row>
    <row r="34" spans="1:159" s="45" customFormat="1">
      <c r="A34" s="45" t="s">
        <v>160</v>
      </c>
      <c r="B34" s="45">
        <v>4</v>
      </c>
      <c r="C34" s="45">
        <v>7.3</v>
      </c>
      <c r="D34" s="45">
        <v>43019</v>
      </c>
      <c r="E34" s="45" t="s">
        <v>144</v>
      </c>
      <c r="F34" s="45" t="s">
        <v>145</v>
      </c>
      <c r="G34" s="45">
        <v>20011214</v>
      </c>
      <c r="H34" s="45" t="s">
        <v>565</v>
      </c>
      <c r="I34" s="45" t="s">
        <v>236</v>
      </c>
      <c r="J34" s="45">
        <v>20011214</v>
      </c>
      <c r="K34" s="45">
        <v>20020614</v>
      </c>
      <c r="L34" s="45">
        <v>29</v>
      </c>
      <c r="N34" s="52">
        <f t="shared" si="0"/>
        <v>0</v>
      </c>
      <c r="O34" s="53">
        <f t="shared" si="1"/>
        <v>-0.41670000000000001</v>
      </c>
      <c r="P34" s="45">
        <v>-0.41670000000000001</v>
      </c>
      <c r="Q34" s="45">
        <f t="shared" si="2"/>
        <v>0.21137138189078508</v>
      </c>
      <c r="R34" s="45">
        <f t="shared" si="3"/>
        <v>0</v>
      </c>
      <c r="S34" s="45">
        <f t="shared" si="4"/>
        <v>-0.41670000000000001</v>
      </c>
      <c r="T34" s="54">
        <f t="shared" si="5"/>
        <v>26.4</v>
      </c>
      <c r="U34" s="45">
        <f t="shared" si="6"/>
        <v>0.21217547552713589</v>
      </c>
      <c r="V34" s="55">
        <f t="shared" si="7"/>
        <v>-0.21217547552713589</v>
      </c>
      <c r="W34" s="56">
        <f t="shared" si="8"/>
        <v>-0.7860943444089199</v>
      </c>
      <c r="X34" s="54">
        <f t="shared" si="9"/>
        <v>27.418442282530251</v>
      </c>
      <c r="Y34" s="45">
        <f t="shared" si="10"/>
        <v>-0.7860943444089199</v>
      </c>
      <c r="Z34" s="45">
        <f t="shared" si="11"/>
        <v>0</v>
      </c>
      <c r="AA34" s="45">
        <f t="shared" si="12"/>
        <v>0.21217547552713589</v>
      </c>
      <c r="AB34" s="45">
        <f t="shared" si="13"/>
        <v>0</v>
      </c>
      <c r="AC34" s="45">
        <f t="shared" si="14"/>
        <v>0</v>
      </c>
      <c r="AD34" s="45">
        <f t="shared" si="15"/>
        <v>0</v>
      </c>
      <c r="AE34" s="45">
        <f t="shared" si="16"/>
        <v>0</v>
      </c>
      <c r="AF34" s="45">
        <f t="shared" si="17"/>
        <v>0</v>
      </c>
      <c r="AH34" s="48">
        <v>10.210000000000001</v>
      </c>
      <c r="AI34" s="45">
        <f t="shared" si="32"/>
        <v>-0.72727272727271175</v>
      </c>
      <c r="AJ34" s="45">
        <v>-0.72727272727271175</v>
      </c>
      <c r="AK34" s="45">
        <f t="shared" si="18"/>
        <v>-0.36351577619514475</v>
      </c>
      <c r="AL34" s="45">
        <f t="shared" si="19"/>
        <v>0</v>
      </c>
      <c r="AM34" s="45">
        <f t="shared" si="22"/>
        <v>-0.72727272727271175</v>
      </c>
      <c r="AN34" s="45">
        <f t="shared" si="20"/>
        <v>-0.36364472828257022</v>
      </c>
      <c r="AO34" s="45">
        <f t="shared" si="23"/>
        <v>0.36364472828257022</v>
      </c>
      <c r="AP34" s="45">
        <f t="shared" si="24"/>
        <v>-0.45453499873767694</v>
      </c>
      <c r="AQ34" s="45">
        <f t="shared" si="21"/>
        <v>0</v>
      </c>
      <c r="BE34" s="45" t="s">
        <v>147</v>
      </c>
      <c r="BF34" s="45">
        <v>143.5</v>
      </c>
      <c r="BG34" s="45">
        <v>20011212</v>
      </c>
      <c r="BH34" s="45" t="s">
        <v>138</v>
      </c>
      <c r="BI34" s="45" t="s">
        <v>566</v>
      </c>
      <c r="BJ34" s="45">
        <v>9903160</v>
      </c>
      <c r="BK34" s="45">
        <v>40</v>
      </c>
      <c r="BL34" s="45">
        <v>71.67</v>
      </c>
      <c r="BM34" s="45">
        <v>65.81</v>
      </c>
      <c r="BN34" s="45">
        <v>10.9</v>
      </c>
      <c r="BO34" s="45">
        <v>10.08</v>
      </c>
      <c r="BP34" s="45">
        <v>140</v>
      </c>
      <c r="BQ34" s="45" t="s">
        <v>567</v>
      </c>
      <c r="BR34" s="45">
        <v>40</v>
      </c>
      <c r="BS34" s="45">
        <v>3.7</v>
      </c>
      <c r="BT34" s="45">
        <v>3.6</v>
      </c>
      <c r="BU34" s="45">
        <v>7.3</v>
      </c>
      <c r="BV34" s="45">
        <v>0</v>
      </c>
      <c r="BW34" s="45">
        <v>3147</v>
      </c>
      <c r="BX34" s="45">
        <v>3153</v>
      </c>
      <c r="BY34" s="45">
        <v>3150</v>
      </c>
      <c r="BZ34" s="45">
        <v>13.3</v>
      </c>
      <c r="CA34" s="45">
        <v>13.6</v>
      </c>
      <c r="CB34" s="45">
        <v>13.4</v>
      </c>
      <c r="CC34" s="45">
        <v>2.16</v>
      </c>
      <c r="CD34" s="45">
        <v>2.2999999999999998</v>
      </c>
      <c r="CE34" s="45">
        <v>2.23</v>
      </c>
      <c r="CF34" s="45">
        <v>3720</v>
      </c>
      <c r="CG34" s="45">
        <v>4422</v>
      </c>
      <c r="CH34" s="45">
        <v>4057</v>
      </c>
      <c r="CI34" s="45">
        <v>1843</v>
      </c>
      <c r="CJ34" s="45">
        <v>2009</v>
      </c>
      <c r="CK34" s="45">
        <v>1943</v>
      </c>
      <c r="CL34" s="45">
        <v>837</v>
      </c>
      <c r="CM34" s="45">
        <v>872</v>
      </c>
      <c r="CN34" s="45">
        <v>851</v>
      </c>
      <c r="CO34" s="45">
        <v>143.4</v>
      </c>
      <c r="CP34" s="45">
        <v>143.6</v>
      </c>
      <c r="CQ34" s="45">
        <v>143.5</v>
      </c>
      <c r="CR34" s="45">
        <v>87.7</v>
      </c>
      <c r="CS34" s="45">
        <v>88.7</v>
      </c>
      <c r="CT34" s="45">
        <v>88</v>
      </c>
      <c r="CU34" s="45">
        <v>93.3</v>
      </c>
      <c r="CV34" s="45">
        <v>94.3</v>
      </c>
      <c r="CW34" s="45">
        <v>93.5</v>
      </c>
      <c r="CX34" s="45">
        <v>5.4</v>
      </c>
      <c r="CY34" s="45">
        <v>5.7</v>
      </c>
      <c r="CZ34" s="45">
        <v>5.6</v>
      </c>
      <c r="DA34" s="45">
        <v>26.2</v>
      </c>
      <c r="DB34" s="45">
        <v>27</v>
      </c>
      <c r="DC34" s="45">
        <v>26.4</v>
      </c>
      <c r="DD34" s="45">
        <v>267</v>
      </c>
      <c r="DE34" s="45">
        <v>280</v>
      </c>
      <c r="DF34" s="45">
        <v>276</v>
      </c>
      <c r="DG34" s="45">
        <v>8.3000000000000007</v>
      </c>
      <c r="DH34" s="45">
        <v>9.6999999999999993</v>
      </c>
      <c r="DI34" s="45">
        <v>8.6999999999999993</v>
      </c>
      <c r="DJ34" s="45">
        <v>0</v>
      </c>
      <c r="DK34" s="45">
        <v>1.1000000000000001</v>
      </c>
      <c r="DL34" s="45">
        <v>0.1</v>
      </c>
      <c r="DM34" s="45">
        <v>0.5</v>
      </c>
      <c r="DN34" s="45">
        <v>0.5</v>
      </c>
      <c r="DO34" s="45">
        <v>0.5</v>
      </c>
      <c r="DP34" s="45">
        <v>35</v>
      </c>
      <c r="DQ34" s="45">
        <v>35</v>
      </c>
      <c r="DR34" s="45">
        <v>35</v>
      </c>
      <c r="DS34" s="45">
        <v>186</v>
      </c>
      <c r="DT34" s="45">
        <v>216</v>
      </c>
      <c r="DU34" s="45">
        <v>205</v>
      </c>
      <c r="DV34" s="45">
        <v>1660</v>
      </c>
      <c r="DW34" s="45">
        <v>720</v>
      </c>
      <c r="DX34" s="45">
        <v>540</v>
      </c>
      <c r="DY34" s="45">
        <v>1700</v>
      </c>
      <c r="DZ34" s="45">
        <v>8.3799999999999999E-2</v>
      </c>
      <c r="EA34" s="45">
        <v>8.6400000000000005E-2</v>
      </c>
      <c r="EB34" s="45">
        <v>8.5699999999999998E-2</v>
      </c>
      <c r="EC34" s="45">
        <v>0.1041</v>
      </c>
      <c r="ED34" s="45">
        <v>0.10920000000000001</v>
      </c>
      <c r="EE34" s="45">
        <v>0.106</v>
      </c>
      <c r="EF34" s="45">
        <v>6.0999999999999999E-2</v>
      </c>
      <c r="EG34" s="45">
        <v>6.3500000000000001E-2</v>
      </c>
      <c r="EH34" s="45">
        <v>6.2199999999999998E-2</v>
      </c>
      <c r="EI34" s="45">
        <v>5.8400000000000001E-2</v>
      </c>
      <c r="EJ34" s="45">
        <v>6.8599999999999994E-2</v>
      </c>
      <c r="EK34" s="45">
        <v>6.3500000000000001E-2</v>
      </c>
      <c r="EL34" s="45">
        <v>5.8400000000000001E-2</v>
      </c>
      <c r="EM34" s="45">
        <v>6.3500000000000001E-2</v>
      </c>
      <c r="EN34" s="45">
        <v>6.0299999999999999E-2</v>
      </c>
      <c r="EO34" s="45">
        <v>0</v>
      </c>
      <c r="EP34" s="45">
        <v>3</v>
      </c>
      <c r="EQ34" s="45">
        <v>6.0999999999999999E-2</v>
      </c>
      <c r="ER34" s="45">
        <v>1620</v>
      </c>
      <c r="ES34" s="45">
        <v>205</v>
      </c>
      <c r="ET34" s="45">
        <v>8252</v>
      </c>
      <c r="EU34" s="45" t="s">
        <v>188</v>
      </c>
      <c r="EV34" s="45">
        <v>2003</v>
      </c>
      <c r="EW34" s="45">
        <v>2405</v>
      </c>
      <c r="EX34" s="45" t="s">
        <v>142</v>
      </c>
      <c r="EY34" s="45">
        <v>49</v>
      </c>
      <c r="EZ34" s="45">
        <v>20011214</v>
      </c>
      <c r="FA34" s="45" t="s">
        <v>565</v>
      </c>
      <c r="FB34" s="45">
        <v>205</v>
      </c>
      <c r="FC34" s="45" t="s">
        <v>143</v>
      </c>
    </row>
    <row r="35" spans="1:159" s="45" customFormat="1">
      <c r="A35" s="45" t="s">
        <v>160</v>
      </c>
      <c r="B35" s="45">
        <v>3</v>
      </c>
      <c r="C35" s="45">
        <v>5.9</v>
      </c>
      <c r="D35" s="45">
        <v>43021</v>
      </c>
      <c r="E35" s="45" t="s">
        <v>144</v>
      </c>
      <c r="F35" s="45" t="s">
        <v>145</v>
      </c>
      <c r="G35" s="45">
        <v>20020127</v>
      </c>
      <c r="H35" s="45" t="s">
        <v>570</v>
      </c>
      <c r="I35" s="45" t="s">
        <v>236</v>
      </c>
      <c r="J35" s="45">
        <v>20020128</v>
      </c>
      <c r="K35" s="45">
        <v>20020727</v>
      </c>
      <c r="L35" s="45">
        <v>30</v>
      </c>
      <c r="N35" s="52">
        <f t="shared" si="0"/>
        <v>0</v>
      </c>
      <c r="O35" s="53">
        <f t="shared" si="1"/>
        <v>-1.0345</v>
      </c>
      <c r="P35" s="45">
        <v>-1.0345</v>
      </c>
      <c r="Q35" s="45">
        <f t="shared" si="2"/>
        <v>-3.7802894487371924E-2</v>
      </c>
      <c r="R35" s="45">
        <f t="shared" si="3"/>
        <v>0</v>
      </c>
      <c r="S35" s="45">
        <f t="shared" si="4"/>
        <v>-1.0345</v>
      </c>
      <c r="T35" s="54">
        <f t="shared" si="5"/>
        <v>26.4</v>
      </c>
      <c r="U35" s="45">
        <f t="shared" si="6"/>
        <v>-3.7159619578291281E-2</v>
      </c>
      <c r="V35" s="55">
        <f t="shared" si="7"/>
        <v>3.7159619578291281E-2</v>
      </c>
      <c r="W35" s="56">
        <f t="shared" si="8"/>
        <v>-1.2466754755271359</v>
      </c>
      <c r="X35" s="54">
        <f t="shared" si="9"/>
        <v>26.221633826024199</v>
      </c>
      <c r="Y35" s="45">
        <f t="shared" si="10"/>
        <v>-1.2466754755271359</v>
      </c>
      <c r="Z35" s="45">
        <f t="shared" si="11"/>
        <v>0</v>
      </c>
      <c r="AA35" s="45">
        <f t="shared" si="12"/>
        <v>-3.7159619578291281E-2</v>
      </c>
      <c r="AB35" s="45">
        <f t="shared" si="13"/>
        <v>0</v>
      </c>
      <c r="AC35" s="45">
        <f t="shared" si="14"/>
        <v>0</v>
      </c>
      <c r="AD35" s="45">
        <f t="shared" si="15"/>
        <v>0</v>
      </c>
      <c r="AE35" s="45">
        <f t="shared" si="16"/>
        <v>0</v>
      </c>
      <c r="AF35" s="45">
        <f t="shared" si="17"/>
        <v>0</v>
      </c>
      <c r="AH35" s="48">
        <v>10.15</v>
      </c>
      <c r="AI35" s="45">
        <f>(AH35-10.27)/0.11</f>
        <v>-1.0909090909090837</v>
      </c>
      <c r="AJ35" s="45">
        <v>-1.0909090909090837</v>
      </c>
      <c r="AK35" s="45">
        <f t="shared" si="18"/>
        <v>-0.50899443913793263</v>
      </c>
      <c r="AL35" s="45">
        <f t="shared" si="19"/>
        <v>0</v>
      </c>
      <c r="AM35" s="45">
        <f t="shared" si="22"/>
        <v>-1.0909090909090837</v>
      </c>
      <c r="AN35" s="45">
        <f t="shared" si="20"/>
        <v>-0.50909760080787292</v>
      </c>
      <c r="AO35" s="45">
        <f t="shared" si="23"/>
        <v>0.50909760080787292</v>
      </c>
      <c r="AP35" s="45">
        <f t="shared" si="24"/>
        <v>-0.72726436262651351</v>
      </c>
      <c r="AQ35" s="45">
        <f t="shared" si="21"/>
        <v>0</v>
      </c>
      <c r="BE35" s="45" t="s">
        <v>147</v>
      </c>
      <c r="BF35" s="45">
        <v>143.5</v>
      </c>
      <c r="BG35" s="45">
        <v>20020125</v>
      </c>
      <c r="BH35" s="45" t="s">
        <v>138</v>
      </c>
      <c r="BI35" s="45" t="s">
        <v>571</v>
      </c>
      <c r="BJ35" s="45">
        <v>9903160</v>
      </c>
      <c r="BK35" s="45">
        <v>40</v>
      </c>
      <c r="BL35" s="45">
        <v>72.23</v>
      </c>
      <c r="BM35" s="45">
        <v>64.099999999999994</v>
      </c>
      <c r="BN35" s="45">
        <v>10.9</v>
      </c>
      <c r="BO35" s="45">
        <v>9.99</v>
      </c>
      <c r="BP35" s="45">
        <v>240</v>
      </c>
      <c r="BQ35" s="45" t="s">
        <v>572</v>
      </c>
      <c r="BR35" s="45">
        <v>40</v>
      </c>
      <c r="BS35" s="45">
        <v>3.4</v>
      </c>
      <c r="BT35" s="45">
        <v>2.5</v>
      </c>
      <c r="BU35" s="45">
        <v>5.9</v>
      </c>
      <c r="BV35" s="45">
        <v>0</v>
      </c>
      <c r="BW35" s="45">
        <v>3148</v>
      </c>
      <c r="BX35" s="45">
        <v>3151</v>
      </c>
      <c r="BY35" s="45">
        <v>3150</v>
      </c>
      <c r="BZ35" s="45">
        <v>13.3</v>
      </c>
      <c r="CA35" s="45">
        <v>13.6</v>
      </c>
      <c r="CB35" s="45">
        <v>13.5</v>
      </c>
      <c r="CC35" s="45">
        <v>2.21</v>
      </c>
      <c r="CD35" s="45">
        <v>2.2799999999999998</v>
      </c>
      <c r="CE35" s="45">
        <v>2.25</v>
      </c>
      <c r="CF35" s="45">
        <v>5051</v>
      </c>
      <c r="CG35" s="45">
        <v>5543</v>
      </c>
      <c r="CH35" s="45">
        <v>5275</v>
      </c>
      <c r="CI35" s="45">
        <v>2078</v>
      </c>
      <c r="CJ35" s="45">
        <v>2342</v>
      </c>
      <c r="CK35" s="45">
        <v>2268</v>
      </c>
      <c r="CL35" s="45">
        <v>847</v>
      </c>
      <c r="CM35" s="45">
        <v>854</v>
      </c>
      <c r="CN35" s="45">
        <v>850</v>
      </c>
      <c r="CO35" s="45">
        <v>143.4</v>
      </c>
      <c r="CP35" s="45">
        <v>143.69999999999999</v>
      </c>
      <c r="CQ35" s="45">
        <v>143.5</v>
      </c>
      <c r="CR35" s="45">
        <v>87.8</v>
      </c>
      <c r="CS35" s="45">
        <v>88</v>
      </c>
      <c r="CT35" s="45">
        <v>87.9</v>
      </c>
      <c r="CU35" s="45">
        <v>93.4</v>
      </c>
      <c r="CV35" s="45">
        <v>93.6</v>
      </c>
      <c r="CW35" s="45">
        <v>93.5</v>
      </c>
      <c r="CX35" s="45">
        <v>5.5</v>
      </c>
      <c r="CY35" s="45">
        <v>5.7</v>
      </c>
      <c r="CZ35" s="45">
        <v>5.6</v>
      </c>
      <c r="DA35" s="45">
        <v>26</v>
      </c>
      <c r="DB35" s="45">
        <v>29.4</v>
      </c>
      <c r="DC35" s="45">
        <v>27.3</v>
      </c>
      <c r="DD35" s="45">
        <v>268</v>
      </c>
      <c r="DE35" s="45">
        <v>284</v>
      </c>
      <c r="DF35" s="45">
        <v>278</v>
      </c>
      <c r="DG35" s="45">
        <v>8.6999999999999993</v>
      </c>
      <c r="DH35" s="45">
        <v>9</v>
      </c>
      <c r="DI35" s="45">
        <v>8.8000000000000007</v>
      </c>
      <c r="DJ35" s="45">
        <v>0</v>
      </c>
      <c r="DK35" s="45">
        <v>0.9</v>
      </c>
      <c r="DL35" s="45">
        <v>0.5</v>
      </c>
      <c r="DM35" s="45">
        <v>0.5</v>
      </c>
      <c r="DN35" s="45">
        <v>0.5</v>
      </c>
      <c r="DO35" s="45">
        <v>0.5</v>
      </c>
      <c r="DP35" s="45">
        <v>35</v>
      </c>
      <c r="DQ35" s="45">
        <v>35</v>
      </c>
      <c r="DR35" s="45">
        <v>35</v>
      </c>
      <c r="DS35" s="45">
        <v>184</v>
      </c>
      <c r="DT35" s="45">
        <v>203</v>
      </c>
      <c r="DU35" s="45">
        <v>196</v>
      </c>
      <c r="DV35" s="45">
        <v>1660</v>
      </c>
      <c r="DW35" s="45">
        <v>720</v>
      </c>
      <c r="DX35" s="45">
        <v>540</v>
      </c>
      <c r="DY35" s="45">
        <v>1600</v>
      </c>
      <c r="DZ35" s="45">
        <v>6.3500000000000001E-2</v>
      </c>
      <c r="EA35" s="45">
        <v>7.8700000000000006E-2</v>
      </c>
      <c r="EB35" s="45">
        <v>7.1099999999999997E-2</v>
      </c>
      <c r="EC35" s="45">
        <v>9.1399999999999995E-2</v>
      </c>
      <c r="ED35" s="45">
        <v>9.4E-2</v>
      </c>
      <c r="EE35" s="45">
        <v>9.3299999999999994E-2</v>
      </c>
      <c r="EF35" s="45">
        <v>6.0999999999999999E-2</v>
      </c>
      <c r="EG35" s="45">
        <v>6.8599999999999994E-2</v>
      </c>
      <c r="EH35" s="45">
        <v>6.4100000000000004E-2</v>
      </c>
      <c r="EI35" s="45">
        <v>5.0799999999999998E-2</v>
      </c>
      <c r="EJ35" s="45">
        <v>5.5899999999999998E-2</v>
      </c>
      <c r="EK35" s="45">
        <v>5.33E-2</v>
      </c>
      <c r="EL35" s="45">
        <v>5.0799999999999998E-2</v>
      </c>
      <c r="EM35" s="45">
        <v>6.3500000000000001E-2</v>
      </c>
      <c r="EN35" s="45">
        <v>5.7200000000000001E-2</v>
      </c>
      <c r="EO35" s="45">
        <v>7.6E-3</v>
      </c>
      <c r="EP35" s="45">
        <v>2</v>
      </c>
      <c r="EQ35" s="45">
        <v>3.3000000000000002E-2</v>
      </c>
      <c r="ER35" s="45">
        <v>1376</v>
      </c>
      <c r="ES35" s="45">
        <v>103</v>
      </c>
      <c r="ET35" s="45">
        <v>8252</v>
      </c>
      <c r="EU35" s="45" t="s">
        <v>188</v>
      </c>
      <c r="EV35" s="45">
        <v>2001</v>
      </c>
      <c r="EW35" s="45">
        <v>2405</v>
      </c>
      <c r="EX35" s="45" t="s">
        <v>142</v>
      </c>
      <c r="EY35" s="45">
        <v>136</v>
      </c>
      <c r="EZ35" s="45">
        <v>20020127</v>
      </c>
      <c r="FA35" s="45" t="s">
        <v>570</v>
      </c>
      <c r="FB35" s="45">
        <v>103</v>
      </c>
      <c r="FC35" s="45" t="s">
        <v>143</v>
      </c>
    </row>
    <row r="36" spans="1:159" s="45" customFormat="1">
      <c r="A36" s="45" t="s">
        <v>160</v>
      </c>
      <c r="B36" s="45">
        <v>4</v>
      </c>
      <c r="C36" s="45">
        <v>10</v>
      </c>
      <c r="D36" s="45">
        <v>43022</v>
      </c>
      <c r="E36" s="45" t="s">
        <v>144</v>
      </c>
      <c r="F36" s="45" t="s">
        <v>145</v>
      </c>
      <c r="G36" s="45">
        <v>20020130</v>
      </c>
      <c r="H36" s="45" t="s">
        <v>573</v>
      </c>
      <c r="I36" s="45" t="s">
        <v>236</v>
      </c>
      <c r="J36" s="45">
        <v>20020131</v>
      </c>
      <c r="K36" s="45">
        <v>20020730</v>
      </c>
      <c r="L36" s="45">
        <v>31</v>
      </c>
      <c r="N36" s="52">
        <f t="shared" si="0"/>
        <v>0</v>
      </c>
      <c r="O36" s="53">
        <f t="shared" si="1"/>
        <v>0.73280000000000001</v>
      </c>
      <c r="P36" s="45">
        <v>0.73280000000000001</v>
      </c>
      <c r="Q36" s="45">
        <f t="shared" si="2"/>
        <v>0.11631768441010246</v>
      </c>
      <c r="R36" s="45">
        <f t="shared" si="3"/>
        <v>0</v>
      </c>
      <c r="S36" s="45">
        <f t="shared" si="4"/>
        <v>0.73280000000000001</v>
      </c>
      <c r="T36" s="54">
        <f t="shared" si="5"/>
        <v>26.4</v>
      </c>
      <c r="U36" s="45">
        <f t="shared" si="6"/>
        <v>0.11683230433736697</v>
      </c>
      <c r="V36" s="55">
        <f t="shared" si="7"/>
        <v>-0.11683230433736697</v>
      </c>
      <c r="W36" s="56">
        <f t="shared" si="8"/>
        <v>0.76995961957829129</v>
      </c>
      <c r="X36" s="54">
        <f t="shared" si="9"/>
        <v>26.960795060819361</v>
      </c>
      <c r="Y36" s="45">
        <f t="shared" si="10"/>
        <v>0.76995961957829129</v>
      </c>
      <c r="Z36" s="45">
        <f t="shared" si="11"/>
        <v>0</v>
      </c>
      <c r="AA36" s="45">
        <f t="shared" si="12"/>
        <v>0.11683230433736697</v>
      </c>
      <c r="AB36" s="45">
        <f t="shared" si="13"/>
        <v>0</v>
      </c>
      <c r="AC36" s="45">
        <f t="shared" si="14"/>
        <v>0</v>
      </c>
      <c r="AD36" s="45">
        <f t="shared" si="15"/>
        <v>0</v>
      </c>
      <c r="AE36" s="45">
        <f t="shared" si="16"/>
        <v>0</v>
      </c>
      <c r="AF36" s="45">
        <f t="shared" si="17"/>
        <v>0</v>
      </c>
      <c r="AH36" s="48">
        <v>10.199999999999999</v>
      </c>
      <c r="AI36" s="45">
        <f t="shared" ref="AI36:AI37" si="33">(AH36-10.27)/0.11</f>
        <v>-0.63636363636363891</v>
      </c>
      <c r="AJ36" s="45">
        <v>-0.63636363636363891</v>
      </c>
      <c r="AK36" s="45">
        <f t="shared" si="18"/>
        <v>-0.53446827858307389</v>
      </c>
      <c r="AL36" s="45">
        <f t="shared" si="19"/>
        <v>0</v>
      </c>
      <c r="AM36" s="45">
        <f t="shared" si="22"/>
        <v>-0.63636363636363891</v>
      </c>
      <c r="AN36" s="45">
        <f t="shared" si="20"/>
        <v>-0.53455080791902609</v>
      </c>
      <c r="AO36" s="45">
        <f t="shared" si="23"/>
        <v>0.53455080791902609</v>
      </c>
      <c r="AP36" s="45">
        <f t="shared" si="24"/>
        <v>-0.12726603555576599</v>
      </c>
      <c r="AQ36" s="45">
        <f t="shared" si="21"/>
        <v>0</v>
      </c>
      <c r="BE36" s="45" t="s">
        <v>147</v>
      </c>
      <c r="BF36" s="45">
        <v>143.5</v>
      </c>
      <c r="BG36" s="45">
        <v>20020128</v>
      </c>
      <c r="BH36" s="45" t="s">
        <v>138</v>
      </c>
      <c r="BI36" s="45" t="s">
        <v>574</v>
      </c>
      <c r="BJ36" s="45">
        <v>9903160</v>
      </c>
      <c r="BK36" s="45">
        <v>40</v>
      </c>
      <c r="BL36" s="45">
        <v>71.489999999999995</v>
      </c>
      <c r="BM36" s="45">
        <v>66.02</v>
      </c>
      <c r="BN36" s="45">
        <v>10.85</v>
      </c>
      <c r="BO36" s="45">
        <v>10.15</v>
      </c>
      <c r="BP36" s="45">
        <v>240</v>
      </c>
      <c r="BQ36" s="45" t="s">
        <v>575</v>
      </c>
      <c r="BR36" s="45">
        <v>40</v>
      </c>
      <c r="BS36" s="45">
        <v>5.2</v>
      </c>
      <c r="BT36" s="45">
        <v>4.8</v>
      </c>
      <c r="BU36" s="45">
        <v>10</v>
      </c>
      <c r="BV36" s="45">
        <v>0</v>
      </c>
      <c r="BW36" s="45">
        <v>3147</v>
      </c>
      <c r="BX36" s="45">
        <v>3152</v>
      </c>
      <c r="BY36" s="45">
        <v>3150</v>
      </c>
      <c r="BZ36" s="45">
        <v>13.3</v>
      </c>
      <c r="CA36" s="45">
        <v>13.7</v>
      </c>
      <c r="CB36" s="45">
        <v>13.5</v>
      </c>
      <c r="CC36" s="45">
        <v>2.04</v>
      </c>
      <c r="CD36" s="45">
        <v>2.4300000000000002</v>
      </c>
      <c r="CE36" s="45">
        <v>2.2200000000000002</v>
      </c>
      <c r="CF36" s="45">
        <v>3636</v>
      </c>
      <c r="CG36" s="45">
        <v>4721</v>
      </c>
      <c r="CH36" s="45">
        <v>4488</v>
      </c>
      <c r="CI36" s="45">
        <v>1722</v>
      </c>
      <c r="CJ36" s="45">
        <v>1864</v>
      </c>
      <c r="CK36" s="45">
        <v>1801</v>
      </c>
      <c r="CL36" s="45">
        <v>841</v>
      </c>
      <c r="CM36" s="45">
        <v>854</v>
      </c>
      <c r="CN36" s="45">
        <v>850</v>
      </c>
      <c r="CO36" s="45">
        <v>143.30000000000001</v>
      </c>
      <c r="CP36" s="45">
        <v>143.69999999999999</v>
      </c>
      <c r="CQ36" s="45">
        <v>143.5</v>
      </c>
      <c r="CR36" s="45">
        <v>87.8</v>
      </c>
      <c r="CS36" s="45">
        <v>88</v>
      </c>
      <c r="CT36" s="45">
        <v>87.9</v>
      </c>
      <c r="CU36" s="45">
        <v>93.4</v>
      </c>
      <c r="CV36" s="45">
        <v>93.7</v>
      </c>
      <c r="CW36" s="45">
        <v>93.5</v>
      </c>
      <c r="CX36" s="45">
        <v>5.4</v>
      </c>
      <c r="CY36" s="45">
        <v>5.7</v>
      </c>
      <c r="CZ36" s="45">
        <v>5.6</v>
      </c>
      <c r="DA36" s="45">
        <v>219.5</v>
      </c>
      <c r="DB36" s="45">
        <v>219.5</v>
      </c>
      <c r="DC36" s="45">
        <v>219.5</v>
      </c>
      <c r="DD36" s="45">
        <v>267</v>
      </c>
      <c r="DE36" s="45">
        <v>279</v>
      </c>
      <c r="DF36" s="45">
        <v>274</v>
      </c>
      <c r="DG36" s="45">
        <v>7.9</v>
      </c>
      <c r="DH36" s="45">
        <v>10.9</v>
      </c>
      <c r="DI36" s="45">
        <v>8.4</v>
      </c>
      <c r="DJ36" s="45">
        <v>0</v>
      </c>
      <c r="DK36" s="45">
        <v>1.1000000000000001</v>
      </c>
      <c r="DL36" s="45">
        <v>0.1</v>
      </c>
      <c r="DM36" s="45">
        <v>0.5</v>
      </c>
      <c r="DN36" s="45">
        <v>0.5</v>
      </c>
      <c r="DO36" s="45">
        <v>0.5</v>
      </c>
      <c r="DP36" s="45">
        <v>35</v>
      </c>
      <c r="DQ36" s="45">
        <v>35</v>
      </c>
      <c r="DR36" s="45">
        <v>35</v>
      </c>
      <c r="DS36" s="45">
        <v>176</v>
      </c>
      <c r="DT36" s="45">
        <v>213</v>
      </c>
      <c r="DU36" s="45">
        <v>203</v>
      </c>
      <c r="DV36" s="45">
        <v>1660</v>
      </c>
      <c r="DW36" s="45">
        <v>720</v>
      </c>
      <c r="DX36" s="45">
        <v>540</v>
      </c>
      <c r="DY36" s="45">
        <v>1600</v>
      </c>
      <c r="DZ36" s="45">
        <v>7.8700000000000006E-2</v>
      </c>
      <c r="EA36" s="45">
        <v>8.8900000000000007E-2</v>
      </c>
      <c r="EB36" s="45">
        <v>8.3199999999999996E-2</v>
      </c>
      <c r="EC36" s="45">
        <v>9.4E-2</v>
      </c>
      <c r="ED36" s="45">
        <v>9.9099999999999994E-2</v>
      </c>
      <c r="EE36" s="45">
        <v>9.6500000000000002E-2</v>
      </c>
      <c r="EF36" s="45">
        <v>6.0999999999999999E-2</v>
      </c>
      <c r="EG36" s="45">
        <v>6.6000000000000003E-2</v>
      </c>
      <c r="EH36" s="45">
        <v>6.2899999999999998E-2</v>
      </c>
      <c r="EI36" s="45">
        <v>5.0799999999999998E-2</v>
      </c>
      <c r="EJ36" s="45">
        <v>5.8400000000000001E-2</v>
      </c>
      <c r="EK36" s="45">
        <v>5.5899999999999998E-2</v>
      </c>
      <c r="EL36" s="45">
        <v>5.8400000000000001E-2</v>
      </c>
      <c r="EM36" s="45">
        <v>6.8599999999999994E-2</v>
      </c>
      <c r="EN36" s="45">
        <v>6.4100000000000004E-2</v>
      </c>
      <c r="EO36" s="45">
        <v>5.1000000000000004E-3</v>
      </c>
      <c r="EP36" s="45">
        <v>4</v>
      </c>
      <c r="EQ36" s="45">
        <v>4.3200000000000002E-2</v>
      </c>
      <c r="ER36" s="45">
        <v>1510</v>
      </c>
      <c r="ES36" s="45">
        <v>152</v>
      </c>
      <c r="ET36" s="45">
        <v>8252</v>
      </c>
      <c r="EU36" s="45" t="s">
        <v>188</v>
      </c>
      <c r="EV36" s="45">
        <v>2004</v>
      </c>
      <c r="EW36" s="45">
        <v>2405</v>
      </c>
      <c r="EX36" s="45" t="s">
        <v>142</v>
      </c>
      <c r="EY36" s="45" t="s">
        <v>576</v>
      </c>
      <c r="EZ36" s="45">
        <v>20020130</v>
      </c>
      <c r="FA36" s="45" t="s">
        <v>573</v>
      </c>
      <c r="FB36" s="45">
        <v>152</v>
      </c>
      <c r="FC36" s="45" t="s">
        <v>143</v>
      </c>
    </row>
    <row r="37" spans="1:159" s="45" customFormat="1">
      <c r="A37" s="45" t="s">
        <v>160</v>
      </c>
      <c r="B37" s="45">
        <v>3</v>
      </c>
      <c r="C37" s="45">
        <v>7.4</v>
      </c>
      <c r="D37" s="45">
        <v>43023</v>
      </c>
      <c r="E37" s="45" t="s">
        <v>144</v>
      </c>
      <c r="F37" s="45" t="s">
        <v>145</v>
      </c>
      <c r="G37" s="45">
        <v>20020510</v>
      </c>
      <c r="H37" s="45" t="s">
        <v>582</v>
      </c>
      <c r="I37" s="45" t="s">
        <v>236</v>
      </c>
      <c r="J37" s="45">
        <v>20020513</v>
      </c>
      <c r="K37" s="45">
        <v>20021113</v>
      </c>
      <c r="L37" s="45">
        <v>32</v>
      </c>
      <c r="N37" s="52">
        <f t="shared" si="0"/>
        <v>0</v>
      </c>
      <c r="O37" s="53">
        <f t="shared" si="1"/>
        <v>-0.38790000000000002</v>
      </c>
      <c r="P37" s="45">
        <v>-0.38790000000000002</v>
      </c>
      <c r="Q37" s="45">
        <f t="shared" si="2"/>
        <v>1.5474147528081961E-2</v>
      </c>
      <c r="R37" s="45">
        <f t="shared" si="3"/>
        <v>0</v>
      </c>
      <c r="S37" s="45">
        <f t="shared" si="4"/>
        <v>-0.38790000000000002</v>
      </c>
      <c r="T37" s="54">
        <f t="shared" si="5"/>
        <v>26.4</v>
      </c>
      <c r="U37" s="45">
        <f t="shared" si="6"/>
        <v>1.5885843469893565E-2</v>
      </c>
      <c r="V37" s="55">
        <f t="shared" si="7"/>
        <v>-1.5885843469893565E-2</v>
      </c>
      <c r="W37" s="56">
        <f t="shared" si="8"/>
        <v>-0.50473230433736704</v>
      </c>
      <c r="X37" s="54">
        <f t="shared" si="9"/>
        <v>26.476252048655489</v>
      </c>
      <c r="Y37" s="45">
        <f t="shared" si="10"/>
        <v>-0.50473230433736704</v>
      </c>
      <c r="Z37" s="45">
        <f t="shared" si="11"/>
        <v>0</v>
      </c>
      <c r="AA37" s="45">
        <f t="shared" si="12"/>
        <v>1.5885843469893565E-2</v>
      </c>
      <c r="AB37" s="45">
        <f t="shared" si="13"/>
        <v>0</v>
      </c>
      <c r="AC37" s="45">
        <f t="shared" si="14"/>
        <v>0</v>
      </c>
      <c r="AD37" s="45">
        <f t="shared" si="15"/>
        <v>0</v>
      </c>
      <c r="AE37" s="45">
        <f t="shared" si="16"/>
        <v>0</v>
      </c>
      <c r="AF37" s="45">
        <f t="shared" si="17"/>
        <v>0</v>
      </c>
      <c r="AH37" s="48">
        <v>10.1</v>
      </c>
      <c r="AI37" s="45">
        <f t="shared" si="33"/>
        <v>-1.5454545454545447</v>
      </c>
      <c r="AJ37" s="45">
        <v>-1.5454545454545447</v>
      </c>
      <c r="AK37" s="45">
        <f t="shared" si="18"/>
        <v>-0.73666553195736806</v>
      </c>
      <c r="AL37" s="45">
        <f t="shared" si="19"/>
        <v>0.73666553195736806</v>
      </c>
      <c r="AM37" s="45">
        <f t="shared" si="22"/>
        <v>-1.5454545454545447</v>
      </c>
      <c r="AN37" s="45">
        <f t="shared" si="20"/>
        <v>-0.73673155542612989</v>
      </c>
      <c r="AO37" s="45">
        <f t="shared" si="23"/>
        <v>0.73673155542612989</v>
      </c>
      <c r="AP37" s="45">
        <f t="shared" si="24"/>
        <v>-1.0109037375355188</v>
      </c>
      <c r="AQ37" s="45">
        <f t="shared" si="21"/>
        <v>0</v>
      </c>
      <c r="BE37" s="45" t="s">
        <v>147</v>
      </c>
      <c r="BF37" s="45">
        <v>143.5</v>
      </c>
      <c r="BG37" s="45">
        <v>20020508</v>
      </c>
      <c r="BH37" s="45" t="s">
        <v>138</v>
      </c>
      <c r="BI37" s="45" t="s">
        <v>583</v>
      </c>
      <c r="BJ37" s="45">
        <v>9903160</v>
      </c>
      <c r="BK37" s="45">
        <v>40</v>
      </c>
      <c r="BL37" s="45">
        <v>71.84</v>
      </c>
      <c r="BM37" s="45">
        <v>65.040000000000006</v>
      </c>
      <c r="BN37" s="45">
        <v>10.93</v>
      </c>
      <c r="BO37" s="45">
        <v>10.01</v>
      </c>
      <c r="BP37" s="45">
        <v>150</v>
      </c>
      <c r="BQ37" s="45" t="s">
        <v>584</v>
      </c>
      <c r="BR37" s="45">
        <v>40</v>
      </c>
      <c r="BS37" s="45">
        <v>4.0999999999999996</v>
      </c>
      <c r="BT37" s="45">
        <v>3.3</v>
      </c>
      <c r="BU37" s="45">
        <v>7.4</v>
      </c>
      <c r="BV37" s="45">
        <v>0</v>
      </c>
      <c r="BW37" s="45">
        <v>3147</v>
      </c>
      <c r="BX37" s="45">
        <v>3156</v>
      </c>
      <c r="BY37" s="45">
        <v>3150</v>
      </c>
      <c r="BZ37" s="45">
        <v>13.1</v>
      </c>
      <c r="CA37" s="45">
        <v>13.6</v>
      </c>
      <c r="CB37" s="45">
        <v>13.4</v>
      </c>
      <c r="CC37" s="45">
        <v>2.19</v>
      </c>
      <c r="CD37" s="45">
        <v>2.2799999999999998</v>
      </c>
      <c r="CE37" s="45">
        <v>2.23</v>
      </c>
      <c r="CF37" s="45">
        <v>4780</v>
      </c>
      <c r="CG37" s="45">
        <v>5527</v>
      </c>
      <c r="CH37" s="45">
        <v>5200</v>
      </c>
      <c r="CI37" s="45">
        <v>2006</v>
      </c>
      <c r="CJ37" s="45">
        <v>2296</v>
      </c>
      <c r="CK37" s="45">
        <v>2153</v>
      </c>
      <c r="CL37" s="45">
        <v>816</v>
      </c>
      <c r="CM37" s="45">
        <v>882</v>
      </c>
      <c r="CN37" s="45">
        <v>853</v>
      </c>
      <c r="CO37" s="45">
        <v>143.30000000000001</v>
      </c>
      <c r="CP37" s="45">
        <v>143.6</v>
      </c>
      <c r="CQ37" s="45">
        <v>143.5</v>
      </c>
      <c r="CR37" s="45">
        <v>87.8</v>
      </c>
      <c r="CS37" s="45">
        <v>88</v>
      </c>
      <c r="CT37" s="45">
        <v>87.9</v>
      </c>
      <c r="CU37" s="45">
        <v>93.3</v>
      </c>
      <c r="CV37" s="45">
        <v>93.6</v>
      </c>
      <c r="CW37" s="45">
        <v>93.5</v>
      </c>
      <c r="CX37" s="45">
        <v>5.4</v>
      </c>
      <c r="CY37" s="45">
        <v>5.7</v>
      </c>
      <c r="CZ37" s="45">
        <v>5.6</v>
      </c>
      <c r="DA37" s="45">
        <v>24.3</v>
      </c>
      <c r="DB37" s="45">
        <v>30.7</v>
      </c>
      <c r="DC37" s="45">
        <v>26.7</v>
      </c>
      <c r="DD37" s="45">
        <v>267</v>
      </c>
      <c r="DE37" s="45">
        <v>282</v>
      </c>
      <c r="DF37" s="45">
        <v>277</v>
      </c>
      <c r="DG37" s="45">
        <v>8.1999999999999993</v>
      </c>
      <c r="DH37" s="45">
        <v>8.4</v>
      </c>
      <c r="DI37" s="45">
        <v>8.3000000000000007</v>
      </c>
      <c r="DJ37" s="45">
        <v>0.5</v>
      </c>
      <c r="DK37" s="45">
        <v>0.6</v>
      </c>
      <c r="DL37" s="45">
        <v>0.5</v>
      </c>
      <c r="DM37" s="45">
        <v>0.48</v>
      </c>
      <c r="DN37" s="45">
        <v>0.52</v>
      </c>
      <c r="DO37" s="45">
        <v>0.5</v>
      </c>
      <c r="DP37" s="45">
        <v>35</v>
      </c>
      <c r="DQ37" s="45">
        <v>35</v>
      </c>
      <c r="DR37" s="45">
        <v>35</v>
      </c>
      <c r="DS37" s="45">
        <v>265</v>
      </c>
      <c r="DT37" s="45">
        <v>306</v>
      </c>
      <c r="DU37" s="45">
        <v>290</v>
      </c>
      <c r="DV37" s="45">
        <v>1660</v>
      </c>
      <c r="DW37" s="45">
        <v>720</v>
      </c>
      <c r="DX37" s="45">
        <v>540</v>
      </c>
      <c r="DY37" s="45">
        <v>1690</v>
      </c>
      <c r="DZ37" s="45">
        <v>7.1099999999999997E-2</v>
      </c>
      <c r="EA37" s="45">
        <v>7.8700000000000006E-2</v>
      </c>
      <c r="EB37" s="45">
        <v>7.5600000000000001E-2</v>
      </c>
      <c r="EC37" s="45">
        <v>9.1399999999999995E-2</v>
      </c>
      <c r="ED37" s="45">
        <v>9.9099999999999994E-2</v>
      </c>
      <c r="EE37" s="45">
        <v>9.5299999999999996E-2</v>
      </c>
      <c r="EF37" s="45">
        <v>6.0999999999999999E-2</v>
      </c>
      <c r="EG37" s="45">
        <v>6.3500000000000001E-2</v>
      </c>
      <c r="EH37" s="45">
        <v>6.1600000000000002E-2</v>
      </c>
      <c r="EI37" s="45">
        <v>5.33E-2</v>
      </c>
      <c r="EJ37" s="45">
        <v>5.8400000000000001E-2</v>
      </c>
      <c r="EK37" s="45">
        <v>5.6500000000000002E-2</v>
      </c>
      <c r="EL37" s="45">
        <v>5.0799999999999998E-2</v>
      </c>
      <c r="EM37" s="45">
        <v>7.3700000000000002E-2</v>
      </c>
      <c r="EN37" s="45">
        <v>6.2199999999999998E-2</v>
      </c>
      <c r="EO37" s="45">
        <v>2.5000000000000001E-3</v>
      </c>
      <c r="EP37" s="45">
        <v>1</v>
      </c>
      <c r="EQ37" s="45">
        <v>3.56E-2</v>
      </c>
      <c r="ER37" s="45" t="s">
        <v>585</v>
      </c>
      <c r="ES37" s="45">
        <v>103</v>
      </c>
      <c r="ET37" s="45">
        <v>8252</v>
      </c>
      <c r="EU37" s="45" t="s">
        <v>188</v>
      </c>
      <c r="EV37" s="45">
        <v>2001</v>
      </c>
      <c r="EW37" s="45">
        <v>2405</v>
      </c>
      <c r="EX37" s="45" t="s">
        <v>142</v>
      </c>
      <c r="EY37" s="45">
        <v>152</v>
      </c>
      <c r="EZ37" s="45">
        <v>20020510</v>
      </c>
      <c r="FA37" s="45" t="s">
        <v>582</v>
      </c>
      <c r="FB37" s="45">
        <v>103</v>
      </c>
      <c r="FC37" s="45" t="s">
        <v>143</v>
      </c>
    </row>
    <row r="38" spans="1:159" s="45" customFormat="1">
      <c r="A38" s="45" t="s">
        <v>160</v>
      </c>
      <c r="B38" s="45">
        <v>4</v>
      </c>
      <c r="C38" s="45">
        <v>10.8</v>
      </c>
      <c r="D38" s="45">
        <v>42447</v>
      </c>
      <c r="E38" s="45" t="s">
        <v>577</v>
      </c>
      <c r="F38" s="45" t="s">
        <v>145</v>
      </c>
      <c r="G38" s="45">
        <v>20020614</v>
      </c>
      <c r="H38" s="45" t="s">
        <v>553</v>
      </c>
      <c r="I38" s="45" t="s">
        <v>236</v>
      </c>
      <c r="J38" s="45">
        <v>20020617</v>
      </c>
      <c r="K38" s="45">
        <v>20021214</v>
      </c>
      <c r="L38" s="45">
        <v>33</v>
      </c>
      <c r="N38" s="52">
        <f t="shared" si="0"/>
        <v>0</v>
      </c>
      <c r="O38" s="53">
        <f t="shared" si="1"/>
        <v>-0.51639999999999997</v>
      </c>
      <c r="P38" s="45">
        <v>-0.51639999999999997</v>
      </c>
      <c r="Q38" s="45">
        <f t="shared" si="2"/>
        <v>-9.0900681977534425E-2</v>
      </c>
      <c r="R38" s="45">
        <f t="shared" si="3"/>
        <v>0</v>
      </c>
      <c r="S38" s="45">
        <f t="shared" si="4"/>
        <v>-0.51639999999999997</v>
      </c>
      <c r="T38" s="54">
        <f t="shared" si="5"/>
        <v>26.4</v>
      </c>
      <c r="U38" s="45">
        <f t="shared" si="6"/>
        <v>-9.0571325224085147E-2</v>
      </c>
      <c r="V38" s="55">
        <f t="shared" si="7"/>
        <v>9.0571325224085147E-2</v>
      </c>
      <c r="W38" s="56">
        <f t="shared" si="8"/>
        <v>-0.53228584346989349</v>
      </c>
      <c r="X38" s="54">
        <f t="shared" si="9"/>
        <v>25.965257638924388</v>
      </c>
      <c r="Y38" s="45">
        <f t="shared" si="10"/>
        <v>-0.53228584346989349</v>
      </c>
      <c r="Z38" s="45">
        <f t="shared" si="11"/>
        <v>0</v>
      </c>
      <c r="AA38" s="45">
        <f t="shared" si="12"/>
        <v>-9.0571325224085147E-2</v>
      </c>
      <c r="AB38" s="45">
        <f t="shared" si="13"/>
        <v>0</v>
      </c>
      <c r="AC38" s="45">
        <f t="shared" si="14"/>
        <v>0</v>
      </c>
      <c r="AD38" s="45">
        <f t="shared" si="15"/>
        <v>0</v>
      </c>
      <c r="AE38" s="45">
        <f t="shared" si="16"/>
        <v>0</v>
      </c>
      <c r="AF38" s="45">
        <f t="shared" si="17"/>
        <v>0</v>
      </c>
      <c r="AH38" s="48">
        <v>9.15</v>
      </c>
      <c r="AI38" s="45">
        <f>(AH38-9)/0.17</f>
        <v>0.88235294117647256</v>
      </c>
      <c r="AJ38" s="45">
        <v>0.88235294117647256</v>
      </c>
      <c r="AK38" s="45">
        <f t="shared" si="18"/>
        <v>-0.4128618373306</v>
      </c>
      <c r="AL38" s="45">
        <f t="shared" si="19"/>
        <v>0</v>
      </c>
      <c r="AM38" s="45">
        <f t="shared" si="22"/>
        <v>1.6190184731338406</v>
      </c>
      <c r="AN38" s="45">
        <f t="shared" si="20"/>
        <v>-0.4129146561056094</v>
      </c>
      <c r="AO38" s="45">
        <f t="shared" si="23"/>
        <v>0.4129146561056094</v>
      </c>
      <c r="AP38" s="45">
        <f t="shared" si="24"/>
        <v>1.6190844966026026</v>
      </c>
      <c r="AQ38" s="45">
        <f t="shared" si="21"/>
        <v>0</v>
      </c>
      <c r="BE38" s="45" t="s">
        <v>151</v>
      </c>
      <c r="BF38" s="45">
        <v>143.5</v>
      </c>
      <c r="BG38" s="45">
        <v>20020612</v>
      </c>
      <c r="BH38" s="45" t="s">
        <v>138</v>
      </c>
      <c r="BI38" s="45" t="s">
        <v>598</v>
      </c>
      <c r="BJ38" s="45">
        <v>9903160</v>
      </c>
      <c r="BK38" s="45">
        <v>40</v>
      </c>
      <c r="BL38" s="45">
        <v>59.14</v>
      </c>
      <c r="BM38" s="45">
        <v>52.2</v>
      </c>
      <c r="BN38" s="45">
        <v>10.14</v>
      </c>
      <c r="BO38" s="45">
        <v>9.07</v>
      </c>
      <c r="BP38" s="45">
        <v>180</v>
      </c>
      <c r="BQ38" s="45" t="s">
        <v>599</v>
      </c>
      <c r="BR38" s="45">
        <v>40</v>
      </c>
      <c r="BS38" s="45">
        <v>5.4</v>
      </c>
      <c r="BT38" s="45">
        <v>5.4</v>
      </c>
      <c r="BU38" s="45">
        <v>10.8</v>
      </c>
      <c r="BV38" s="45">
        <v>0</v>
      </c>
      <c r="BW38" s="45">
        <v>3148</v>
      </c>
      <c r="BX38" s="45">
        <v>3153</v>
      </c>
      <c r="BY38" s="45">
        <v>3150</v>
      </c>
      <c r="BZ38" s="45">
        <v>13.3</v>
      </c>
      <c r="CA38" s="45">
        <v>13.6</v>
      </c>
      <c r="CB38" s="45">
        <v>13.4</v>
      </c>
      <c r="CC38" s="45">
        <v>2.13</v>
      </c>
      <c r="CD38" s="45">
        <v>2.21</v>
      </c>
      <c r="CE38" s="45">
        <v>2.1800000000000002</v>
      </c>
      <c r="CF38" s="45">
        <v>4255</v>
      </c>
      <c r="CG38" s="45">
        <v>4576</v>
      </c>
      <c r="CH38" s="45">
        <v>4415</v>
      </c>
      <c r="CI38" s="45">
        <v>1998</v>
      </c>
      <c r="CJ38" s="45">
        <v>2212</v>
      </c>
      <c r="CK38" s="45">
        <v>2113</v>
      </c>
      <c r="CL38" s="45">
        <v>828</v>
      </c>
      <c r="CM38" s="45">
        <v>862</v>
      </c>
      <c r="CN38" s="45">
        <v>848</v>
      </c>
      <c r="CO38" s="45">
        <v>143.30000000000001</v>
      </c>
      <c r="CP38" s="45">
        <v>143.69999999999999</v>
      </c>
      <c r="CQ38" s="45">
        <v>143.5</v>
      </c>
      <c r="CR38" s="45">
        <v>87.4</v>
      </c>
      <c r="CS38" s="45">
        <v>88.7</v>
      </c>
      <c r="CT38" s="45">
        <v>87.9</v>
      </c>
      <c r="CU38" s="45">
        <v>92.8</v>
      </c>
      <c r="CV38" s="45">
        <v>94.1</v>
      </c>
      <c r="CW38" s="45">
        <v>93.5</v>
      </c>
      <c r="CX38" s="45">
        <v>5.4</v>
      </c>
      <c r="CY38" s="45">
        <v>5.9</v>
      </c>
      <c r="CZ38" s="45">
        <v>5.6</v>
      </c>
      <c r="DA38" s="45">
        <v>26.6</v>
      </c>
      <c r="DB38" s="45">
        <v>31.2</v>
      </c>
      <c r="DC38" s="45">
        <v>28.8</v>
      </c>
      <c r="DD38" s="45">
        <v>270</v>
      </c>
      <c r="DE38" s="45">
        <v>283</v>
      </c>
      <c r="DF38" s="45">
        <v>279</v>
      </c>
      <c r="DG38" s="45">
        <v>7.6</v>
      </c>
      <c r="DH38" s="45">
        <v>8.1999999999999993</v>
      </c>
      <c r="DI38" s="45">
        <v>7.8</v>
      </c>
      <c r="DJ38" s="45">
        <v>0</v>
      </c>
      <c r="DK38" s="45">
        <v>0</v>
      </c>
      <c r="DL38" s="45">
        <v>0</v>
      </c>
      <c r="DM38" s="45">
        <v>0.5</v>
      </c>
      <c r="DN38" s="45">
        <v>0.5</v>
      </c>
      <c r="DO38" s="45">
        <v>0.5</v>
      </c>
      <c r="DP38" s="45">
        <v>35</v>
      </c>
      <c r="DQ38" s="45">
        <v>35</v>
      </c>
      <c r="DR38" s="45">
        <v>35</v>
      </c>
      <c r="DS38" s="45">
        <v>194</v>
      </c>
      <c r="DT38" s="45">
        <v>235</v>
      </c>
      <c r="DU38" s="45">
        <v>217</v>
      </c>
      <c r="DV38" s="45">
        <v>1660</v>
      </c>
      <c r="DW38" s="45">
        <v>720</v>
      </c>
      <c r="DX38" s="45">
        <v>540</v>
      </c>
      <c r="DY38" s="45">
        <v>1660</v>
      </c>
      <c r="DZ38" s="45">
        <v>8.6400000000000005E-2</v>
      </c>
      <c r="EA38" s="45">
        <v>8.8900000000000007E-2</v>
      </c>
      <c r="EB38" s="45">
        <v>8.7599999999999997E-2</v>
      </c>
      <c r="EC38" s="45">
        <v>9.6500000000000002E-2</v>
      </c>
      <c r="ED38" s="45">
        <v>0.1016</v>
      </c>
      <c r="EE38" s="45">
        <v>9.9699999999999997E-2</v>
      </c>
      <c r="EF38" s="45">
        <v>6.8599999999999994E-2</v>
      </c>
      <c r="EG38" s="45">
        <v>7.6200000000000004E-2</v>
      </c>
      <c r="EH38" s="45">
        <v>7.1800000000000003E-2</v>
      </c>
      <c r="EI38" s="45">
        <v>6.0999999999999999E-2</v>
      </c>
      <c r="EJ38" s="45">
        <v>6.8599999999999994E-2</v>
      </c>
      <c r="EK38" s="45">
        <v>6.54E-2</v>
      </c>
      <c r="EL38" s="45">
        <v>7.3700000000000002E-2</v>
      </c>
      <c r="EM38" s="45">
        <v>7.6200000000000004E-2</v>
      </c>
      <c r="EN38" s="45">
        <v>7.5600000000000001E-2</v>
      </c>
      <c r="EO38" s="45">
        <v>2.5000000000000001E-3</v>
      </c>
      <c r="EP38" s="45">
        <v>1</v>
      </c>
      <c r="EQ38" s="45">
        <v>3.8100000000000002E-2</v>
      </c>
      <c r="ER38" s="45">
        <v>1620</v>
      </c>
      <c r="ES38" s="45">
        <v>918</v>
      </c>
      <c r="ET38" s="45">
        <v>8252</v>
      </c>
      <c r="EU38" s="45" t="s">
        <v>188</v>
      </c>
      <c r="EV38" s="45">
        <v>2003</v>
      </c>
      <c r="EW38" s="45">
        <v>2405</v>
      </c>
      <c r="EX38" s="45" t="s">
        <v>142</v>
      </c>
      <c r="EY38" s="45">
        <v>65</v>
      </c>
      <c r="EZ38" s="45">
        <v>20020614</v>
      </c>
      <c r="FA38" s="45" t="s">
        <v>553</v>
      </c>
      <c r="FB38" s="45">
        <v>205</v>
      </c>
      <c r="FC38" s="45" t="s">
        <v>143</v>
      </c>
    </row>
    <row r="39" spans="1:159" s="45" customFormat="1">
      <c r="A39" s="45" t="s">
        <v>160</v>
      </c>
      <c r="B39" s="45">
        <v>3</v>
      </c>
      <c r="C39" s="45">
        <v>6.9</v>
      </c>
      <c r="D39" s="45">
        <v>44405</v>
      </c>
      <c r="E39" s="45" t="s">
        <v>144</v>
      </c>
      <c r="F39" s="45" t="s">
        <v>145</v>
      </c>
      <c r="G39" s="45">
        <v>20020621</v>
      </c>
      <c r="H39" s="45" t="s">
        <v>606</v>
      </c>
      <c r="I39" s="45" t="s">
        <v>236</v>
      </c>
      <c r="J39" s="45">
        <v>20020624</v>
      </c>
      <c r="K39" s="45">
        <v>20021221</v>
      </c>
      <c r="L39" s="45">
        <v>34</v>
      </c>
      <c r="N39" s="52">
        <f t="shared" si="0"/>
        <v>0</v>
      </c>
      <c r="O39" s="53">
        <f t="shared" si="1"/>
        <v>-0.60340000000000005</v>
      </c>
      <c r="P39" s="45">
        <v>-0.60340000000000005</v>
      </c>
      <c r="Q39" s="45">
        <f t="shared" si="2"/>
        <v>-0.19340054558202757</v>
      </c>
      <c r="R39" s="45">
        <f t="shared" si="3"/>
        <v>0</v>
      </c>
      <c r="S39" s="45">
        <f t="shared" si="4"/>
        <v>-0.60340000000000005</v>
      </c>
      <c r="T39" s="54">
        <f t="shared" si="5"/>
        <v>26.4</v>
      </c>
      <c r="U39" s="45">
        <f t="shared" si="6"/>
        <v>-0.19313706017926813</v>
      </c>
      <c r="V39" s="55">
        <f t="shared" si="7"/>
        <v>0.19313706017926813</v>
      </c>
      <c r="W39" s="56">
        <f t="shared" si="8"/>
        <v>-0.51282867477591487</v>
      </c>
      <c r="X39" s="54">
        <f t="shared" si="9"/>
        <v>25.47294211113951</v>
      </c>
      <c r="Y39" s="45">
        <f t="shared" si="10"/>
        <v>-0.51282867477591487</v>
      </c>
      <c r="Z39" s="45">
        <f t="shared" si="11"/>
        <v>0</v>
      </c>
      <c r="AA39" s="45">
        <f t="shared" si="12"/>
        <v>-0.19313706017926813</v>
      </c>
      <c r="AB39" s="45">
        <f t="shared" si="13"/>
        <v>0</v>
      </c>
      <c r="AC39" s="45">
        <f t="shared" si="14"/>
        <v>0</v>
      </c>
      <c r="AD39" s="45">
        <f t="shared" si="15"/>
        <v>0</v>
      </c>
      <c r="AE39" s="45">
        <f t="shared" si="16"/>
        <v>0</v>
      </c>
      <c r="AF39" s="45">
        <f t="shared" si="17"/>
        <v>0</v>
      </c>
      <c r="AH39" s="48">
        <v>10.19</v>
      </c>
      <c r="AI39" s="45">
        <f t="shared" ref="AI39:AI40" si="34">(AH39-10.27)/0.11</f>
        <v>-0.72727272727272796</v>
      </c>
      <c r="AJ39" s="45">
        <v>-0.72727272727272796</v>
      </c>
      <c r="AK39" s="45">
        <f t="shared" si="18"/>
        <v>-0.47574401531902566</v>
      </c>
      <c r="AL39" s="45">
        <f t="shared" si="19"/>
        <v>0</v>
      </c>
      <c r="AM39" s="45">
        <f t="shared" si="22"/>
        <v>-0.72727272727272796</v>
      </c>
      <c r="AN39" s="45">
        <f t="shared" si="20"/>
        <v>-0.47578627033903309</v>
      </c>
      <c r="AO39" s="45">
        <f t="shared" si="23"/>
        <v>0.47578627033903309</v>
      </c>
      <c r="AP39" s="45">
        <f t="shared" si="24"/>
        <v>-0.31435807116711856</v>
      </c>
      <c r="AQ39" s="45">
        <f t="shared" si="21"/>
        <v>0</v>
      </c>
      <c r="BE39" s="45" t="s">
        <v>147</v>
      </c>
      <c r="BF39" s="45">
        <v>143.5</v>
      </c>
      <c r="BG39" s="45">
        <v>20020619</v>
      </c>
      <c r="BH39" s="45" t="s">
        <v>138</v>
      </c>
      <c r="BI39" s="45" t="s">
        <v>607</v>
      </c>
      <c r="BJ39" s="45">
        <v>9903160</v>
      </c>
      <c r="BK39" s="45">
        <v>40</v>
      </c>
      <c r="BL39" s="45">
        <v>71.63</v>
      </c>
      <c r="BM39" s="45">
        <v>65.77</v>
      </c>
      <c r="BN39" s="45">
        <v>10.84</v>
      </c>
      <c r="BO39" s="45">
        <v>10.11</v>
      </c>
      <c r="BP39" s="45">
        <v>40</v>
      </c>
      <c r="BQ39" s="45" t="s">
        <v>608</v>
      </c>
      <c r="BR39" s="45">
        <v>40</v>
      </c>
      <c r="BS39" s="45">
        <v>3.6</v>
      </c>
      <c r="BT39" s="45">
        <v>3.3</v>
      </c>
      <c r="BU39" s="45">
        <v>6.9</v>
      </c>
      <c r="BV39" s="45">
        <v>0</v>
      </c>
      <c r="BW39" s="45">
        <v>3148</v>
      </c>
      <c r="BX39" s="45">
        <v>3152</v>
      </c>
      <c r="BY39" s="45">
        <v>3150</v>
      </c>
      <c r="BZ39" s="45">
        <v>13.2</v>
      </c>
      <c r="CA39" s="45">
        <v>13.8</v>
      </c>
      <c r="CB39" s="45">
        <v>13.5</v>
      </c>
      <c r="CC39" s="45">
        <v>2.21</v>
      </c>
      <c r="CD39" s="45">
        <v>2.2999999999999998</v>
      </c>
      <c r="CE39" s="45">
        <v>2.27</v>
      </c>
      <c r="CF39" s="45">
        <v>5339</v>
      </c>
      <c r="CG39" s="45">
        <v>5878</v>
      </c>
      <c r="CH39" s="45">
        <v>5517</v>
      </c>
      <c r="CI39" s="45">
        <v>2044</v>
      </c>
      <c r="CJ39" s="45">
        <v>2312</v>
      </c>
      <c r="CK39" s="45">
        <v>2187</v>
      </c>
      <c r="CL39" s="45">
        <v>836</v>
      </c>
      <c r="CM39" s="45">
        <v>864</v>
      </c>
      <c r="CN39" s="45">
        <v>849</v>
      </c>
      <c r="CO39" s="45">
        <v>143.4</v>
      </c>
      <c r="CP39" s="45">
        <v>143.6</v>
      </c>
      <c r="CQ39" s="45">
        <v>143.5</v>
      </c>
      <c r="CR39" s="45">
        <v>87.8</v>
      </c>
      <c r="CS39" s="45">
        <v>88</v>
      </c>
      <c r="CT39" s="45">
        <v>87.9</v>
      </c>
      <c r="CU39" s="45">
        <v>93.4</v>
      </c>
      <c r="CV39" s="45">
        <v>93.7</v>
      </c>
      <c r="CW39" s="45">
        <v>93.6</v>
      </c>
      <c r="CX39" s="45">
        <v>5.5</v>
      </c>
      <c r="CY39" s="45">
        <v>5.8</v>
      </c>
      <c r="CZ39" s="45">
        <v>5.6</v>
      </c>
      <c r="DA39" s="45">
        <v>27.8</v>
      </c>
      <c r="DB39" s="45">
        <v>32.700000000000003</v>
      </c>
      <c r="DC39" s="45">
        <v>30</v>
      </c>
      <c r="DD39" s="45">
        <v>267</v>
      </c>
      <c r="DE39" s="45">
        <v>276</v>
      </c>
      <c r="DF39" s="45">
        <v>272</v>
      </c>
      <c r="DG39" s="45">
        <v>7.5</v>
      </c>
      <c r="DH39" s="45">
        <v>8.1</v>
      </c>
      <c r="DI39" s="45">
        <v>7.9</v>
      </c>
      <c r="DJ39" s="45">
        <v>0.5</v>
      </c>
      <c r="DK39" s="45">
        <v>0.5</v>
      </c>
      <c r="DL39" s="45">
        <v>0.5</v>
      </c>
      <c r="DM39" s="45">
        <v>0.49</v>
      </c>
      <c r="DN39" s="45">
        <v>0.5</v>
      </c>
      <c r="DO39" s="45">
        <v>0.5</v>
      </c>
      <c r="DP39" s="45">
        <v>35</v>
      </c>
      <c r="DQ39" s="45">
        <v>35</v>
      </c>
      <c r="DR39" s="45">
        <v>35</v>
      </c>
      <c r="DS39" s="45">
        <v>230</v>
      </c>
      <c r="DT39" s="45">
        <v>261</v>
      </c>
      <c r="DU39" s="45">
        <v>249</v>
      </c>
      <c r="DV39" s="45">
        <v>1660</v>
      </c>
      <c r="DW39" s="45">
        <v>720</v>
      </c>
      <c r="DX39" s="45">
        <v>540</v>
      </c>
      <c r="DY39" s="45">
        <v>1800</v>
      </c>
      <c r="DZ39" s="45">
        <v>8.3799999999999999E-2</v>
      </c>
      <c r="EA39" s="45">
        <v>8.3799999999999999E-2</v>
      </c>
      <c r="EB39" s="45">
        <v>8.3799999999999999E-2</v>
      </c>
      <c r="EC39" s="45">
        <v>8.8900000000000007E-2</v>
      </c>
      <c r="ED39" s="45">
        <v>9.4E-2</v>
      </c>
      <c r="EE39" s="45">
        <v>9.2100000000000001E-2</v>
      </c>
      <c r="EF39" s="45">
        <v>6.8599999999999994E-2</v>
      </c>
      <c r="EG39" s="45">
        <v>7.3700000000000002E-2</v>
      </c>
      <c r="EH39" s="45">
        <v>7.1099999999999997E-2</v>
      </c>
      <c r="EI39" s="45">
        <v>5.0799999999999998E-2</v>
      </c>
      <c r="EJ39" s="45">
        <v>5.8400000000000001E-2</v>
      </c>
      <c r="EK39" s="45">
        <v>5.4600000000000003E-2</v>
      </c>
      <c r="EL39" s="45">
        <v>5.0799999999999998E-2</v>
      </c>
      <c r="EM39" s="45">
        <v>7.3700000000000002E-2</v>
      </c>
      <c r="EN39" s="45">
        <v>6.2899999999999998E-2</v>
      </c>
      <c r="EO39" s="45">
        <v>0</v>
      </c>
      <c r="EP39" s="45">
        <v>6</v>
      </c>
      <c r="EQ39" s="45">
        <v>6.0999999999999999E-2</v>
      </c>
      <c r="ER39" s="45">
        <v>1544</v>
      </c>
      <c r="ES39" s="45">
        <v>103</v>
      </c>
      <c r="ET39" s="45">
        <v>8252</v>
      </c>
      <c r="EU39" s="45" t="s">
        <v>188</v>
      </c>
      <c r="EV39" s="45">
        <v>2001</v>
      </c>
      <c r="EW39" s="45">
        <v>2405</v>
      </c>
      <c r="EX39" s="45" t="s">
        <v>142</v>
      </c>
      <c r="EY39" s="45" t="s">
        <v>609</v>
      </c>
      <c r="EZ39" s="45">
        <v>20020621</v>
      </c>
      <c r="FA39" s="45" t="s">
        <v>606</v>
      </c>
      <c r="FB39" s="45">
        <v>103</v>
      </c>
      <c r="FC39" s="45" t="s">
        <v>143</v>
      </c>
    </row>
    <row r="40" spans="1:159" s="45" customFormat="1">
      <c r="A40" s="45" t="s">
        <v>160</v>
      </c>
      <c r="B40" s="45">
        <v>4</v>
      </c>
      <c r="C40" s="45">
        <v>6.8</v>
      </c>
      <c r="D40" s="45">
        <v>44404</v>
      </c>
      <c r="E40" s="45" t="s">
        <v>144</v>
      </c>
      <c r="F40" s="45" t="s">
        <v>145</v>
      </c>
      <c r="G40" s="45">
        <v>20020622</v>
      </c>
      <c r="H40" s="45" t="s">
        <v>533</v>
      </c>
      <c r="I40" s="45" t="s">
        <v>236</v>
      </c>
      <c r="J40" s="45">
        <v>20020624</v>
      </c>
      <c r="K40" s="45">
        <v>20021222</v>
      </c>
      <c r="L40" s="45">
        <v>35</v>
      </c>
      <c r="N40" s="52">
        <f t="shared" si="0"/>
        <v>0</v>
      </c>
      <c r="O40" s="53">
        <f t="shared" si="1"/>
        <v>-0.64659999999999995</v>
      </c>
      <c r="P40" s="45">
        <v>-0.64659999999999995</v>
      </c>
      <c r="Q40" s="45">
        <f t="shared" si="2"/>
        <v>-0.28404043646562205</v>
      </c>
      <c r="R40" s="45">
        <f t="shared" si="3"/>
        <v>0</v>
      </c>
      <c r="S40" s="45">
        <f t="shared" si="4"/>
        <v>-0.64659999999999995</v>
      </c>
      <c r="T40" s="54">
        <f t="shared" si="5"/>
        <v>26.4</v>
      </c>
      <c r="U40" s="45">
        <f t="shared" si="6"/>
        <v>-0.28382964814341449</v>
      </c>
      <c r="V40" s="55">
        <f t="shared" si="7"/>
        <v>0.28382964814341449</v>
      </c>
      <c r="W40" s="56">
        <f t="shared" si="8"/>
        <v>-0.45346293982073183</v>
      </c>
      <c r="X40" s="54">
        <f t="shared" si="9"/>
        <v>25.03761768891161</v>
      </c>
      <c r="Y40" s="45">
        <f t="shared" si="10"/>
        <v>-0.45346293982073183</v>
      </c>
      <c r="Z40" s="45">
        <f t="shared" si="11"/>
        <v>0</v>
      </c>
      <c r="AA40" s="45">
        <f t="shared" si="12"/>
        <v>-0.28382964814341449</v>
      </c>
      <c r="AB40" s="45">
        <f t="shared" si="13"/>
        <v>0</v>
      </c>
      <c r="AC40" s="45">
        <f t="shared" si="14"/>
        <v>0</v>
      </c>
      <c r="AD40" s="45">
        <f t="shared" si="15"/>
        <v>0</v>
      </c>
      <c r="AE40" s="45">
        <f t="shared" si="16"/>
        <v>1</v>
      </c>
      <c r="AF40" s="45">
        <f t="shared" si="17"/>
        <v>1</v>
      </c>
      <c r="AH40" s="48">
        <v>10.16</v>
      </c>
      <c r="AI40" s="45">
        <f t="shared" si="34"/>
        <v>-0.99999999999999478</v>
      </c>
      <c r="AJ40" s="45">
        <v>-0.99999999999999478</v>
      </c>
      <c r="AK40" s="45">
        <f t="shared" si="18"/>
        <v>-0.58059521225521948</v>
      </c>
      <c r="AL40" s="45">
        <f t="shared" si="19"/>
        <v>0</v>
      </c>
      <c r="AM40" s="45">
        <f t="shared" si="22"/>
        <v>-0.99999999999999478</v>
      </c>
      <c r="AN40" s="45">
        <f t="shared" si="20"/>
        <v>-0.58062901627122543</v>
      </c>
      <c r="AO40" s="45">
        <f t="shared" si="23"/>
        <v>0.58062901627122543</v>
      </c>
      <c r="AP40" s="45">
        <f t="shared" si="24"/>
        <v>-0.52421372966096169</v>
      </c>
      <c r="AQ40" s="45">
        <f t="shared" si="21"/>
        <v>0</v>
      </c>
      <c r="BE40" s="45" t="s">
        <v>147</v>
      </c>
      <c r="BF40" s="45">
        <v>143.5</v>
      </c>
      <c r="BG40" s="45">
        <v>20020620</v>
      </c>
      <c r="BH40" s="45" t="s">
        <v>138</v>
      </c>
      <c r="BI40" s="45" t="s">
        <v>610</v>
      </c>
      <c r="BJ40" s="45">
        <v>9903160</v>
      </c>
      <c r="BK40" s="45">
        <v>40</v>
      </c>
      <c r="BL40" s="45">
        <v>71.81</v>
      </c>
      <c r="BM40" s="45">
        <v>66.23</v>
      </c>
      <c r="BN40" s="45">
        <v>10.85</v>
      </c>
      <c r="BO40" s="45">
        <v>10.14</v>
      </c>
      <c r="BP40" s="45">
        <v>140</v>
      </c>
      <c r="BQ40" s="45" t="s">
        <v>611</v>
      </c>
      <c r="BR40" s="45">
        <v>40</v>
      </c>
      <c r="BS40" s="45">
        <v>3.9</v>
      </c>
      <c r="BT40" s="45">
        <v>2.9</v>
      </c>
      <c r="BU40" s="45">
        <v>6.8</v>
      </c>
      <c r="BV40" s="45">
        <v>0</v>
      </c>
      <c r="BW40" s="45">
        <v>3147</v>
      </c>
      <c r="BX40" s="45">
        <v>3152</v>
      </c>
      <c r="BY40" s="45">
        <v>3150</v>
      </c>
      <c r="BZ40" s="45">
        <v>13.1</v>
      </c>
      <c r="CA40" s="45">
        <v>13.7</v>
      </c>
      <c r="CB40" s="45">
        <v>13.5</v>
      </c>
      <c r="CC40" s="45">
        <v>2.15</v>
      </c>
      <c r="CD40" s="45">
        <v>2.2599999999999998</v>
      </c>
      <c r="CE40" s="45">
        <v>2.21</v>
      </c>
      <c r="CF40" s="45">
        <v>4580</v>
      </c>
      <c r="CG40" s="45">
        <v>4913</v>
      </c>
      <c r="CH40" s="45">
        <v>4762</v>
      </c>
      <c r="CI40" s="45">
        <v>1688</v>
      </c>
      <c r="CJ40" s="45">
        <v>1986</v>
      </c>
      <c r="CK40" s="45">
        <v>1860</v>
      </c>
      <c r="CL40" s="45">
        <v>844</v>
      </c>
      <c r="CM40" s="45">
        <v>856</v>
      </c>
      <c r="CN40" s="45">
        <v>850</v>
      </c>
      <c r="CO40" s="45">
        <v>143.4</v>
      </c>
      <c r="CP40" s="45">
        <v>143.6</v>
      </c>
      <c r="CQ40" s="45">
        <v>143.5</v>
      </c>
      <c r="CR40" s="45">
        <v>87.4</v>
      </c>
      <c r="CS40" s="45">
        <v>88.5</v>
      </c>
      <c r="CT40" s="45">
        <v>87.9</v>
      </c>
      <c r="CU40" s="45">
        <v>93.2</v>
      </c>
      <c r="CV40" s="45">
        <v>93.9</v>
      </c>
      <c r="CW40" s="45">
        <v>93.5</v>
      </c>
      <c r="CX40" s="45">
        <v>5.4</v>
      </c>
      <c r="CY40" s="45">
        <v>5.9</v>
      </c>
      <c r="CZ40" s="45">
        <v>5.6</v>
      </c>
      <c r="DA40" s="45">
        <v>27.2</v>
      </c>
      <c r="DB40" s="45">
        <v>31.2</v>
      </c>
      <c r="DC40" s="45">
        <v>28.9</v>
      </c>
      <c r="DD40" s="45">
        <v>270</v>
      </c>
      <c r="DE40" s="45">
        <v>278</v>
      </c>
      <c r="DF40" s="45">
        <v>273</v>
      </c>
      <c r="DG40" s="45">
        <v>7.5</v>
      </c>
      <c r="DH40" s="45">
        <v>8.8000000000000007</v>
      </c>
      <c r="DI40" s="45">
        <v>8</v>
      </c>
      <c r="DJ40" s="45">
        <v>0</v>
      </c>
      <c r="DK40" s="45">
        <v>0.1</v>
      </c>
      <c r="DL40" s="45">
        <v>0</v>
      </c>
      <c r="DM40" s="45">
        <v>0.5</v>
      </c>
      <c r="DN40" s="45">
        <v>0.5</v>
      </c>
      <c r="DO40" s="45">
        <v>0.5</v>
      </c>
      <c r="DP40" s="45">
        <v>35</v>
      </c>
      <c r="DQ40" s="45">
        <v>35</v>
      </c>
      <c r="DR40" s="45">
        <v>35</v>
      </c>
      <c r="DS40" s="45">
        <v>222</v>
      </c>
      <c r="DT40" s="45">
        <v>253</v>
      </c>
      <c r="DU40" s="45">
        <v>238</v>
      </c>
      <c r="DV40" s="45">
        <v>1660</v>
      </c>
      <c r="DW40" s="45">
        <v>720</v>
      </c>
      <c r="DX40" s="45">
        <v>540</v>
      </c>
      <c r="DY40" s="45">
        <v>1700</v>
      </c>
      <c r="DZ40" s="45">
        <v>8.3799999999999999E-2</v>
      </c>
      <c r="EA40" s="45">
        <v>8.6400000000000005E-2</v>
      </c>
      <c r="EB40" s="45">
        <v>8.5099999999999995E-2</v>
      </c>
      <c r="EC40" s="45">
        <v>9.6500000000000002E-2</v>
      </c>
      <c r="ED40" s="45">
        <v>0.1041</v>
      </c>
      <c r="EE40" s="45">
        <v>0.10100000000000001</v>
      </c>
      <c r="EF40" s="45">
        <v>6.3500000000000001E-2</v>
      </c>
      <c r="EG40" s="45">
        <v>6.8599999999999994E-2</v>
      </c>
      <c r="EH40" s="45">
        <v>6.4799999999999996E-2</v>
      </c>
      <c r="EI40" s="45">
        <v>6.8599999999999994E-2</v>
      </c>
      <c r="EJ40" s="45">
        <v>7.3700000000000002E-2</v>
      </c>
      <c r="EK40" s="45">
        <v>7.1800000000000003E-2</v>
      </c>
      <c r="EL40" s="45">
        <v>7.3700000000000002E-2</v>
      </c>
      <c r="EM40" s="45">
        <v>7.6200000000000004E-2</v>
      </c>
      <c r="EN40" s="45">
        <v>7.4899999999999994E-2</v>
      </c>
      <c r="EO40" s="45">
        <v>5.1000000000000004E-3</v>
      </c>
      <c r="EP40" s="45">
        <v>9</v>
      </c>
      <c r="EQ40" s="45">
        <v>6.0999999999999999E-2</v>
      </c>
      <c r="ER40" s="45">
        <v>1510</v>
      </c>
      <c r="ES40" s="45">
        <v>152</v>
      </c>
      <c r="ET40" s="45">
        <v>8252</v>
      </c>
      <c r="EU40" s="45" t="s">
        <v>188</v>
      </c>
      <c r="EV40" s="45">
        <v>2004</v>
      </c>
      <c r="EW40" s="45">
        <v>2405</v>
      </c>
      <c r="EX40" s="45" t="s">
        <v>142</v>
      </c>
      <c r="EY40" s="45">
        <v>82</v>
      </c>
      <c r="EZ40" s="45">
        <v>20020622</v>
      </c>
      <c r="FA40" s="45" t="s">
        <v>533</v>
      </c>
      <c r="FB40" s="45">
        <v>152</v>
      </c>
      <c r="FC40" s="45" t="s">
        <v>143</v>
      </c>
    </row>
    <row r="41" spans="1:159" s="45" customFormat="1">
      <c r="A41" s="45" t="s">
        <v>160</v>
      </c>
      <c r="B41" s="45">
        <v>3</v>
      </c>
      <c r="C41" s="45">
        <v>15.2</v>
      </c>
      <c r="D41" s="45">
        <v>42448</v>
      </c>
      <c r="E41" s="45" t="s">
        <v>577</v>
      </c>
      <c r="F41" s="45" t="s">
        <v>145</v>
      </c>
      <c r="G41" s="45">
        <v>20020926</v>
      </c>
      <c r="H41" s="45" t="s">
        <v>627</v>
      </c>
      <c r="I41" s="45" t="s">
        <v>236</v>
      </c>
      <c r="J41" s="45">
        <v>20020927</v>
      </c>
      <c r="K41" s="45">
        <v>20030326</v>
      </c>
      <c r="L41" s="45">
        <v>36</v>
      </c>
      <c r="N41" s="52">
        <f t="shared" si="0"/>
        <v>0</v>
      </c>
      <c r="O41" s="53">
        <f t="shared" si="1"/>
        <v>0.51639999999999997</v>
      </c>
      <c r="P41" s="45">
        <v>0.51639999999999997</v>
      </c>
      <c r="Q41" s="45">
        <f t="shared" si="2"/>
        <v>-0.12395234917249766</v>
      </c>
      <c r="R41" s="45">
        <f t="shared" si="3"/>
        <v>0</v>
      </c>
      <c r="S41" s="45">
        <f t="shared" si="4"/>
        <v>0.51639999999999997</v>
      </c>
      <c r="T41" s="54">
        <f t="shared" si="5"/>
        <v>26.4</v>
      </c>
      <c r="U41" s="45">
        <f t="shared" si="6"/>
        <v>-0.12378371851473162</v>
      </c>
      <c r="V41" s="55">
        <f t="shared" si="7"/>
        <v>0.12378371851473162</v>
      </c>
      <c r="W41" s="56">
        <f t="shared" si="8"/>
        <v>0.80022964814341446</v>
      </c>
      <c r="X41" s="54">
        <f t="shared" si="9"/>
        <v>25.805838151129286</v>
      </c>
      <c r="Y41" s="45">
        <f t="shared" si="10"/>
        <v>0.80022964814341446</v>
      </c>
      <c r="Z41" s="45">
        <f t="shared" si="11"/>
        <v>0</v>
      </c>
      <c r="AA41" s="45">
        <f t="shared" si="12"/>
        <v>-0.12378371851473162</v>
      </c>
      <c r="AB41" s="45">
        <f t="shared" si="13"/>
        <v>0</v>
      </c>
      <c r="AC41" s="45">
        <f t="shared" si="14"/>
        <v>0</v>
      </c>
      <c r="AD41" s="45">
        <f t="shared" si="15"/>
        <v>0</v>
      </c>
      <c r="AE41" s="45">
        <f t="shared" si="16"/>
        <v>0</v>
      </c>
      <c r="AF41" s="45">
        <f t="shared" si="17"/>
        <v>0</v>
      </c>
      <c r="AH41" s="48">
        <v>9.33</v>
      </c>
      <c r="AI41" s="45">
        <f>(AH41-9)/0.17</f>
        <v>1.9411764705882355</v>
      </c>
      <c r="AJ41" s="45">
        <v>1.9411764705882355</v>
      </c>
      <c r="AK41" s="45">
        <f t="shared" si="18"/>
        <v>-7.6240875686528486E-2</v>
      </c>
      <c r="AL41" s="45">
        <f t="shared" si="19"/>
        <v>0</v>
      </c>
      <c r="AM41" s="45">
        <f t="shared" si="22"/>
        <v>1.9411764705882355</v>
      </c>
      <c r="AN41" s="45">
        <f t="shared" si="20"/>
        <v>-7.6267918899333265E-2</v>
      </c>
      <c r="AO41" s="45">
        <f t="shared" si="23"/>
        <v>7.6267918899333265E-2</v>
      </c>
      <c r="AP41" s="45">
        <f t="shared" si="24"/>
        <v>2.5218054868594608</v>
      </c>
      <c r="AQ41" s="45">
        <f t="shared" si="21"/>
        <v>0</v>
      </c>
      <c r="BE41" s="45" t="s">
        <v>151</v>
      </c>
      <c r="BF41" s="45">
        <v>143.5</v>
      </c>
      <c r="BG41" s="45">
        <v>20020924</v>
      </c>
      <c r="BH41" s="45" t="s">
        <v>138</v>
      </c>
      <c r="BI41" s="45" t="s">
        <v>629</v>
      </c>
      <c r="BJ41" s="45">
        <v>9903160</v>
      </c>
      <c r="BK41" s="45">
        <v>40</v>
      </c>
      <c r="BL41" s="45">
        <v>59.14</v>
      </c>
      <c r="BM41" s="45">
        <v>53.29</v>
      </c>
      <c r="BN41" s="45">
        <v>10.16</v>
      </c>
      <c r="BO41" s="45">
        <v>9.27</v>
      </c>
      <c r="BP41" s="45">
        <v>140</v>
      </c>
      <c r="BQ41" s="45" t="s">
        <v>630</v>
      </c>
      <c r="BR41" s="45">
        <v>40</v>
      </c>
      <c r="BS41" s="45">
        <v>7.9</v>
      </c>
      <c r="BT41" s="45">
        <v>7.3</v>
      </c>
      <c r="BU41" s="45">
        <v>15.2</v>
      </c>
      <c r="BV41" s="45">
        <v>0</v>
      </c>
      <c r="BW41" s="45">
        <v>3148</v>
      </c>
      <c r="BX41" s="45">
        <v>3152</v>
      </c>
      <c r="BY41" s="45">
        <v>3150</v>
      </c>
      <c r="BZ41" s="45">
        <v>13.3</v>
      </c>
      <c r="CA41" s="45">
        <v>13.5</v>
      </c>
      <c r="CB41" s="45">
        <v>13.4</v>
      </c>
      <c r="CC41" s="45">
        <v>2.2000000000000002</v>
      </c>
      <c r="CD41" s="45">
        <v>2.27</v>
      </c>
      <c r="CE41" s="45">
        <v>2.2400000000000002</v>
      </c>
      <c r="CF41" s="45">
        <v>4849</v>
      </c>
      <c r="CG41" s="45">
        <v>5336</v>
      </c>
      <c r="CH41" s="45">
        <v>5029</v>
      </c>
      <c r="CI41" s="45">
        <v>2058</v>
      </c>
      <c r="CJ41" s="45">
        <v>2387</v>
      </c>
      <c r="CK41" s="45">
        <v>2208</v>
      </c>
      <c r="CL41" s="45">
        <v>839</v>
      </c>
      <c r="CM41" s="45">
        <v>858</v>
      </c>
      <c r="CN41" s="45">
        <v>849</v>
      </c>
      <c r="CO41" s="45">
        <v>143.30000000000001</v>
      </c>
      <c r="CP41" s="45">
        <v>143.6</v>
      </c>
      <c r="CQ41" s="45">
        <v>143.5</v>
      </c>
      <c r="CR41" s="45">
        <v>87.8</v>
      </c>
      <c r="CS41" s="45">
        <v>88</v>
      </c>
      <c r="CT41" s="45">
        <v>87.9</v>
      </c>
      <c r="CU41" s="45">
        <v>93.7</v>
      </c>
      <c r="CV41" s="45">
        <v>93.9</v>
      </c>
      <c r="CW41" s="45">
        <v>93.8</v>
      </c>
      <c r="CX41" s="45">
        <v>5.8</v>
      </c>
      <c r="CY41" s="45">
        <v>6</v>
      </c>
      <c r="CZ41" s="45">
        <v>5.9</v>
      </c>
      <c r="DA41" s="45">
        <v>27</v>
      </c>
      <c r="DB41" s="45">
        <v>30.8</v>
      </c>
      <c r="DC41" s="45">
        <v>28.4</v>
      </c>
      <c r="DD41" s="45">
        <v>267</v>
      </c>
      <c r="DE41" s="45">
        <v>280</v>
      </c>
      <c r="DF41" s="45">
        <v>275</v>
      </c>
      <c r="DG41" s="45">
        <v>8.4</v>
      </c>
      <c r="DH41" s="45">
        <v>8.6</v>
      </c>
      <c r="DI41" s="45">
        <v>8.5</v>
      </c>
      <c r="DJ41" s="45">
        <v>0.3</v>
      </c>
      <c r="DK41" s="45">
        <v>0.4</v>
      </c>
      <c r="DL41" s="45">
        <v>0.3</v>
      </c>
      <c r="DM41" s="45">
        <v>0.47</v>
      </c>
      <c r="DN41" s="45">
        <v>0.51</v>
      </c>
      <c r="DO41" s="45">
        <v>0.5</v>
      </c>
      <c r="DP41" s="45">
        <v>35</v>
      </c>
      <c r="DQ41" s="45">
        <v>35</v>
      </c>
      <c r="DR41" s="45">
        <v>35</v>
      </c>
      <c r="DS41" s="45">
        <v>52</v>
      </c>
      <c r="DT41" s="45">
        <v>100</v>
      </c>
      <c r="DU41" s="45">
        <v>86</v>
      </c>
      <c r="DV41" s="45">
        <v>1660</v>
      </c>
      <c r="DW41" s="45">
        <v>720</v>
      </c>
      <c r="DX41" s="45">
        <v>540</v>
      </c>
      <c r="DY41" s="45">
        <v>1700</v>
      </c>
      <c r="DZ41" s="45">
        <v>8.6400000000000005E-2</v>
      </c>
      <c r="EA41" s="45">
        <v>8.8900000000000007E-2</v>
      </c>
      <c r="EB41" s="45">
        <v>8.7599999999999997E-2</v>
      </c>
      <c r="EC41" s="45">
        <v>9.4E-2</v>
      </c>
      <c r="ED41" s="45">
        <v>0.1016</v>
      </c>
      <c r="EE41" s="45">
        <v>9.9099999999999994E-2</v>
      </c>
      <c r="EF41" s="45">
        <v>7.1099999999999997E-2</v>
      </c>
      <c r="EG41" s="45">
        <v>7.1099999999999997E-2</v>
      </c>
      <c r="EH41" s="45">
        <v>7.1099999999999997E-2</v>
      </c>
      <c r="EI41" s="45">
        <v>5.0799999999999998E-2</v>
      </c>
      <c r="EJ41" s="45">
        <v>5.8400000000000001E-2</v>
      </c>
      <c r="EK41" s="45">
        <v>5.5199999999999999E-2</v>
      </c>
      <c r="EL41" s="45">
        <v>5.8400000000000001E-2</v>
      </c>
      <c r="EM41" s="45">
        <v>7.6200000000000004E-2</v>
      </c>
      <c r="EN41" s="45">
        <v>6.6699999999999995E-2</v>
      </c>
      <c r="EO41" s="45">
        <v>0</v>
      </c>
      <c r="EP41" s="45">
        <v>2</v>
      </c>
      <c r="EQ41" s="45">
        <v>4.8300000000000003E-2</v>
      </c>
      <c r="ER41" s="45">
        <v>1544</v>
      </c>
      <c r="ES41" s="45">
        <v>103</v>
      </c>
      <c r="ET41" s="45">
        <v>8252</v>
      </c>
      <c r="EU41" s="45" t="s">
        <v>188</v>
      </c>
      <c r="EV41" s="45">
        <v>2001</v>
      </c>
      <c r="EW41" s="45">
        <v>2405</v>
      </c>
      <c r="EX41" s="45" t="s">
        <v>142</v>
      </c>
      <c r="EY41" s="45">
        <v>178</v>
      </c>
      <c r="EZ41" s="45">
        <v>20020926</v>
      </c>
      <c r="FA41" s="45" t="s">
        <v>627</v>
      </c>
      <c r="FB41" s="45">
        <v>103</v>
      </c>
      <c r="FC41" s="45" t="s">
        <v>143</v>
      </c>
    </row>
    <row r="42" spans="1:159" s="45" customFormat="1">
      <c r="A42" s="45" t="s">
        <v>160</v>
      </c>
      <c r="B42" s="45">
        <v>4</v>
      </c>
      <c r="C42" s="45">
        <v>9.1</v>
      </c>
      <c r="D42" s="45">
        <v>45284</v>
      </c>
      <c r="E42" s="45" t="s">
        <v>144</v>
      </c>
      <c r="F42" s="45" t="s">
        <v>145</v>
      </c>
      <c r="G42" s="45">
        <v>20021104</v>
      </c>
      <c r="H42" s="45" t="s">
        <v>631</v>
      </c>
      <c r="I42" s="45" t="s">
        <v>236</v>
      </c>
      <c r="J42" s="45">
        <v>20021104</v>
      </c>
      <c r="K42" s="45">
        <v>20030504</v>
      </c>
      <c r="L42" s="45">
        <v>37</v>
      </c>
      <c r="N42" s="52">
        <f t="shared" si="0"/>
        <v>0</v>
      </c>
      <c r="O42" s="53">
        <f t="shared" si="1"/>
        <v>0.3448</v>
      </c>
      <c r="P42" s="45">
        <v>0.3448</v>
      </c>
      <c r="Q42" s="45">
        <f t="shared" si="2"/>
        <v>-3.020187933799813E-2</v>
      </c>
      <c r="R42" s="45">
        <f t="shared" si="3"/>
        <v>0</v>
      </c>
      <c r="S42" s="45">
        <f t="shared" si="4"/>
        <v>0.3448</v>
      </c>
      <c r="T42" s="54">
        <f t="shared" si="5"/>
        <v>26.4</v>
      </c>
      <c r="U42" s="45">
        <f t="shared" si="6"/>
        <v>-3.0066974811785288E-2</v>
      </c>
      <c r="V42" s="55">
        <f t="shared" si="7"/>
        <v>3.0066974811785288E-2</v>
      </c>
      <c r="W42" s="56">
        <f t="shared" si="8"/>
        <v>0.46858371851473163</v>
      </c>
      <c r="X42" s="54">
        <f t="shared" si="9"/>
        <v>26.25567852090343</v>
      </c>
      <c r="Y42" s="45">
        <f t="shared" si="10"/>
        <v>0.46858371851473163</v>
      </c>
      <c r="Z42" s="45">
        <f t="shared" si="11"/>
        <v>0</v>
      </c>
      <c r="AA42" s="45">
        <f t="shared" si="12"/>
        <v>-3.0066974811785288E-2</v>
      </c>
      <c r="AB42" s="45">
        <f t="shared" si="13"/>
        <v>0</v>
      </c>
      <c r="AC42" s="45">
        <f t="shared" si="14"/>
        <v>0</v>
      </c>
      <c r="AD42" s="45">
        <f t="shared" si="15"/>
        <v>0</v>
      </c>
      <c r="AE42" s="45">
        <f t="shared" si="16"/>
        <v>1</v>
      </c>
      <c r="AF42" s="45">
        <f t="shared" si="17"/>
        <v>1</v>
      </c>
      <c r="AH42" s="48">
        <v>10.28</v>
      </c>
      <c r="AI42" s="45">
        <f t="shared" ref="AI42:AI43" si="35">(AH42-10.27)/0.11</f>
        <v>9.0909090909088969E-2</v>
      </c>
      <c r="AJ42" s="45">
        <v>9.0909090909088969E-2</v>
      </c>
      <c r="AK42" s="45">
        <f t="shared" si="18"/>
        <v>-4.281088236740499E-2</v>
      </c>
      <c r="AL42" s="45">
        <f t="shared" si="19"/>
        <v>0</v>
      </c>
      <c r="AM42" s="45">
        <f t="shared" si="22"/>
        <v>9.0909090909088969E-2</v>
      </c>
      <c r="AN42" s="45">
        <f t="shared" si="20"/>
        <v>-4.2832516937648821E-2</v>
      </c>
      <c r="AO42" s="45">
        <f t="shared" si="23"/>
        <v>4.2832516937648821E-2</v>
      </c>
      <c r="AP42" s="45">
        <f t="shared" si="24"/>
        <v>0.16717700980842223</v>
      </c>
      <c r="AQ42" s="45">
        <f t="shared" si="21"/>
        <v>0</v>
      </c>
      <c r="BE42" s="45" t="s">
        <v>147</v>
      </c>
      <c r="BF42" s="45">
        <v>143.5</v>
      </c>
      <c r="BG42" s="45">
        <v>20021102</v>
      </c>
      <c r="BH42" s="45" t="s">
        <v>138</v>
      </c>
      <c r="BI42" s="45" t="s">
        <v>632</v>
      </c>
      <c r="BJ42" s="45">
        <v>9903160</v>
      </c>
      <c r="BK42" s="45">
        <v>40</v>
      </c>
      <c r="BL42" s="45">
        <v>71.73</v>
      </c>
      <c r="BM42" s="45">
        <v>66.209999999999994</v>
      </c>
      <c r="BN42" s="45">
        <v>10.9</v>
      </c>
      <c r="BO42" s="45">
        <v>10.25</v>
      </c>
      <c r="BP42" s="45">
        <v>-10</v>
      </c>
      <c r="BQ42" s="45" t="s">
        <v>633</v>
      </c>
      <c r="BR42" s="45">
        <v>40</v>
      </c>
      <c r="BS42" s="45">
        <v>4.7</v>
      </c>
      <c r="BT42" s="45">
        <v>4.4000000000000004</v>
      </c>
      <c r="BU42" s="45">
        <v>9.1</v>
      </c>
      <c r="BV42" s="45">
        <v>0</v>
      </c>
      <c r="BW42" s="45">
        <v>3149</v>
      </c>
      <c r="BX42" s="45">
        <v>3152</v>
      </c>
      <c r="BY42" s="45">
        <v>3150</v>
      </c>
      <c r="BZ42" s="45">
        <v>13.4</v>
      </c>
      <c r="CA42" s="45">
        <v>13.6</v>
      </c>
      <c r="CB42" s="45">
        <v>13.5</v>
      </c>
      <c r="CC42" s="45">
        <v>2.1800000000000002</v>
      </c>
      <c r="CD42" s="45">
        <v>2.29</v>
      </c>
      <c r="CE42" s="45">
        <v>2.23</v>
      </c>
      <c r="CF42" s="45">
        <v>4472</v>
      </c>
      <c r="CG42" s="45">
        <v>4869</v>
      </c>
      <c r="CH42" s="45">
        <v>4743</v>
      </c>
      <c r="CI42" s="45">
        <v>1861</v>
      </c>
      <c r="CJ42" s="45">
        <v>2080</v>
      </c>
      <c r="CK42" s="45">
        <v>1993</v>
      </c>
      <c r="CL42" s="45">
        <v>837</v>
      </c>
      <c r="CM42" s="45">
        <v>873</v>
      </c>
      <c r="CN42" s="45">
        <v>852</v>
      </c>
      <c r="CO42" s="45">
        <v>143.4</v>
      </c>
      <c r="CP42" s="45">
        <v>143.6</v>
      </c>
      <c r="CQ42" s="45">
        <v>143.5</v>
      </c>
      <c r="CR42" s="45">
        <v>87.6</v>
      </c>
      <c r="CS42" s="45">
        <v>88</v>
      </c>
      <c r="CT42" s="45">
        <v>87.9</v>
      </c>
      <c r="CU42" s="45">
        <v>93.4</v>
      </c>
      <c r="CV42" s="45">
        <v>93.6</v>
      </c>
      <c r="CW42" s="45">
        <v>93.5</v>
      </c>
      <c r="CX42" s="45">
        <v>5.5</v>
      </c>
      <c r="CY42" s="45">
        <v>5.8</v>
      </c>
      <c r="CZ42" s="45">
        <v>5.6</v>
      </c>
      <c r="DA42" s="45">
        <v>25.2</v>
      </c>
      <c r="DB42" s="45">
        <v>33.5</v>
      </c>
      <c r="DC42" s="45">
        <v>26.2</v>
      </c>
      <c r="DD42" s="45">
        <v>271</v>
      </c>
      <c r="DE42" s="45">
        <v>278</v>
      </c>
      <c r="DF42" s="45">
        <v>275</v>
      </c>
      <c r="DG42" s="45">
        <v>9.3000000000000007</v>
      </c>
      <c r="DH42" s="45">
        <v>9.8000000000000007</v>
      </c>
      <c r="DI42" s="45">
        <v>9.6999999999999993</v>
      </c>
      <c r="DJ42" s="45">
        <v>0</v>
      </c>
      <c r="DK42" s="45">
        <v>0</v>
      </c>
      <c r="DL42" s="45">
        <v>0</v>
      </c>
      <c r="DM42" s="45">
        <v>0.48</v>
      </c>
      <c r="DN42" s="45">
        <v>0.54</v>
      </c>
      <c r="DO42" s="45">
        <v>0.51</v>
      </c>
      <c r="DP42" s="45">
        <v>35</v>
      </c>
      <c r="DQ42" s="45">
        <v>35</v>
      </c>
      <c r="DR42" s="45">
        <v>35</v>
      </c>
      <c r="DS42" s="45">
        <v>201</v>
      </c>
      <c r="DT42" s="45">
        <v>230</v>
      </c>
      <c r="DU42" s="45">
        <v>213</v>
      </c>
      <c r="DV42" s="45">
        <v>1660</v>
      </c>
      <c r="DW42" s="45">
        <v>720</v>
      </c>
      <c r="DX42" s="45">
        <v>540</v>
      </c>
      <c r="DY42" s="45">
        <v>1850</v>
      </c>
      <c r="DZ42" s="45">
        <v>8.3799999999999999E-2</v>
      </c>
      <c r="EA42" s="45">
        <v>8.8900000000000007E-2</v>
      </c>
      <c r="EB42" s="45">
        <v>8.6400000000000005E-2</v>
      </c>
      <c r="EC42" s="45">
        <v>8.8900000000000007E-2</v>
      </c>
      <c r="ED42" s="45">
        <v>9.4E-2</v>
      </c>
      <c r="EE42" s="45">
        <v>9.2100000000000001E-2</v>
      </c>
      <c r="EF42" s="45">
        <v>6.0999999999999999E-2</v>
      </c>
      <c r="EG42" s="45">
        <v>6.6000000000000003E-2</v>
      </c>
      <c r="EH42" s="45">
        <v>6.3500000000000001E-2</v>
      </c>
      <c r="EI42" s="45">
        <v>6.6000000000000003E-2</v>
      </c>
      <c r="EJ42" s="45">
        <v>7.6200000000000004E-2</v>
      </c>
      <c r="EK42" s="45">
        <v>7.1099999999999997E-2</v>
      </c>
      <c r="EL42" s="45">
        <v>6.6000000000000003E-2</v>
      </c>
      <c r="EM42" s="45">
        <v>7.6200000000000004E-2</v>
      </c>
      <c r="EN42" s="45">
        <v>7.1099999999999997E-2</v>
      </c>
      <c r="EO42" s="45">
        <v>2.5000000000000001E-3</v>
      </c>
      <c r="EP42" s="45">
        <v>1</v>
      </c>
      <c r="EQ42" s="45">
        <v>3.0499999999999999E-2</v>
      </c>
      <c r="ER42" s="45">
        <v>1622</v>
      </c>
      <c r="ES42" s="45">
        <v>205</v>
      </c>
      <c r="ET42" s="45">
        <v>8252</v>
      </c>
      <c r="EU42" s="45" t="s">
        <v>188</v>
      </c>
      <c r="EV42" s="45">
        <v>2003</v>
      </c>
      <c r="EW42" s="45">
        <v>2405</v>
      </c>
      <c r="EX42" s="45" t="s">
        <v>142</v>
      </c>
      <c r="EY42" s="45">
        <v>82</v>
      </c>
      <c r="EZ42" s="45">
        <v>20021104</v>
      </c>
      <c r="FA42" s="45" t="s">
        <v>631</v>
      </c>
      <c r="FB42" s="45">
        <v>205</v>
      </c>
      <c r="FC42" s="45" t="s">
        <v>143</v>
      </c>
    </row>
    <row r="43" spans="1:159" s="45" customFormat="1">
      <c r="A43" s="45" t="s">
        <v>160</v>
      </c>
      <c r="B43" s="45">
        <v>4</v>
      </c>
      <c r="C43" s="45">
        <v>7.5</v>
      </c>
      <c r="D43" s="45">
        <v>45285</v>
      </c>
      <c r="E43" s="45" t="s">
        <v>144</v>
      </c>
      <c r="F43" s="45" t="s">
        <v>145</v>
      </c>
      <c r="G43" s="45">
        <v>20021111</v>
      </c>
      <c r="H43" s="45" t="s">
        <v>190</v>
      </c>
      <c r="I43" s="45" t="s">
        <v>236</v>
      </c>
      <c r="J43" s="45">
        <v>20021113</v>
      </c>
      <c r="K43" s="45">
        <v>20030511</v>
      </c>
      <c r="L43" s="45">
        <v>38</v>
      </c>
      <c r="N43" s="52">
        <f t="shared" si="0"/>
        <v>0</v>
      </c>
      <c r="O43" s="53">
        <f t="shared" si="1"/>
        <v>-0.3448</v>
      </c>
      <c r="P43" s="45">
        <v>-0.3448</v>
      </c>
      <c r="Q43" s="45">
        <f t="shared" si="2"/>
        <v>-9.312150347039852E-2</v>
      </c>
      <c r="R43" s="45">
        <f t="shared" si="3"/>
        <v>0</v>
      </c>
      <c r="S43" s="45">
        <f t="shared" si="4"/>
        <v>-0.3448</v>
      </c>
      <c r="T43" s="54">
        <f t="shared" si="5"/>
        <v>26.4</v>
      </c>
      <c r="U43" s="45">
        <f t="shared" si="6"/>
        <v>-9.3013579849428235E-2</v>
      </c>
      <c r="V43" s="55">
        <f t="shared" si="7"/>
        <v>9.3013579849428235E-2</v>
      </c>
      <c r="W43" s="56">
        <f t="shared" si="8"/>
        <v>-0.31473302518821472</v>
      </c>
      <c r="X43" s="54">
        <f t="shared" si="9"/>
        <v>25.953534816722744</v>
      </c>
      <c r="Y43" s="45">
        <f t="shared" si="10"/>
        <v>-0.31473302518821472</v>
      </c>
      <c r="Z43" s="45">
        <f t="shared" si="11"/>
        <v>0</v>
      </c>
      <c r="AA43" s="45">
        <f t="shared" si="12"/>
        <v>-9.3013579849428235E-2</v>
      </c>
      <c r="AB43" s="45">
        <f t="shared" si="13"/>
        <v>0</v>
      </c>
      <c r="AC43" s="45">
        <f t="shared" si="14"/>
        <v>0</v>
      </c>
      <c r="AD43" s="45">
        <f t="shared" si="15"/>
        <v>0</v>
      </c>
      <c r="AE43" s="45">
        <f t="shared" si="16"/>
        <v>1</v>
      </c>
      <c r="AF43" s="45">
        <f t="shared" si="17"/>
        <v>1</v>
      </c>
      <c r="AH43" s="48">
        <v>10.14</v>
      </c>
      <c r="AI43" s="45">
        <f t="shared" si="35"/>
        <v>-1.1818181818181728</v>
      </c>
      <c r="AJ43" s="45">
        <v>-1.1818181818181728</v>
      </c>
      <c r="AK43" s="45">
        <f t="shared" si="18"/>
        <v>-0.27061234225755854</v>
      </c>
      <c r="AL43" s="45">
        <f t="shared" si="19"/>
        <v>0</v>
      </c>
      <c r="AM43" s="45">
        <f t="shared" si="22"/>
        <v>-1.1818181818181728</v>
      </c>
      <c r="AN43" s="45">
        <f t="shared" si="20"/>
        <v>-0.2706296499137536</v>
      </c>
      <c r="AO43" s="45">
        <f t="shared" si="23"/>
        <v>0.2706296499137536</v>
      </c>
      <c r="AP43" s="45">
        <f t="shared" si="24"/>
        <v>-1.1389856648805239</v>
      </c>
      <c r="AQ43" s="45">
        <f t="shared" si="21"/>
        <v>0</v>
      </c>
      <c r="BE43" s="45" t="s">
        <v>147</v>
      </c>
      <c r="BF43" s="45">
        <v>143.5</v>
      </c>
      <c r="BG43" s="45">
        <v>20021109</v>
      </c>
      <c r="BH43" s="45" t="s">
        <v>138</v>
      </c>
      <c r="BI43" s="45" t="s">
        <v>634</v>
      </c>
      <c r="BJ43" s="45">
        <v>9903160</v>
      </c>
      <c r="BK43" s="45">
        <v>40</v>
      </c>
      <c r="BL43" s="45">
        <v>71.56</v>
      </c>
      <c r="BM43" s="45">
        <v>65.03</v>
      </c>
      <c r="BN43" s="45">
        <v>10.88</v>
      </c>
      <c r="BO43" s="45">
        <v>10.029999999999999</v>
      </c>
      <c r="BP43" s="45">
        <v>40</v>
      </c>
      <c r="BQ43" s="45" t="s">
        <v>635</v>
      </c>
      <c r="BR43" s="45">
        <v>40</v>
      </c>
      <c r="BS43" s="45">
        <v>3.8</v>
      </c>
      <c r="BT43" s="45">
        <v>3.7</v>
      </c>
      <c r="BU43" s="45">
        <v>7.5</v>
      </c>
      <c r="BV43" s="45">
        <v>0</v>
      </c>
      <c r="BW43" s="45">
        <v>3147</v>
      </c>
      <c r="BX43" s="45">
        <v>3152</v>
      </c>
      <c r="BY43" s="45">
        <v>3150</v>
      </c>
      <c r="BZ43" s="45">
        <v>13.3</v>
      </c>
      <c r="CA43" s="45">
        <v>13.7</v>
      </c>
      <c r="CB43" s="45">
        <v>13.4</v>
      </c>
      <c r="CC43" s="45">
        <v>2.15</v>
      </c>
      <c r="CD43" s="45">
        <v>2.2799999999999998</v>
      </c>
      <c r="CE43" s="45">
        <v>2.21</v>
      </c>
      <c r="CF43" s="45">
        <v>3970</v>
      </c>
      <c r="CG43" s="45">
        <v>4292</v>
      </c>
      <c r="CH43" s="45">
        <v>4157</v>
      </c>
      <c r="CI43" s="45">
        <v>1701</v>
      </c>
      <c r="CJ43" s="45">
        <v>2043</v>
      </c>
      <c r="CK43" s="45">
        <v>1893</v>
      </c>
      <c r="CL43" s="45">
        <v>843</v>
      </c>
      <c r="CM43" s="45">
        <v>863</v>
      </c>
      <c r="CN43" s="45">
        <v>852</v>
      </c>
      <c r="CO43" s="45">
        <v>143.4</v>
      </c>
      <c r="CP43" s="45">
        <v>143.9</v>
      </c>
      <c r="CQ43" s="45">
        <v>143.5</v>
      </c>
      <c r="CR43" s="45">
        <v>87.4</v>
      </c>
      <c r="CS43" s="45">
        <v>88.3</v>
      </c>
      <c r="CT43" s="45">
        <v>87.9</v>
      </c>
      <c r="CU43" s="45">
        <v>93</v>
      </c>
      <c r="CV43" s="45">
        <v>94</v>
      </c>
      <c r="CW43" s="45">
        <v>93.5</v>
      </c>
      <c r="CX43" s="45">
        <v>5.3</v>
      </c>
      <c r="CY43" s="45">
        <v>6.2</v>
      </c>
      <c r="CZ43" s="45">
        <v>5.6</v>
      </c>
      <c r="DA43" s="45">
        <v>27.3</v>
      </c>
      <c r="DB43" s="45">
        <v>31.9</v>
      </c>
      <c r="DC43" s="45">
        <v>29.2</v>
      </c>
      <c r="DD43" s="45">
        <v>270</v>
      </c>
      <c r="DE43" s="45">
        <v>286</v>
      </c>
      <c r="DF43" s="45">
        <v>280</v>
      </c>
      <c r="DG43" s="45">
        <v>8.5</v>
      </c>
      <c r="DH43" s="45">
        <v>9.3000000000000007</v>
      </c>
      <c r="DI43" s="45">
        <v>9</v>
      </c>
      <c r="DJ43" s="45">
        <v>0</v>
      </c>
      <c r="DK43" s="45">
        <v>0</v>
      </c>
      <c r="DL43" s="45">
        <v>0</v>
      </c>
      <c r="DM43" s="45">
        <v>0.48</v>
      </c>
      <c r="DN43" s="45">
        <v>0.52</v>
      </c>
      <c r="DO43" s="45">
        <v>0.5</v>
      </c>
      <c r="DP43" s="45">
        <v>35</v>
      </c>
      <c r="DQ43" s="45">
        <v>35</v>
      </c>
      <c r="DR43" s="45">
        <v>35</v>
      </c>
      <c r="DS43" s="45">
        <v>161</v>
      </c>
      <c r="DT43" s="45">
        <v>186</v>
      </c>
      <c r="DU43" s="45">
        <v>175</v>
      </c>
      <c r="DV43" s="45">
        <v>1660</v>
      </c>
      <c r="DW43" s="45">
        <v>720</v>
      </c>
      <c r="DX43" s="45">
        <v>540</v>
      </c>
      <c r="DY43" s="45">
        <v>1800</v>
      </c>
      <c r="DZ43" s="45">
        <v>7.1099999999999997E-2</v>
      </c>
      <c r="EA43" s="45">
        <v>8.3799999999999999E-2</v>
      </c>
      <c r="EB43" s="45">
        <v>0.78100000000000003</v>
      </c>
      <c r="EC43" s="45">
        <v>0.1118</v>
      </c>
      <c r="ED43" s="45">
        <v>0.12189999999999999</v>
      </c>
      <c r="EE43" s="45">
        <v>0.1149</v>
      </c>
      <c r="EF43" s="45">
        <v>6.6000000000000003E-2</v>
      </c>
      <c r="EG43" s="45">
        <v>6.6000000000000003E-2</v>
      </c>
      <c r="EH43" s="45">
        <v>6.6000000000000003E-2</v>
      </c>
      <c r="EI43" s="45">
        <v>5.0799999999999998E-2</v>
      </c>
      <c r="EJ43" s="45">
        <v>5.0799999999999998E-2</v>
      </c>
      <c r="EK43" s="45">
        <v>5.0799999999999998E-2</v>
      </c>
      <c r="EL43" s="45">
        <v>5.0799999999999998E-2</v>
      </c>
      <c r="EM43" s="45">
        <v>5.5899999999999998E-2</v>
      </c>
      <c r="EN43" s="45">
        <v>5.33E-2</v>
      </c>
      <c r="EO43" s="45">
        <v>0</v>
      </c>
      <c r="EP43" s="45">
        <v>1</v>
      </c>
      <c r="EQ43" s="45">
        <v>3.56E-2</v>
      </c>
      <c r="ER43" s="45" t="s">
        <v>636</v>
      </c>
      <c r="ES43" s="45" t="s">
        <v>636</v>
      </c>
      <c r="ET43" s="45">
        <v>8252</v>
      </c>
      <c r="EU43" s="45" t="s">
        <v>188</v>
      </c>
      <c r="EV43" s="45">
        <v>985</v>
      </c>
      <c r="EW43" s="45">
        <v>2405</v>
      </c>
      <c r="EX43" s="45" t="s">
        <v>142</v>
      </c>
      <c r="EY43" s="45">
        <v>1334</v>
      </c>
      <c r="EZ43" s="45">
        <v>20021111</v>
      </c>
      <c r="FA43" s="45" t="s">
        <v>190</v>
      </c>
      <c r="FB43" s="45">
        <v>31</v>
      </c>
      <c r="FC43" s="45" t="s">
        <v>143</v>
      </c>
    </row>
    <row r="44" spans="1:159" s="45" customFormat="1">
      <c r="A44" s="45" t="s">
        <v>160</v>
      </c>
      <c r="B44" s="45">
        <v>3</v>
      </c>
      <c r="C44" s="45">
        <v>13.9</v>
      </c>
      <c r="D44" s="45">
        <v>44401</v>
      </c>
      <c r="E44" s="45" t="s">
        <v>577</v>
      </c>
      <c r="F44" s="45" t="s">
        <v>145</v>
      </c>
      <c r="G44" s="45">
        <v>20021206</v>
      </c>
      <c r="H44" s="45" t="s">
        <v>566</v>
      </c>
      <c r="I44" s="45" t="s">
        <v>236</v>
      </c>
      <c r="J44" s="45">
        <v>20021209</v>
      </c>
      <c r="K44" s="45">
        <v>20030606</v>
      </c>
      <c r="L44" s="45">
        <v>39</v>
      </c>
      <c r="N44" s="52">
        <f t="shared" si="0"/>
        <v>0</v>
      </c>
      <c r="O44" s="53">
        <f t="shared" si="1"/>
        <v>0.21129999999999999</v>
      </c>
      <c r="P44" s="45">
        <v>0.21129999999999999</v>
      </c>
      <c r="Q44" s="45">
        <f t="shared" si="2"/>
        <v>-3.2237202776318814E-2</v>
      </c>
      <c r="R44" s="45">
        <f t="shared" si="3"/>
        <v>0</v>
      </c>
      <c r="S44" s="45">
        <f t="shared" si="4"/>
        <v>0.21129999999999999</v>
      </c>
      <c r="T44" s="54">
        <f t="shared" si="5"/>
        <v>26.4</v>
      </c>
      <c r="U44" s="45">
        <f t="shared" si="6"/>
        <v>-3.2150863879542586E-2</v>
      </c>
      <c r="V44" s="55">
        <f t="shared" si="7"/>
        <v>3.2150863879542586E-2</v>
      </c>
      <c r="W44" s="56">
        <f t="shared" si="8"/>
        <v>0.3043135798494282</v>
      </c>
      <c r="X44" s="54">
        <f t="shared" si="9"/>
        <v>26.245675853378195</v>
      </c>
      <c r="Y44" s="45">
        <f t="shared" si="10"/>
        <v>0.3043135798494282</v>
      </c>
      <c r="Z44" s="45">
        <f t="shared" si="11"/>
        <v>0</v>
      </c>
      <c r="AA44" s="45">
        <f t="shared" si="12"/>
        <v>-3.2150863879542586E-2</v>
      </c>
      <c r="AB44" s="45">
        <f t="shared" si="13"/>
        <v>0</v>
      </c>
      <c r="AC44" s="45">
        <f t="shared" si="14"/>
        <v>0</v>
      </c>
      <c r="AD44" s="45">
        <f t="shared" si="15"/>
        <v>0</v>
      </c>
      <c r="AE44" s="45">
        <f t="shared" si="16"/>
        <v>1</v>
      </c>
      <c r="AF44" s="45">
        <f t="shared" si="17"/>
        <v>1</v>
      </c>
      <c r="AH44" s="48">
        <v>9.19</v>
      </c>
      <c r="AI44" s="45">
        <f>(AH44-9.23)/0.07</f>
        <v>-0.57142857142858461</v>
      </c>
      <c r="AJ44" s="45">
        <v>-0.57142857142858461</v>
      </c>
      <c r="AK44" s="45">
        <f t="shared" si="18"/>
        <v>-0.33077558809176377</v>
      </c>
      <c r="AL44" s="45">
        <f t="shared" si="19"/>
        <v>0</v>
      </c>
      <c r="AM44" s="45">
        <f t="shared" si="22"/>
        <v>-0.57142857142858461</v>
      </c>
      <c r="AN44" s="45">
        <f t="shared" si="20"/>
        <v>-0.3307894342167198</v>
      </c>
      <c r="AO44" s="45">
        <f t="shared" si="23"/>
        <v>0.3307894342167198</v>
      </c>
      <c r="AP44" s="45">
        <f t="shared" si="24"/>
        <v>-0.30079892151483101</v>
      </c>
      <c r="AQ44" s="45">
        <f t="shared" si="21"/>
        <v>0</v>
      </c>
      <c r="BE44" s="45" t="s">
        <v>151</v>
      </c>
      <c r="BF44" s="45">
        <v>143.5</v>
      </c>
      <c r="BG44" s="45">
        <v>20021204</v>
      </c>
      <c r="BH44" s="45" t="s">
        <v>138</v>
      </c>
      <c r="BI44" s="45" t="s">
        <v>637</v>
      </c>
      <c r="BJ44" s="45">
        <v>9903160</v>
      </c>
      <c r="BK44" s="45">
        <v>40</v>
      </c>
      <c r="BL44" s="45">
        <v>58.96</v>
      </c>
      <c r="BM44" s="45">
        <v>52.35</v>
      </c>
      <c r="BN44" s="45">
        <v>10.15</v>
      </c>
      <c r="BO44" s="45">
        <v>9.1199999999999992</v>
      </c>
      <c r="BP44" s="45">
        <v>140</v>
      </c>
      <c r="BQ44" s="45" t="s">
        <v>638</v>
      </c>
      <c r="BR44" s="45">
        <v>40</v>
      </c>
      <c r="BS44" s="45">
        <v>7.8</v>
      </c>
      <c r="BT44" s="45">
        <v>6.1</v>
      </c>
      <c r="BU44" s="45">
        <v>13.9</v>
      </c>
      <c r="BV44" s="45">
        <v>0</v>
      </c>
      <c r="BW44" s="45">
        <v>3149</v>
      </c>
      <c r="BX44" s="45">
        <v>3152</v>
      </c>
      <c r="BY44" s="45">
        <v>3150</v>
      </c>
      <c r="BZ44" s="45">
        <v>13.1</v>
      </c>
      <c r="CA44" s="45">
        <v>13.6</v>
      </c>
      <c r="CB44" s="45">
        <v>13.4</v>
      </c>
      <c r="CC44" s="45">
        <v>2.2200000000000002</v>
      </c>
      <c r="CD44" s="45">
        <v>2.33</v>
      </c>
      <c r="CE44" s="45">
        <v>2.29</v>
      </c>
      <c r="CF44" s="45">
        <v>4479</v>
      </c>
      <c r="CG44" s="45">
        <v>5025</v>
      </c>
      <c r="CH44" s="45">
        <v>4765</v>
      </c>
      <c r="CI44" s="45">
        <v>1817</v>
      </c>
      <c r="CJ44" s="45">
        <v>1948</v>
      </c>
      <c r="CK44" s="45">
        <v>1896</v>
      </c>
      <c r="CL44" s="45">
        <v>845</v>
      </c>
      <c r="CM44" s="45">
        <v>855</v>
      </c>
      <c r="CN44" s="45">
        <v>850</v>
      </c>
      <c r="CO44" s="45">
        <v>143.4</v>
      </c>
      <c r="CP44" s="45">
        <v>143.6</v>
      </c>
      <c r="CQ44" s="45">
        <v>143.5</v>
      </c>
      <c r="CR44" s="45">
        <v>87.6</v>
      </c>
      <c r="CS44" s="45">
        <v>88.1</v>
      </c>
      <c r="CT44" s="45">
        <v>87.9</v>
      </c>
      <c r="CU44" s="45">
        <v>93.1</v>
      </c>
      <c r="CV44" s="45">
        <v>93.7</v>
      </c>
      <c r="CW44" s="45">
        <v>93.5</v>
      </c>
      <c r="CX44" s="45">
        <v>5.4</v>
      </c>
      <c r="CY44" s="45">
        <v>5.7</v>
      </c>
      <c r="CZ44" s="45">
        <v>5.6</v>
      </c>
      <c r="DA44" s="45">
        <v>26.7</v>
      </c>
      <c r="DB44" s="45">
        <v>28.5</v>
      </c>
      <c r="DC44" s="45">
        <v>27.4</v>
      </c>
      <c r="DD44" s="45">
        <v>272</v>
      </c>
      <c r="DE44" s="45">
        <v>277</v>
      </c>
      <c r="DF44" s="45">
        <v>273</v>
      </c>
      <c r="DG44" s="45">
        <v>8.5</v>
      </c>
      <c r="DH44" s="45">
        <v>9.1999999999999993</v>
      </c>
      <c r="DI44" s="45">
        <v>8.9</v>
      </c>
      <c r="DJ44" s="45">
        <v>0.4</v>
      </c>
      <c r="DK44" s="45">
        <v>0.8</v>
      </c>
      <c r="DL44" s="45">
        <v>0.6</v>
      </c>
      <c r="DM44" s="45">
        <v>0.5</v>
      </c>
      <c r="DN44" s="45">
        <v>0.5</v>
      </c>
      <c r="DO44" s="45">
        <v>0.5</v>
      </c>
      <c r="DP44" s="45">
        <v>35</v>
      </c>
      <c r="DQ44" s="45">
        <v>35</v>
      </c>
      <c r="DR44" s="45">
        <v>35</v>
      </c>
      <c r="DS44" s="45">
        <v>153</v>
      </c>
      <c r="DT44" s="45">
        <v>166</v>
      </c>
      <c r="DU44" s="45">
        <v>159</v>
      </c>
      <c r="DV44" s="45">
        <v>1660</v>
      </c>
      <c r="DW44" s="45">
        <v>720</v>
      </c>
      <c r="DX44" s="45">
        <v>540</v>
      </c>
      <c r="DY44" s="45">
        <v>1700</v>
      </c>
      <c r="DZ44" s="45">
        <v>6.8599999999999994E-2</v>
      </c>
      <c r="EA44" s="45">
        <v>7.8700000000000006E-2</v>
      </c>
      <c r="EB44" s="45">
        <v>7.3700000000000002E-2</v>
      </c>
      <c r="EC44" s="45">
        <v>8.3799999999999999E-2</v>
      </c>
      <c r="ED44" s="45">
        <v>8.8900000000000007E-2</v>
      </c>
      <c r="EE44" s="45">
        <v>8.5699999999999998E-2</v>
      </c>
      <c r="EF44" s="45">
        <v>6.6000000000000003E-2</v>
      </c>
      <c r="EG44" s="45">
        <v>6.8599999999999994E-2</v>
      </c>
      <c r="EH44" s="45">
        <v>6.7900000000000002E-2</v>
      </c>
      <c r="EI44" s="45">
        <v>5.5899999999999998E-2</v>
      </c>
      <c r="EJ44" s="45">
        <v>5.8400000000000001E-2</v>
      </c>
      <c r="EK44" s="45">
        <v>5.6500000000000002E-2</v>
      </c>
      <c r="EL44" s="45">
        <v>5.0799999999999998E-2</v>
      </c>
      <c r="EM44" s="45">
        <v>6.3500000000000001E-2</v>
      </c>
      <c r="EN44" s="45">
        <v>5.7200000000000001E-2</v>
      </c>
      <c r="EO44" s="45">
        <v>2.5000000000000001E-3</v>
      </c>
      <c r="EP44" s="45">
        <v>4</v>
      </c>
      <c r="EQ44" s="45">
        <v>4.5699999999999998E-2</v>
      </c>
      <c r="ER44" s="45">
        <v>202</v>
      </c>
      <c r="ES44" s="45">
        <v>152</v>
      </c>
      <c r="ET44" s="45">
        <v>8252</v>
      </c>
      <c r="EU44" s="45" t="s">
        <v>188</v>
      </c>
      <c r="EV44" s="45">
        <v>474</v>
      </c>
      <c r="EW44" s="45">
        <v>2405</v>
      </c>
      <c r="EX44" s="45" t="s">
        <v>142</v>
      </c>
      <c r="EY44" s="45">
        <v>98</v>
      </c>
      <c r="EZ44" s="45">
        <v>20021206</v>
      </c>
      <c r="FA44" s="45" t="s">
        <v>566</v>
      </c>
      <c r="FB44" s="45">
        <v>152</v>
      </c>
      <c r="FC44" s="45" t="s">
        <v>143</v>
      </c>
    </row>
    <row r="45" spans="1:159" s="45" customFormat="1">
      <c r="A45" s="45" t="s">
        <v>160</v>
      </c>
      <c r="B45" s="45">
        <v>3</v>
      </c>
      <c r="C45" s="45">
        <v>4.7</v>
      </c>
      <c r="D45" s="45">
        <v>45286</v>
      </c>
      <c r="E45" s="45" t="s">
        <v>144</v>
      </c>
      <c r="F45" s="45" t="s">
        <v>145</v>
      </c>
      <c r="G45" s="45">
        <v>20021215</v>
      </c>
      <c r="H45" s="45" t="s">
        <v>645</v>
      </c>
      <c r="I45" s="45" t="s">
        <v>236</v>
      </c>
      <c r="J45" s="45">
        <v>20021216</v>
      </c>
      <c r="K45" s="45">
        <v>20030615</v>
      </c>
      <c r="L45" s="45">
        <v>40</v>
      </c>
      <c r="N45" s="52">
        <f t="shared" si="0"/>
        <v>0</v>
      </c>
      <c r="O45" s="53">
        <f t="shared" si="1"/>
        <v>-1.5517000000000001</v>
      </c>
      <c r="P45" s="45">
        <v>-1.5517000000000001</v>
      </c>
      <c r="Q45" s="45">
        <f t="shared" si="2"/>
        <v>-0.33612976222105512</v>
      </c>
      <c r="R45" s="45">
        <f t="shared" si="3"/>
        <v>0</v>
      </c>
      <c r="S45" s="45">
        <f t="shared" si="4"/>
        <v>-1.5517000000000001</v>
      </c>
      <c r="T45" s="54">
        <f t="shared" si="5"/>
        <v>26.4</v>
      </c>
      <c r="U45" s="45">
        <f t="shared" si="6"/>
        <v>-0.33606069110363412</v>
      </c>
      <c r="V45" s="55">
        <f t="shared" si="7"/>
        <v>0.33606069110363412</v>
      </c>
      <c r="W45" s="56">
        <f t="shared" si="8"/>
        <v>-1.5195491361204574</v>
      </c>
      <c r="X45" s="54">
        <f t="shared" si="9"/>
        <v>24.786908682702556</v>
      </c>
      <c r="Y45" s="45">
        <f t="shared" si="10"/>
        <v>-1.5195491361204574</v>
      </c>
      <c r="Z45" s="45">
        <f t="shared" si="11"/>
        <v>0</v>
      </c>
      <c r="AA45" s="45">
        <f t="shared" si="12"/>
        <v>-0.33606069110363412</v>
      </c>
      <c r="AB45" s="45">
        <f t="shared" si="13"/>
        <v>0</v>
      </c>
      <c r="AC45" s="45">
        <f t="shared" si="14"/>
        <v>0</v>
      </c>
      <c r="AD45" s="45">
        <f t="shared" si="15"/>
        <v>1</v>
      </c>
      <c r="AE45" s="45">
        <f t="shared" si="16"/>
        <v>0</v>
      </c>
      <c r="AF45" s="45">
        <f t="shared" si="17"/>
        <v>0</v>
      </c>
      <c r="AH45" s="48">
        <v>10.210000000000001</v>
      </c>
      <c r="AI45" s="45">
        <f>(AH45-10.27)/0.11</f>
        <v>-0.54545454545453387</v>
      </c>
      <c r="AJ45" s="45">
        <v>-0.54545454545453387</v>
      </c>
      <c r="AK45" s="45">
        <f t="shared" si="18"/>
        <v>-0.37371137956431782</v>
      </c>
      <c r="AL45" s="45">
        <f t="shared" si="19"/>
        <v>0</v>
      </c>
      <c r="AM45" s="45">
        <f t="shared" si="22"/>
        <v>-0.54545454545453387</v>
      </c>
      <c r="AN45" s="45">
        <f t="shared" si="20"/>
        <v>-0.37372245646428265</v>
      </c>
      <c r="AO45" s="45">
        <f t="shared" si="23"/>
        <v>0.37372245646428265</v>
      </c>
      <c r="AP45" s="45">
        <f t="shared" si="24"/>
        <v>-0.21466511123781407</v>
      </c>
      <c r="AQ45" s="45">
        <f t="shared" si="21"/>
        <v>0</v>
      </c>
      <c r="BE45" s="45" t="s">
        <v>147</v>
      </c>
      <c r="BF45" s="45">
        <v>143.5</v>
      </c>
      <c r="BG45" s="45">
        <v>20021213</v>
      </c>
      <c r="BH45" s="45" t="s">
        <v>138</v>
      </c>
      <c r="BI45" s="45" t="s">
        <v>646</v>
      </c>
      <c r="BJ45" s="45">
        <v>9903160</v>
      </c>
      <c r="BK45" s="45">
        <v>40</v>
      </c>
      <c r="BL45" s="45">
        <v>71.650000000000006</v>
      </c>
      <c r="BM45" s="45">
        <v>66.010000000000005</v>
      </c>
      <c r="BN45" s="45">
        <v>10.92</v>
      </c>
      <c r="BO45" s="45">
        <v>10.15</v>
      </c>
      <c r="BP45" s="45">
        <v>290</v>
      </c>
      <c r="BQ45" s="45" t="s">
        <v>647</v>
      </c>
      <c r="BR45" s="45">
        <v>40</v>
      </c>
      <c r="BS45" s="45">
        <v>2.2000000000000002</v>
      </c>
      <c r="BT45" s="45">
        <v>2.5</v>
      </c>
      <c r="BU45" s="45">
        <v>4.7</v>
      </c>
      <c r="BV45" s="45">
        <v>0</v>
      </c>
      <c r="BW45" s="45">
        <v>3148</v>
      </c>
      <c r="BX45" s="45">
        <v>3152</v>
      </c>
      <c r="BY45" s="45">
        <v>3150</v>
      </c>
      <c r="BZ45" s="45">
        <v>13.4</v>
      </c>
      <c r="CA45" s="45">
        <v>13.5</v>
      </c>
      <c r="CB45" s="45">
        <v>13.4</v>
      </c>
      <c r="CC45" s="45">
        <v>2.2400000000000002</v>
      </c>
      <c r="CD45" s="45">
        <v>2.29</v>
      </c>
      <c r="CE45" s="45">
        <v>2.27</v>
      </c>
      <c r="CF45" s="45">
        <v>4375</v>
      </c>
      <c r="CG45" s="45">
        <v>5127</v>
      </c>
      <c r="CH45" s="45">
        <v>4818</v>
      </c>
      <c r="CI45" s="45">
        <v>1965</v>
      </c>
      <c r="CJ45" s="45">
        <v>2215</v>
      </c>
      <c r="CK45" s="45">
        <v>2083</v>
      </c>
      <c r="CL45" s="45">
        <v>840</v>
      </c>
      <c r="CM45" s="45">
        <v>858</v>
      </c>
      <c r="CN45" s="45">
        <v>850</v>
      </c>
      <c r="CO45" s="45">
        <v>143.4</v>
      </c>
      <c r="CP45" s="45">
        <v>143.6</v>
      </c>
      <c r="CQ45" s="45">
        <v>143.5</v>
      </c>
      <c r="CR45" s="45">
        <v>87.8</v>
      </c>
      <c r="CS45" s="45">
        <v>88</v>
      </c>
      <c r="CT45" s="45">
        <v>87.9</v>
      </c>
      <c r="CU45" s="45">
        <v>93.4</v>
      </c>
      <c r="CV45" s="45">
        <v>93.6</v>
      </c>
      <c r="CW45" s="45">
        <v>93.5</v>
      </c>
      <c r="CX45" s="45">
        <v>5.5</v>
      </c>
      <c r="CY45" s="45">
        <v>5.7</v>
      </c>
      <c r="CZ45" s="45">
        <v>5.6</v>
      </c>
      <c r="DA45" s="45">
        <v>25.5</v>
      </c>
      <c r="DB45" s="45">
        <v>27.9</v>
      </c>
      <c r="DC45" s="45">
        <v>26.6</v>
      </c>
      <c r="DD45" s="45">
        <v>271</v>
      </c>
      <c r="DE45" s="45">
        <v>280</v>
      </c>
      <c r="DF45" s="45">
        <v>276</v>
      </c>
      <c r="DG45" s="45">
        <v>9</v>
      </c>
      <c r="DH45" s="45">
        <v>9.1999999999999993</v>
      </c>
      <c r="DI45" s="45">
        <v>9.1</v>
      </c>
      <c r="DJ45" s="45">
        <v>0.5</v>
      </c>
      <c r="DK45" s="45">
        <v>1.1000000000000001</v>
      </c>
      <c r="DL45" s="45">
        <v>0.6</v>
      </c>
      <c r="DM45" s="45">
        <v>0.49</v>
      </c>
      <c r="DN45" s="45">
        <v>0.51</v>
      </c>
      <c r="DO45" s="45">
        <v>0.5</v>
      </c>
      <c r="DP45" s="45">
        <v>35</v>
      </c>
      <c r="DQ45" s="45">
        <v>35</v>
      </c>
      <c r="DR45" s="45">
        <v>35</v>
      </c>
      <c r="DS45" s="45">
        <v>97</v>
      </c>
      <c r="DT45" s="45">
        <v>129</v>
      </c>
      <c r="DU45" s="45">
        <v>114</v>
      </c>
      <c r="DV45" s="45">
        <v>1660</v>
      </c>
      <c r="DW45" s="45">
        <v>720</v>
      </c>
      <c r="DX45" s="45">
        <v>540</v>
      </c>
      <c r="DY45" s="45">
        <v>1550</v>
      </c>
      <c r="DZ45" s="45">
        <v>8.3799999999999999E-2</v>
      </c>
      <c r="EA45" s="45">
        <v>8.6400000000000005E-2</v>
      </c>
      <c r="EB45" s="45">
        <v>8.5099999999999995E-2</v>
      </c>
      <c r="EC45" s="45">
        <v>9.9099999999999994E-2</v>
      </c>
      <c r="ED45" s="45">
        <v>0.1041</v>
      </c>
      <c r="EE45" s="45">
        <v>0.1016</v>
      </c>
      <c r="EF45" s="45">
        <v>6.0999999999999999E-2</v>
      </c>
      <c r="EG45" s="45">
        <v>6.3500000000000001E-2</v>
      </c>
      <c r="EH45" s="45">
        <v>6.1600000000000002E-2</v>
      </c>
      <c r="EI45" s="45">
        <v>5.0799999999999998E-2</v>
      </c>
      <c r="EJ45" s="45">
        <v>5.8400000000000001E-2</v>
      </c>
      <c r="EK45" s="45">
        <v>5.4600000000000003E-2</v>
      </c>
      <c r="EL45" s="45">
        <v>5.0799999999999998E-2</v>
      </c>
      <c r="EM45" s="45">
        <v>5.8400000000000001E-2</v>
      </c>
      <c r="EN45" s="45">
        <v>5.3999999999999999E-2</v>
      </c>
      <c r="EO45" s="45">
        <v>2.5000000000000001E-3</v>
      </c>
      <c r="EP45" s="45">
        <v>1</v>
      </c>
      <c r="EQ45" s="45">
        <v>3.56E-2</v>
      </c>
      <c r="ER45" s="45">
        <v>1544</v>
      </c>
      <c r="ES45" s="45">
        <v>103</v>
      </c>
      <c r="ET45" s="45">
        <v>8252</v>
      </c>
      <c r="EU45" s="45" t="s">
        <v>188</v>
      </c>
      <c r="EV45" s="45">
        <v>2001</v>
      </c>
      <c r="EW45" s="45">
        <v>2405</v>
      </c>
      <c r="EX45" s="45" t="s">
        <v>142</v>
      </c>
      <c r="EY45" s="45">
        <v>194</v>
      </c>
      <c r="EZ45" s="45">
        <v>20021215</v>
      </c>
      <c r="FA45" s="45" t="s">
        <v>645</v>
      </c>
      <c r="FB45" s="45">
        <v>103</v>
      </c>
      <c r="FC45" s="45" t="s">
        <v>143</v>
      </c>
    </row>
    <row r="46" spans="1:159" s="45" customFormat="1">
      <c r="A46" s="45" t="s">
        <v>160</v>
      </c>
      <c r="B46" s="45">
        <v>4</v>
      </c>
      <c r="C46" s="45">
        <v>8</v>
      </c>
      <c r="D46" s="45">
        <v>44402</v>
      </c>
      <c r="E46" s="45" t="s">
        <v>577</v>
      </c>
      <c r="F46" s="45" t="s">
        <v>145</v>
      </c>
      <c r="G46" s="45">
        <v>20030504</v>
      </c>
      <c r="H46" s="45" t="s">
        <v>631</v>
      </c>
      <c r="I46" s="45" t="s">
        <v>236</v>
      </c>
      <c r="J46" s="45">
        <v>20030506</v>
      </c>
      <c r="K46" s="45">
        <v>20031104</v>
      </c>
      <c r="L46" s="45">
        <v>41</v>
      </c>
      <c r="N46" s="52">
        <f t="shared" si="0"/>
        <v>0</v>
      </c>
      <c r="O46" s="53">
        <f t="shared" si="1"/>
        <v>-1.1737</v>
      </c>
      <c r="P46" s="45">
        <v>-1.1737</v>
      </c>
      <c r="Q46" s="45">
        <f t="shared" si="2"/>
        <v>-0.50364380977684409</v>
      </c>
      <c r="R46" s="45">
        <f t="shared" si="3"/>
        <v>0</v>
      </c>
      <c r="S46" s="45">
        <f t="shared" si="4"/>
        <v>-1.1737</v>
      </c>
      <c r="T46" s="54">
        <f t="shared" si="5"/>
        <v>26.4</v>
      </c>
      <c r="U46" s="45">
        <f t="shared" si="6"/>
        <v>-0.50358855288290738</v>
      </c>
      <c r="V46" s="55">
        <f t="shared" si="7"/>
        <v>0.50358855288290738</v>
      </c>
      <c r="W46" s="56">
        <f t="shared" si="8"/>
        <v>-0.83763930889636584</v>
      </c>
      <c r="X46" s="54">
        <f t="shared" si="9"/>
        <v>23.982774946162042</v>
      </c>
      <c r="Y46" s="45">
        <f t="shared" si="10"/>
        <v>-0.83763930889636584</v>
      </c>
      <c r="Z46" s="45">
        <f t="shared" si="11"/>
        <v>0</v>
      </c>
      <c r="AA46" s="45">
        <f t="shared" si="12"/>
        <v>-0.50358855288290738</v>
      </c>
      <c r="AB46" s="45">
        <f t="shared" si="13"/>
        <v>0</v>
      </c>
      <c r="AC46" s="45">
        <f t="shared" si="14"/>
        <v>0</v>
      </c>
      <c r="AD46" s="45">
        <f t="shared" si="15"/>
        <v>0</v>
      </c>
      <c r="AE46" s="45">
        <f t="shared" si="16"/>
        <v>0</v>
      </c>
      <c r="AF46" s="45">
        <f t="shared" si="17"/>
        <v>0</v>
      </c>
      <c r="AH46" s="48">
        <v>9.2899999999999991</v>
      </c>
      <c r="AI46" s="45">
        <f t="shared" ref="AI46:AI47" si="36">(AH46-9.23)/0.07</f>
        <v>0.85714285714283878</v>
      </c>
      <c r="AJ46" s="45">
        <v>0.85714285714283878</v>
      </c>
      <c r="AK46" s="45">
        <f t="shared" si="18"/>
        <v>-0.12754053222288653</v>
      </c>
      <c r="AL46" s="45">
        <f t="shared" si="19"/>
        <v>0</v>
      </c>
      <c r="AM46" s="45">
        <f t="shared" si="22"/>
        <v>0.85714285714283878</v>
      </c>
      <c r="AN46" s="45">
        <f t="shared" si="20"/>
        <v>-0.12754939374285834</v>
      </c>
      <c r="AO46" s="45">
        <f t="shared" si="23"/>
        <v>0.12754939374285834</v>
      </c>
      <c r="AP46" s="45">
        <f t="shared" si="24"/>
        <v>1.2308653136071215</v>
      </c>
      <c r="AQ46" s="45">
        <f t="shared" si="21"/>
        <v>0</v>
      </c>
      <c r="BE46" s="45" t="s">
        <v>151</v>
      </c>
      <c r="BF46" s="45">
        <v>143.5</v>
      </c>
      <c r="BG46" s="45">
        <v>20030502</v>
      </c>
      <c r="BH46" s="45" t="s">
        <v>138</v>
      </c>
      <c r="BI46" s="45" t="s">
        <v>657</v>
      </c>
      <c r="BJ46" s="45">
        <v>11769</v>
      </c>
      <c r="BK46" s="45">
        <v>40</v>
      </c>
      <c r="BL46" s="45">
        <v>58.97</v>
      </c>
      <c r="BM46" s="45">
        <v>52.92</v>
      </c>
      <c r="BN46" s="45">
        <v>10.17</v>
      </c>
      <c r="BO46" s="45">
        <v>9.18</v>
      </c>
      <c r="BP46" s="45">
        <v>270</v>
      </c>
      <c r="BQ46" s="45" t="s">
        <v>658</v>
      </c>
      <c r="BR46" s="45">
        <v>40</v>
      </c>
      <c r="BS46" s="45">
        <v>4.8</v>
      </c>
      <c r="BT46" s="45">
        <v>3.2</v>
      </c>
      <c r="BU46" s="45">
        <v>8</v>
      </c>
      <c r="BV46" s="45">
        <v>0</v>
      </c>
      <c r="BW46" s="45">
        <v>3148</v>
      </c>
      <c r="BX46" s="45">
        <v>3152</v>
      </c>
      <c r="BY46" s="45">
        <v>3150</v>
      </c>
      <c r="BZ46" s="45">
        <v>13.2</v>
      </c>
      <c r="CA46" s="45">
        <v>13.6</v>
      </c>
      <c r="CB46" s="45">
        <v>13.5</v>
      </c>
      <c r="CC46" s="45">
        <v>2.15</v>
      </c>
      <c r="CD46" s="45">
        <v>2.25</v>
      </c>
      <c r="CE46" s="45">
        <v>2.19</v>
      </c>
      <c r="CF46" s="45">
        <v>4057</v>
      </c>
      <c r="CG46" s="45">
        <v>4523</v>
      </c>
      <c r="CH46" s="45">
        <v>4313</v>
      </c>
      <c r="CI46" s="45">
        <v>1715</v>
      </c>
      <c r="CJ46" s="45">
        <v>2042</v>
      </c>
      <c r="CK46" s="45">
        <v>1941</v>
      </c>
      <c r="CL46" s="45">
        <v>847</v>
      </c>
      <c r="CM46" s="45">
        <v>860</v>
      </c>
      <c r="CN46" s="45">
        <v>851</v>
      </c>
      <c r="CO46" s="45">
        <v>143.4</v>
      </c>
      <c r="CP46" s="45">
        <v>143.6</v>
      </c>
      <c r="CQ46" s="45">
        <v>143.5</v>
      </c>
      <c r="CR46" s="45">
        <v>86.8</v>
      </c>
      <c r="CS46" s="45">
        <v>88.5</v>
      </c>
      <c r="CT46" s="45">
        <v>87.7</v>
      </c>
      <c r="CU46" s="45">
        <v>92.7</v>
      </c>
      <c r="CV46" s="45">
        <v>94.1</v>
      </c>
      <c r="CW46" s="45">
        <v>93.4</v>
      </c>
      <c r="CX46" s="45">
        <v>5</v>
      </c>
      <c r="CY46" s="45">
        <v>6.4</v>
      </c>
      <c r="CZ46" s="45">
        <v>5.7</v>
      </c>
      <c r="DA46" s="45">
        <v>26.8</v>
      </c>
      <c r="DB46" s="45">
        <v>31.9</v>
      </c>
      <c r="DC46" s="45">
        <v>28.8</v>
      </c>
      <c r="DD46" s="45">
        <v>270</v>
      </c>
      <c r="DE46" s="45">
        <v>284</v>
      </c>
      <c r="DF46" s="45">
        <v>273</v>
      </c>
      <c r="DG46" s="45">
        <v>8.4</v>
      </c>
      <c r="DH46" s="45">
        <v>8.9</v>
      </c>
      <c r="DI46" s="45">
        <v>8.6999999999999993</v>
      </c>
      <c r="DJ46" s="45">
        <v>0</v>
      </c>
      <c r="DK46" s="45">
        <v>0</v>
      </c>
      <c r="DL46" s="45">
        <v>0</v>
      </c>
      <c r="DM46" s="45">
        <v>0.48</v>
      </c>
      <c r="DN46" s="45">
        <v>0.53</v>
      </c>
      <c r="DO46" s="45">
        <v>0.5</v>
      </c>
      <c r="DP46" s="45">
        <v>35</v>
      </c>
      <c r="DQ46" s="45">
        <v>35</v>
      </c>
      <c r="DR46" s="45">
        <v>35</v>
      </c>
      <c r="DS46" s="45">
        <v>94</v>
      </c>
      <c r="DT46" s="45">
        <v>106</v>
      </c>
      <c r="DU46" s="45">
        <v>101</v>
      </c>
      <c r="DV46" s="45">
        <v>1660</v>
      </c>
      <c r="DW46" s="45">
        <v>720</v>
      </c>
      <c r="DX46" s="45">
        <v>540</v>
      </c>
      <c r="DY46" s="45">
        <v>1570</v>
      </c>
      <c r="DZ46" s="45">
        <v>7.8700000000000006E-2</v>
      </c>
      <c r="EA46" s="45">
        <v>8.3799999999999999E-2</v>
      </c>
      <c r="EB46" s="45">
        <v>8.1900000000000001E-2</v>
      </c>
      <c r="EC46" s="45">
        <v>0.1016</v>
      </c>
      <c r="ED46" s="45">
        <v>0.10920000000000001</v>
      </c>
      <c r="EE46" s="45">
        <v>0.10539999999999999</v>
      </c>
      <c r="EF46" s="45">
        <v>6.3500000000000001E-2</v>
      </c>
      <c r="EG46" s="45">
        <v>6.6000000000000003E-2</v>
      </c>
      <c r="EH46" s="45">
        <v>6.4799999999999996E-2</v>
      </c>
      <c r="EI46" s="45">
        <v>5.5899999999999998E-2</v>
      </c>
      <c r="EJ46" s="45">
        <v>6.6000000000000003E-2</v>
      </c>
      <c r="EK46" s="45">
        <v>6.2199999999999998E-2</v>
      </c>
      <c r="EL46" s="45">
        <v>5.8400000000000001E-2</v>
      </c>
      <c r="EM46" s="45">
        <v>6.8599999999999994E-2</v>
      </c>
      <c r="EN46" s="45">
        <v>6.4100000000000004E-2</v>
      </c>
      <c r="EO46" s="45">
        <v>2.5000000000000001E-3</v>
      </c>
      <c r="EP46" s="45">
        <v>5</v>
      </c>
      <c r="EQ46" s="45">
        <v>4.0599999999999997E-2</v>
      </c>
      <c r="ER46" s="45">
        <v>1622</v>
      </c>
      <c r="ES46" s="45">
        <v>205</v>
      </c>
      <c r="ET46" s="45">
        <v>8252</v>
      </c>
      <c r="EU46" s="45" t="s">
        <v>188</v>
      </c>
      <c r="EV46" s="45">
        <v>2003</v>
      </c>
      <c r="EW46" s="45">
        <v>2405</v>
      </c>
      <c r="EX46" s="45" t="s">
        <v>142</v>
      </c>
      <c r="EY46" s="45">
        <v>95</v>
      </c>
      <c r="EZ46" s="45">
        <v>20030504</v>
      </c>
      <c r="FA46" s="45" t="s">
        <v>631</v>
      </c>
      <c r="FB46" s="45">
        <v>205</v>
      </c>
      <c r="FC46" s="45" t="s">
        <v>143</v>
      </c>
    </row>
    <row r="47" spans="1:159" s="45" customFormat="1">
      <c r="A47" s="45" t="s">
        <v>160</v>
      </c>
      <c r="B47" s="45">
        <v>3</v>
      </c>
      <c r="C47" s="45">
        <v>13</v>
      </c>
      <c r="D47" s="45">
        <v>46571</v>
      </c>
      <c r="E47" s="45" t="s">
        <v>577</v>
      </c>
      <c r="F47" s="45" t="s">
        <v>145</v>
      </c>
      <c r="G47" s="45">
        <v>20030523</v>
      </c>
      <c r="H47" s="45" t="s">
        <v>659</v>
      </c>
      <c r="I47" s="45" t="s">
        <v>236</v>
      </c>
      <c r="J47" s="45">
        <v>20030527</v>
      </c>
      <c r="K47" s="45">
        <v>20031123</v>
      </c>
      <c r="L47" s="45">
        <v>42</v>
      </c>
      <c r="N47" s="52">
        <f t="shared" si="0"/>
        <v>0</v>
      </c>
      <c r="O47" s="53">
        <f t="shared" si="1"/>
        <v>0</v>
      </c>
      <c r="P47" s="45">
        <v>0</v>
      </c>
      <c r="Q47" s="45">
        <f t="shared" si="2"/>
        <v>-0.4029150478214753</v>
      </c>
      <c r="R47" s="45">
        <f t="shared" si="3"/>
        <v>0</v>
      </c>
      <c r="S47" s="45">
        <f t="shared" si="4"/>
        <v>0</v>
      </c>
      <c r="T47" s="54">
        <f t="shared" si="5"/>
        <v>26.4</v>
      </c>
      <c r="U47" s="45">
        <f t="shared" si="6"/>
        <v>-0.40287084230632592</v>
      </c>
      <c r="V47" s="55">
        <f t="shared" si="7"/>
        <v>0.40287084230632592</v>
      </c>
      <c r="W47" s="56">
        <f t="shared" si="8"/>
        <v>0.50358855288290738</v>
      </c>
      <c r="X47" s="54">
        <f t="shared" si="9"/>
        <v>24.466219956929635</v>
      </c>
      <c r="Y47" s="45">
        <f t="shared" si="10"/>
        <v>0.50358855288290738</v>
      </c>
      <c r="Z47" s="45">
        <f t="shared" si="11"/>
        <v>0</v>
      </c>
      <c r="AA47" s="45">
        <f t="shared" si="12"/>
        <v>-0.40287084230632592</v>
      </c>
      <c r="AB47" s="45">
        <f t="shared" si="13"/>
        <v>0</v>
      </c>
      <c r="AC47" s="45">
        <f t="shared" si="14"/>
        <v>0</v>
      </c>
      <c r="AD47" s="45">
        <f t="shared" si="15"/>
        <v>0</v>
      </c>
      <c r="AE47" s="45">
        <f t="shared" si="16"/>
        <v>0</v>
      </c>
      <c r="AF47" s="45">
        <f t="shared" si="17"/>
        <v>0</v>
      </c>
      <c r="AH47" s="48">
        <v>9.24</v>
      </c>
      <c r="AI47" s="45">
        <f t="shared" si="36"/>
        <v>0.1428571428571398</v>
      </c>
      <c r="AJ47" s="45">
        <v>0.1428571428571398</v>
      </c>
      <c r="AK47" s="45">
        <f t="shared" si="18"/>
        <v>-7.3460997206881276E-2</v>
      </c>
      <c r="AL47" s="45">
        <f t="shared" si="19"/>
        <v>0</v>
      </c>
      <c r="AM47" s="45">
        <f t="shared" si="22"/>
        <v>0.1428571428571398</v>
      </c>
      <c r="AN47" s="45">
        <f t="shared" si="20"/>
        <v>-7.3468086422858722E-2</v>
      </c>
      <c r="AO47" s="45">
        <f t="shared" si="23"/>
        <v>7.3468086422858722E-2</v>
      </c>
      <c r="AP47" s="45">
        <f t="shared" si="24"/>
        <v>0.27040653659999814</v>
      </c>
      <c r="AQ47" s="45">
        <f t="shared" si="21"/>
        <v>0</v>
      </c>
      <c r="BE47" s="45" t="s">
        <v>151</v>
      </c>
      <c r="BF47" s="45">
        <v>143.5</v>
      </c>
      <c r="BG47" s="45">
        <v>20030521</v>
      </c>
      <c r="BH47" s="45" t="s">
        <v>138</v>
      </c>
      <c r="BI47" s="45" t="s">
        <v>211</v>
      </c>
      <c r="BJ47" s="45">
        <v>11769</v>
      </c>
      <c r="BK47" s="45">
        <v>40</v>
      </c>
      <c r="BL47" s="45">
        <v>59.14</v>
      </c>
      <c r="BM47" s="45">
        <v>52.76</v>
      </c>
      <c r="BN47" s="45">
        <v>10.15</v>
      </c>
      <c r="BO47" s="45">
        <v>9.18</v>
      </c>
      <c r="BP47" s="45">
        <v>180</v>
      </c>
      <c r="BQ47" s="45" t="s">
        <v>660</v>
      </c>
      <c r="BR47" s="45">
        <v>40</v>
      </c>
      <c r="BS47" s="45">
        <v>6.9</v>
      </c>
      <c r="BT47" s="45">
        <v>6.1</v>
      </c>
      <c r="BU47" s="45">
        <v>13</v>
      </c>
      <c r="BV47" s="45">
        <v>0</v>
      </c>
      <c r="BW47" s="45">
        <v>3146</v>
      </c>
      <c r="BX47" s="45">
        <v>3153</v>
      </c>
      <c r="BY47" s="45">
        <v>3150</v>
      </c>
      <c r="BZ47" s="45">
        <v>13.3</v>
      </c>
      <c r="CA47" s="45">
        <v>13.6</v>
      </c>
      <c r="CB47" s="45">
        <v>13.5</v>
      </c>
      <c r="CC47" s="45">
        <v>2.2200000000000002</v>
      </c>
      <c r="CD47" s="45">
        <v>2.34</v>
      </c>
      <c r="CE47" s="45">
        <v>2.2799999999999998</v>
      </c>
      <c r="CF47" s="45">
        <v>4175</v>
      </c>
      <c r="CG47" s="45">
        <v>5008</v>
      </c>
      <c r="CH47" s="45">
        <v>4678</v>
      </c>
      <c r="CI47" s="45">
        <v>1724</v>
      </c>
      <c r="CJ47" s="45">
        <v>1971</v>
      </c>
      <c r="CK47" s="45">
        <v>1890</v>
      </c>
      <c r="CL47" s="45">
        <v>843</v>
      </c>
      <c r="CM47" s="45">
        <v>855</v>
      </c>
      <c r="CN47" s="45">
        <v>850</v>
      </c>
      <c r="CO47" s="45">
        <v>143.30000000000001</v>
      </c>
      <c r="CP47" s="45">
        <v>143.6</v>
      </c>
      <c r="CQ47" s="45">
        <v>143.5</v>
      </c>
      <c r="CR47" s="45">
        <v>87.7</v>
      </c>
      <c r="CS47" s="45">
        <v>88.1</v>
      </c>
      <c r="CT47" s="45">
        <v>87.9</v>
      </c>
      <c r="CU47" s="45">
        <v>93.3</v>
      </c>
      <c r="CV47" s="45">
        <v>93.8</v>
      </c>
      <c r="CW47" s="45">
        <v>93.6</v>
      </c>
      <c r="CX47" s="45">
        <v>5.5</v>
      </c>
      <c r="CY47" s="45">
        <v>5.8</v>
      </c>
      <c r="CZ47" s="45">
        <v>5.7</v>
      </c>
      <c r="DA47" s="45">
        <v>24.8</v>
      </c>
      <c r="DB47" s="45">
        <v>31.1</v>
      </c>
      <c r="DC47" s="45">
        <v>28.2</v>
      </c>
      <c r="DD47" s="45">
        <v>267</v>
      </c>
      <c r="DE47" s="45">
        <v>278</v>
      </c>
      <c r="DF47" s="45">
        <v>274</v>
      </c>
      <c r="DG47" s="45">
        <v>8.9</v>
      </c>
      <c r="DH47" s="45">
        <v>9.6</v>
      </c>
      <c r="DI47" s="45">
        <v>9.1999999999999993</v>
      </c>
      <c r="DJ47" s="45">
        <v>0</v>
      </c>
      <c r="DK47" s="45">
        <v>0.4</v>
      </c>
      <c r="DL47" s="45">
        <v>0.4</v>
      </c>
      <c r="DM47" s="45">
        <v>0.5</v>
      </c>
      <c r="DN47" s="45">
        <v>0.5</v>
      </c>
      <c r="DO47" s="45">
        <v>0.5</v>
      </c>
      <c r="DP47" s="45">
        <v>35</v>
      </c>
      <c r="DQ47" s="45">
        <v>35</v>
      </c>
      <c r="DR47" s="45">
        <v>35</v>
      </c>
      <c r="DS47" s="45">
        <v>163</v>
      </c>
      <c r="DT47" s="45">
        <v>188</v>
      </c>
      <c r="DU47" s="45">
        <v>175</v>
      </c>
      <c r="DV47" s="45">
        <v>1660</v>
      </c>
      <c r="DW47" s="45">
        <v>720</v>
      </c>
      <c r="DX47" s="45">
        <v>540</v>
      </c>
      <c r="DY47" s="45">
        <v>1660</v>
      </c>
      <c r="DZ47" s="45">
        <v>6.8599999999999994E-2</v>
      </c>
      <c r="EA47" s="45">
        <v>7.1099999999999997E-2</v>
      </c>
      <c r="EB47" s="45">
        <v>6.9800000000000001E-2</v>
      </c>
      <c r="EC47" s="45">
        <v>9.9099999999999994E-2</v>
      </c>
      <c r="ED47" s="45">
        <v>0.1041</v>
      </c>
      <c r="EE47" s="45">
        <v>0.1016</v>
      </c>
      <c r="EF47" s="45">
        <v>7.1099999999999997E-2</v>
      </c>
      <c r="EG47" s="45">
        <v>7.3700000000000002E-2</v>
      </c>
      <c r="EH47" s="45">
        <v>7.2400000000000006E-2</v>
      </c>
      <c r="EI47" s="45">
        <v>5.33E-2</v>
      </c>
      <c r="EJ47" s="45">
        <v>5.8400000000000001E-2</v>
      </c>
      <c r="EK47" s="45">
        <v>5.5899999999999998E-2</v>
      </c>
      <c r="EL47" s="45">
        <v>6.8599999999999994E-2</v>
      </c>
      <c r="EM47" s="45">
        <v>6.8599999999999994E-2</v>
      </c>
      <c r="EN47" s="45">
        <v>6.8599999999999994E-2</v>
      </c>
      <c r="EO47" s="45">
        <v>2.5999999999999999E-3</v>
      </c>
      <c r="EP47" s="45">
        <v>2</v>
      </c>
      <c r="EQ47" s="45">
        <v>4.8300000000000003E-2</v>
      </c>
      <c r="ER47" s="45">
        <v>203</v>
      </c>
      <c r="ES47" s="45" t="s">
        <v>661</v>
      </c>
      <c r="ET47" s="45">
        <v>8252</v>
      </c>
      <c r="EU47" s="45" t="s">
        <v>188</v>
      </c>
      <c r="EV47" s="45">
        <v>1282</v>
      </c>
      <c r="EW47" s="45">
        <v>2405</v>
      </c>
      <c r="EX47" s="45" t="s">
        <v>142</v>
      </c>
      <c r="EY47" s="45">
        <v>1</v>
      </c>
      <c r="EZ47" s="45">
        <v>20030523</v>
      </c>
      <c r="FA47" s="45" t="s">
        <v>659</v>
      </c>
      <c r="FB47" s="45">
        <v>204</v>
      </c>
      <c r="FC47" s="45" t="s">
        <v>143</v>
      </c>
    </row>
    <row r="48" spans="1:159" s="45" customFormat="1">
      <c r="A48" s="45" t="s">
        <v>160</v>
      </c>
      <c r="B48" s="45">
        <v>3</v>
      </c>
      <c r="C48" s="45">
        <v>6.7</v>
      </c>
      <c r="D48" s="45">
        <v>46572</v>
      </c>
      <c r="E48" s="45" t="s">
        <v>144</v>
      </c>
      <c r="F48" s="45" t="s">
        <v>145</v>
      </c>
      <c r="G48" s="45">
        <v>20030604</v>
      </c>
      <c r="H48" s="45" t="s">
        <v>662</v>
      </c>
      <c r="I48" s="45" t="s">
        <v>236</v>
      </c>
      <c r="J48" s="45">
        <v>20030605</v>
      </c>
      <c r="K48" s="45">
        <v>20031204</v>
      </c>
      <c r="L48" s="45">
        <v>43</v>
      </c>
      <c r="N48" s="52">
        <f t="shared" si="0"/>
        <v>0</v>
      </c>
      <c r="O48" s="53">
        <f t="shared" si="1"/>
        <v>-0.68969999999999998</v>
      </c>
      <c r="P48" s="45">
        <v>-0.68969999999999998</v>
      </c>
      <c r="Q48" s="45">
        <f t="shared" si="2"/>
        <v>-0.46027203825718027</v>
      </c>
      <c r="R48" s="45">
        <f t="shared" si="3"/>
        <v>0</v>
      </c>
      <c r="S48" s="45">
        <f t="shared" si="4"/>
        <v>-0.68969999999999998</v>
      </c>
      <c r="T48" s="54">
        <f t="shared" si="5"/>
        <v>26.4</v>
      </c>
      <c r="U48" s="45">
        <f t="shared" si="6"/>
        <v>-0.46023667384506078</v>
      </c>
      <c r="V48" s="55">
        <f t="shared" si="7"/>
        <v>0.46023667384506078</v>
      </c>
      <c r="W48" s="56">
        <f t="shared" si="8"/>
        <v>-0.28682915769367406</v>
      </c>
      <c r="X48" s="54">
        <f t="shared" si="9"/>
        <v>24.190863965543706</v>
      </c>
      <c r="Y48" s="45">
        <f t="shared" si="10"/>
        <v>-0.28682915769367406</v>
      </c>
      <c r="Z48" s="45">
        <f t="shared" si="11"/>
        <v>0</v>
      </c>
      <c r="AA48" s="45">
        <f t="shared" si="12"/>
        <v>-0.46023667384506078</v>
      </c>
      <c r="AB48" s="45">
        <f t="shared" si="13"/>
        <v>0</v>
      </c>
      <c r="AC48" s="45">
        <f t="shared" si="14"/>
        <v>0</v>
      </c>
      <c r="AD48" s="45">
        <f t="shared" si="15"/>
        <v>0</v>
      </c>
      <c r="AE48" s="45">
        <f t="shared" si="16"/>
        <v>1</v>
      </c>
      <c r="AF48" s="45">
        <f t="shared" si="17"/>
        <v>1</v>
      </c>
      <c r="AH48" s="48">
        <v>10.32</v>
      </c>
      <c r="AI48" s="45">
        <f>(AH48-10.27)/0.11</f>
        <v>0.45454545454546103</v>
      </c>
      <c r="AJ48" s="45">
        <v>0.45454545454546103</v>
      </c>
      <c r="AK48" s="45">
        <f t="shared" si="18"/>
        <v>3.2140293143587191E-2</v>
      </c>
      <c r="AL48" s="45">
        <f t="shared" si="19"/>
        <v>0</v>
      </c>
      <c r="AM48" s="45">
        <f t="shared" si="22"/>
        <v>0.45454545454546103</v>
      </c>
      <c r="AN48" s="45">
        <f t="shared" si="20"/>
        <v>3.2134621770805234E-2</v>
      </c>
      <c r="AO48" s="45">
        <f t="shared" si="23"/>
        <v>-3.2134621770805234E-2</v>
      </c>
      <c r="AP48" s="45">
        <f t="shared" si="24"/>
        <v>0.52801354096831976</v>
      </c>
      <c r="AQ48" s="45">
        <f t="shared" si="21"/>
        <v>0</v>
      </c>
      <c r="BE48" s="45" t="s">
        <v>147</v>
      </c>
      <c r="BF48" s="45">
        <v>143.5</v>
      </c>
      <c r="BG48" s="45">
        <v>20030602</v>
      </c>
      <c r="BH48" s="45" t="s">
        <v>138</v>
      </c>
      <c r="BI48" s="45" t="s">
        <v>663</v>
      </c>
      <c r="BJ48" s="45">
        <v>11769</v>
      </c>
      <c r="BK48" s="45">
        <v>40</v>
      </c>
      <c r="BL48" s="45">
        <v>71.180000000000007</v>
      </c>
      <c r="BM48" s="45">
        <v>66.23</v>
      </c>
      <c r="BN48" s="45">
        <v>10.82</v>
      </c>
      <c r="BO48" s="45">
        <v>10.26</v>
      </c>
      <c r="BP48" s="45">
        <v>190</v>
      </c>
      <c r="BQ48" s="45" t="s">
        <v>664</v>
      </c>
      <c r="BR48" s="45">
        <v>40</v>
      </c>
      <c r="BS48" s="45">
        <v>3.4</v>
      </c>
      <c r="BT48" s="45">
        <v>3.3</v>
      </c>
      <c r="BU48" s="45">
        <v>6.7</v>
      </c>
      <c r="BV48" s="45">
        <v>0</v>
      </c>
      <c r="BW48" s="45">
        <v>3148</v>
      </c>
      <c r="BX48" s="45">
        <v>3152</v>
      </c>
      <c r="BY48" s="45">
        <v>3150</v>
      </c>
      <c r="BZ48" s="45">
        <v>13.2</v>
      </c>
      <c r="CA48" s="45">
        <v>13.6</v>
      </c>
      <c r="CB48" s="45">
        <v>13.5</v>
      </c>
      <c r="CC48" s="45">
        <v>2.1800000000000002</v>
      </c>
      <c r="CD48" s="45">
        <v>2.29</v>
      </c>
      <c r="CE48" s="45">
        <v>2.25</v>
      </c>
      <c r="CF48" s="45">
        <v>4360</v>
      </c>
      <c r="CG48" s="45">
        <v>5128</v>
      </c>
      <c r="CH48" s="45">
        <v>4611</v>
      </c>
      <c r="CI48" s="45">
        <v>1384</v>
      </c>
      <c r="CJ48" s="45">
        <v>1732</v>
      </c>
      <c r="CK48" s="45">
        <v>1572</v>
      </c>
      <c r="CL48" s="45">
        <v>798</v>
      </c>
      <c r="CM48" s="45">
        <v>854</v>
      </c>
      <c r="CN48" s="45">
        <v>847</v>
      </c>
      <c r="CO48" s="45">
        <v>143.19999999999999</v>
      </c>
      <c r="CP48" s="45">
        <v>143.6</v>
      </c>
      <c r="CQ48" s="45">
        <v>143.5</v>
      </c>
      <c r="CR48" s="45">
        <v>87.5</v>
      </c>
      <c r="CS48" s="45">
        <v>88.2</v>
      </c>
      <c r="CT48" s="45">
        <v>87.8</v>
      </c>
      <c r="CU48" s="45">
        <v>93.2</v>
      </c>
      <c r="CV48" s="45">
        <v>93.7</v>
      </c>
      <c r="CW48" s="45">
        <v>93.4</v>
      </c>
      <c r="CX48" s="45">
        <v>5.5</v>
      </c>
      <c r="CY48" s="45">
        <v>5.8</v>
      </c>
      <c r="CZ48" s="45">
        <v>5.6</v>
      </c>
      <c r="DA48" s="45">
        <v>28.9</v>
      </c>
      <c r="DB48" s="45">
        <v>35.799999999999997</v>
      </c>
      <c r="DC48" s="45">
        <v>31.8</v>
      </c>
      <c r="DD48" s="45">
        <v>271</v>
      </c>
      <c r="DE48" s="45">
        <v>285</v>
      </c>
      <c r="DF48" s="45">
        <v>279</v>
      </c>
      <c r="DG48" s="45">
        <v>8.5</v>
      </c>
      <c r="DH48" s="45">
        <v>9.9</v>
      </c>
      <c r="DI48" s="45">
        <v>9</v>
      </c>
      <c r="DJ48" s="45">
        <v>0.3</v>
      </c>
      <c r="DK48" s="45">
        <v>0.6</v>
      </c>
      <c r="DL48" s="45">
        <v>0.5</v>
      </c>
      <c r="DM48" s="45">
        <v>0.48</v>
      </c>
      <c r="DN48" s="45">
        <v>0.5</v>
      </c>
      <c r="DO48" s="45">
        <v>0.5</v>
      </c>
      <c r="DP48" s="45">
        <v>35</v>
      </c>
      <c r="DQ48" s="45">
        <v>35</v>
      </c>
      <c r="DR48" s="45">
        <v>35</v>
      </c>
      <c r="DS48" s="45">
        <v>48</v>
      </c>
      <c r="DT48" s="45">
        <v>220</v>
      </c>
      <c r="DU48" s="45">
        <v>163</v>
      </c>
      <c r="DV48" s="45">
        <v>1660</v>
      </c>
      <c r="DW48" s="45">
        <v>720</v>
      </c>
      <c r="DX48" s="45">
        <v>540</v>
      </c>
      <c r="DY48" s="45">
        <v>1650</v>
      </c>
      <c r="DZ48" s="45">
        <v>7.6200000000000004E-2</v>
      </c>
      <c r="EA48" s="45">
        <v>8.6400000000000005E-2</v>
      </c>
      <c r="EB48" s="45">
        <v>8.1299999999999997E-2</v>
      </c>
      <c r="EC48" s="45">
        <v>9.1399999999999995E-2</v>
      </c>
      <c r="ED48" s="45">
        <v>9.6500000000000002E-2</v>
      </c>
      <c r="EE48" s="45">
        <v>9.5299999999999996E-2</v>
      </c>
      <c r="EF48" s="45">
        <v>6.6000000000000003E-2</v>
      </c>
      <c r="EG48" s="45">
        <v>6.8599999999999994E-2</v>
      </c>
      <c r="EH48" s="45">
        <v>6.7299999999999999E-2</v>
      </c>
      <c r="EI48" s="45">
        <v>5.8400000000000001E-2</v>
      </c>
      <c r="EJ48" s="45">
        <v>6.0999999999999999E-2</v>
      </c>
      <c r="EK48" s="45">
        <v>6.0299999999999999E-2</v>
      </c>
      <c r="EL48" s="45">
        <v>5.33E-2</v>
      </c>
      <c r="EM48" s="45">
        <v>6.3500000000000001E-2</v>
      </c>
      <c r="EN48" s="45">
        <v>5.8400000000000001E-2</v>
      </c>
      <c r="EO48" s="45">
        <v>2.5999999999999999E-3</v>
      </c>
      <c r="EP48" s="45">
        <v>6</v>
      </c>
      <c r="EQ48" s="45">
        <v>4.3200000000000002E-2</v>
      </c>
      <c r="ER48" s="45">
        <v>202</v>
      </c>
      <c r="ES48" s="45">
        <v>152</v>
      </c>
      <c r="ET48" s="45">
        <v>8252</v>
      </c>
      <c r="EU48" s="45" t="s">
        <v>188</v>
      </c>
      <c r="EV48" s="45">
        <v>474</v>
      </c>
      <c r="EW48" s="45">
        <v>2406</v>
      </c>
      <c r="EX48" s="45" t="s">
        <v>142</v>
      </c>
      <c r="EY48" s="45">
        <v>113</v>
      </c>
      <c r="EZ48" s="45">
        <v>20030604</v>
      </c>
      <c r="FA48" s="45" t="s">
        <v>662</v>
      </c>
      <c r="FB48" s="45">
        <v>152</v>
      </c>
      <c r="FC48" s="45" t="s">
        <v>143</v>
      </c>
    </row>
    <row r="49" spans="1:159" s="45" customFormat="1">
      <c r="A49" s="45" t="s">
        <v>160</v>
      </c>
      <c r="B49" s="45">
        <v>4</v>
      </c>
      <c r="C49" s="45">
        <v>7.8</v>
      </c>
      <c r="D49" s="45">
        <v>49770</v>
      </c>
      <c r="E49" s="45" t="s">
        <v>577</v>
      </c>
      <c r="F49" s="45" t="s">
        <v>145</v>
      </c>
      <c r="G49" s="45">
        <v>20031017</v>
      </c>
      <c r="H49" s="45" t="s">
        <v>688</v>
      </c>
      <c r="I49" s="45" t="s">
        <v>236</v>
      </c>
      <c r="J49" s="45">
        <v>20031020</v>
      </c>
      <c r="K49" s="45">
        <v>20040417</v>
      </c>
      <c r="L49" s="45">
        <v>44</v>
      </c>
      <c r="N49" s="52">
        <f t="shared" si="0"/>
        <v>0</v>
      </c>
      <c r="O49" s="53">
        <f t="shared" si="1"/>
        <v>-1.7761</v>
      </c>
      <c r="P49" s="45">
        <v>-1.7761</v>
      </c>
      <c r="Q49" s="45">
        <f t="shared" si="2"/>
        <v>-0.72343763060574429</v>
      </c>
      <c r="R49" s="45">
        <f>IF(ABS(Q49)&gt;=R$3*R$2,-Q49,0)</f>
        <v>0.72343763060574429</v>
      </c>
      <c r="S49" s="45">
        <f t="shared" si="4"/>
        <v>-1.7761</v>
      </c>
      <c r="T49" s="54">
        <f t="shared" si="5"/>
        <v>22.927499373092427</v>
      </c>
      <c r="U49" s="45">
        <f t="shared" si="6"/>
        <v>-0.72340933907604876</v>
      </c>
      <c r="V49" s="55">
        <f t="shared" si="7"/>
        <v>0.72340933907604876</v>
      </c>
      <c r="W49" s="56">
        <f t="shared" si="8"/>
        <v>-1.3158633261549393</v>
      </c>
      <c r="X49" s="54">
        <f t="shared" si="9"/>
        <v>22.927635172434965</v>
      </c>
      <c r="Y49" s="45">
        <f t="shared" si="10"/>
        <v>-1.3158633261549393</v>
      </c>
      <c r="Z49" s="45">
        <f t="shared" si="11"/>
        <v>0</v>
      </c>
      <c r="AA49" s="45">
        <f t="shared" si="12"/>
        <v>-0.72340933907604876</v>
      </c>
      <c r="AB49" s="45">
        <f t="shared" si="13"/>
        <v>0</v>
      </c>
      <c r="AC49" s="45">
        <f t="shared" si="14"/>
        <v>0</v>
      </c>
      <c r="AD49" s="45">
        <f t="shared" si="15"/>
        <v>0</v>
      </c>
      <c r="AE49" s="45">
        <f t="shared" si="16"/>
        <v>0</v>
      </c>
      <c r="AF49" s="45">
        <f t="shared" si="17"/>
        <v>0</v>
      </c>
      <c r="AH49" s="48">
        <v>9.2799999999999994</v>
      </c>
      <c r="AI49" s="45">
        <f>(AH49-9.24)/0.06</f>
        <v>0.66666666666665253</v>
      </c>
      <c r="AJ49" s="45">
        <v>0.66666666666665253</v>
      </c>
      <c r="AK49" s="45">
        <f t="shared" si="18"/>
        <v>0.15904556784820026</v>
      </c>
      <c r="AL49" s="45">
        <f t="shared" si="19"/>
        <v>0</v>
      </c>
      <c r="AM49" s="45">
        <f t="shared" si="22"/>
        <v>0.66666666666665253</v>
      </c>
      <c r="AN49" s="45">
        <f t="shared" si="20"/>
        <v>0.15904103074997469</v>
      </c>
      <c r="AO49" s="45">
        <f t="shared" si="23"/>
        <v>-0.15904103074997469</v>
      </c>
      <c r="AP49" s="45">
        <f t="shared" si="24"/>
        <v>0.63453204489584725</v>
      </c>
      <c r="AQ49" s="45">
        <f t="shared" si="21"/>
        <v>0</v>
      </c>
      <c r="BE49" s="45" t="s">
        <v>151</v>
      </c>
      <c r="BF49" s="45">
        <v>143.5</v>
      </c>
      <c r="BG49" s="45">
        <v>20031015</v>
      </c>
      <c r="BH49" s="45" t="s">
        <v>138</v>
      </c>
      <c r="BI49" s="45" t="s">
        <v>578</v>
      </c>
      <c r="BJ49" s="45">
        <v>11769</v>
      </c>
      <c r="BK49" s="45">
        <v>40</v>
      </c>
      <c r="BL49" s="45">
        <v>58.8</v>
      </c>
      <c r="BM49" s="45">
        <v>52.77</v>
      </c>
      <c r="BN49" s="45">
        <v>10.17</v>
      </c>
      <c r="BO49" s="45">
        <v>9.23</v>
      </c>
      <c r="BP49" s="45">
        <v>90</v>
      </c>
      <c r="BQ49" s="45" t="s">
        <v>690</v>
      </c>
      <c r="BR49" s="45">
        <v>40</v>
      </c>
      <c r="BS49" s="45">
        <v>4.5999999999999996</v>
      </c>
      <c r="BT49" s="45">
        <v>3.2</v>
      </c>
      <c r="BU49" s="45">
        <v>7.8</v>
      </c>
      <c r="BV49" s="45">
        <v>0</v>
      </c>
      <c r="BW49" s="45">
        <v>3147</v>
      </c>
      <c r="BX49" s="45">
        <v>3152</v>
      </c>
      <c r="BY49" s="45">
        <v>3150</v>
      </c>
      <c r="BZ49" s="45">
        <v>13.3</v>
      </c>
      <c r="CA49" s="45">
        <v>13.5</v>
      </c>
      <c r="CB49" s="45">
        <v>13.4</v>
      </c>
      <c r="CC49" s="45">
        <v>2.25</v>
      </c>
      <c r="CD49" s="45">
        <v>2.29</v>
      </c>
      <c r="CE49" s="45">
        <v>2.27</v>
      </c>
      <c r="CF49" s="45">
        <v>4187</v>
      </c>
      <c r="CG49" s="45">
        <v>4646</v>
      </c>
      <c r="CH49" s="45">
        <v>4467</v>
      </c>
      <c r="CI49" s="45">
        <v>1732</v>
      </c>
      <c r="CJ49" s="45">
        <v>1890</v>
      </c>
      <c r="CK49" s="45">
        <v>1824</v>
      </c>
      <c r="CL49" s="45">
        <v>832</v>
      </c>
      <c r="CM49" s="45">
        <v>878</v>
      </c>
      <c r="CN49" s="45">
        <v>851</v>
      </c>
      <c r="CO49" s="45">
        <v>143.4</v>
      </c>
      <c r="CP49" s="45">
        <v>143.6</v>
      </c>
      <c r="CQ49" s="45">
        <v>143.5</v>
      </c>
      <c r="CR49" s="45">
        <v>86.1</v>
      </c>
      <c r="CS49" s="45">
        <v>89.5</v>
      </c>
      <c r="CT49" s="45">
        <v>87.9</v>
      </c>
      <c r="CU49" s="45">
        <v>92.1</v>
      </c>
      <c r="CV49" s="45">
        <v>94.7</v>
      </c>
      <c r="CW49" s="45">
        <v>93.5</v>
      </c>
      <c r="CX49" s="45">
        <v>4.9000000000000004</v>
      </c>
      <c r="CY49" s="45">
        <v>6.7</v>
      </c>
      <c r="CZ49" s="45">
        <v>5.6</v>
      </c>
      <c r="DA49" s="45">
        <v>26</v>
      </c>
      <c r="DB49" s="45">
        <v>29.7</v>
      </c>
      <c r="DC49" s="45">
        <v>27.6</v>
      </c>
      <c r="DD49" s="45">
        <v>271</v>
      </c>
      <c r="DE49" s="45">
        <v>279</v>
      </c>
      <c r="DF49" s="45">
        <v>276</v>
      </c>
      <c r="DG49" s="45">
        <v>9.3000000000000007</v>
      </c>
      <c r="DH49" s="45">
        <v>9.5</v>
      </c>
      <c r="DI49" s="45">
        <v>9.4</v>
      </c>
      <c r="DJ49" s="45">
        <v>1.2</v>
      </c>
      <c r="DK49" s="45">
        <v>1.9</v>
      </c>
      <c r="DL49" s="45">
        <v>1.8</v>
      </c>
      <c r="DM49" s="45">
        <v>0.47</v>
      </c>
      <c r="DN49" s="45">
        <v>0.53</v>
      </c>
      <c r="DO49" s="45">
        <v>0.5</v>
      </c>
      <c r="DP49" s="45">
        <v>35</v>
      </c>
      <c r="DQ49" s="45">
        <v>35</v>
      </c>
      <c r="DR49" s="45">
        <v>35</v>
      </c>
      <c r="DS49" s="45">
        <v>138</v>
      </c>
      <c r="DT49" s="45">
        <v>167</v>
      </c>
      <c r="DU49" s="45">
        <v>154</v>
      </c>
      <c r="DV49" s="45">
        <v>1660</v>
      </c>
      <c r="DW49" s="45">
        <v>720</v>
      </c>
      <c r="DX49" s="45">
        <v>540</v>
      </c>
      <c r="DY49" s="45">
        <v>1750</v>
      </c>
      <c r="DZ49" s="45">
        <v>6.8599999999999994E-2</v>
      </c>
      <c r="EA49" s="45">
        <v>7.1099999999999997E-2</v>
      </c>
      <c r="EB49" s="45">
        <v>6.9199999999999998E-2</v>
      </c>
      <c r="EC49" s="45">
        <v>0.1016</v>
      </c>
      <c r="ED49" s="45">
        <v>0.1041</v>
      </c>
      <c r="EE49" s="45">
        <v>0.1022</v>
      </c>
      <c r="EF49" s="45">
        <v>6.8599999999999994E-2</v>
      </c>
      <c r="EG49" s="45">
        <v>7.1099999999999997E-2</v>
      </c>
      <c r="EH49" s="45">
        <v>6.9199999999999998E-2</v>
      </c>
      <c r="EI49" s="45">
        <v>6.8599999999999994E-2</v>
      </c>
      <c r="EJ49" s="45">
        <v>6.8599999999999994E-2</v>
      </c>
      <c r="EK49" s="45">
        <v>6.8599999999999994E-2</v>
      </c>
      <c r="EL49" s="45">
        <v>7.1099999999999997E-2</v>
      </c>
      <c r="EM49" s="45">
        <v>7.1099999999999997E-2</v>
      </c>
      <c r="EN49" s="45">
        <v>7.1099999999999997E-2</v>
      </c>
      <c r="EO49" s="45">
        <v>2.5000000000000001E-3</v>
      </c>
      <c r="EP49" s="45">
        <v>4</v>
      </c>
      <c r="EQ49" s="45">
        <v>4.8300000000000003E-2</v>
      </c>
      <c r="ER49" s="45">
        <v>130</v>
      </c>
      <c r="ES49" s="45">
        <v>130</v>
      </c>
      <c r="ET49" s="45">
        <v>8252</v>
      </c>
      <c r="EU49" s="45" t="s">
        <v>188</v>
      </c>
      <c r="EV49" s="45">
        <v>1293</v>
      </c>
      <c r="EW49" s="45">
        <v>2405</v>
      </c>
      <c r="EX49" s="45" t="s">
        <v>142</v>
      </c>
      <c r="EY49" s="45" t="s">
        <v>691</v>
      </c>
      <c r="EZ49" s="45">
        <v>20031017</v>
      </c>
      <c r="FA49" s="45" t="s">
        <v>688</v>
      </c>
      <c r="FB49" s="45">
        <v>130</v>
      </c>
      <c r="FC49" s="45" t="s">
        <v>143</v>
      </c>
    </row>
    <row r="50" spans="1:159" s="45" customFormat="1">
      <c r="A50" s="45" t="s">
        <v>160</v>
      </c>
      <c r="B50" s="45">
        <v>5</v>
      </c>
      <c r="C50" s="45">
        <v>16.899999999999999</v>
      </c>
      <c r="D50" s="45">
        <v>49771</v>
      </c>
      <c r="E50" s="45" t="s">
        <v>577</v>
      </c>
      <c r="F50" s="45" t="s">
        <v>145</v>
      </c>
      <c r="G50" s="45">
        <v>20031107</v>
      </c>
      <c r="H50" s="45" t="s">
        <v>692</v>
      </c>
      <c r="I50" s="45" t="s">
        <v>236</v>
      </c>
      <c r="J50" s="45">
        <v>20031110</v>
      </c>
      <c r="K50" s="45">
        <v>20040507</v>
      </c>
      <c r="L50" s="45">
        <v>45</v>
      </c>
      <c r="N50" s="52">
        <f t="shared" si="0"/>
        <v>0</v>
      </c>
      <c r="O50" s="57">
        <f t="shared" si="1"/>
        <v>1.7375</v>
      </c>
      <c r="P50" s="45">
        <v>1.7375</v>
      </c>
      <c r="Q50" s="45">
        <f t="shared" si="2"/>
        <v>-0.23125010448459538</v>
      </c>
      <c r="R50" s="45">
        <f t="shared" si="3"/>
        <v>0</v>
      </c>
      <c r="S50" s="45">
        <f t="shared" si="4"/>
        <v>2.4609376306057444</v>
      </c>
      <c r="T50" s="54">
        <f t="shared" si="5"/>
        <v>26.4</v>
      </c>
      <c r="U50" s="45">
        <f t="shared" si="6"/>
        <v>-0.23122747126083898</v>
      </c>
      <c r="V50" s="55">
        <f t="shared" si="7"/>
        <v>0.23122747126083898</v>
      </c>
      <c r="W50" s="56">
        <f t="shared" si="8"/>
        <v>2.460909339076049</v>
      </c>
      <c r="X50" s="54">
        <f t="shared" si="9"/>
        <v>25.290108137947971</v>
      </c>
      <c r="Y50" s="45">
        <f t="shared" si="10"/>
        <v>2.460909339076049</v>
      </c>
      <c r="Z50" s="45">
        <f t="shared" si="11"/>
        <v>1</v>
      </c>
      <c r="AA50" s="45">
        <f t="shared" si="12"/>
        <v>-0.23122747126083898</v>
      </c>
      <c r="AB50" s="45">
        <f t="shared" si="13"/>
        <v>1</v>
      </c>
      <c r="AC50" s="45">
        <f t="shared" si="14"/>
        <v>1</v>
      </c>
      <c r="AD50" s="45">
        <f t="shared" si="15"/>
        <v>1</v>
      </c>
      <c r="AE50" s="45">
        <f t="shared" si="16"/>
        <v>0</v>
      </c>
      <c r="AF50" s="45">
        <f t="shared" si="17"/>
        <v>0</v>
      </c>
      <c r="AH50" s="48">
        <v>9.25</v>
      </c>
      <c r="AI50" s="45">
        <f t="shared" ref="AI50:AI51" si="37">(AH50-9.24)/0.06</f>
        <v>0.16666666666666313</v>
      </c>
      <c r="AJ50" s="45">
        <v>0.16666666666666313</v>
      </c>
      <c r="AK50" s="45">
        <f t="shared" si="18"/>
        <v>0.16056978761189283</v>
      </c>
      <c r="AL50" s="45">
        <f t="shared" si="19"/>
        <v>0</v>
      </c>
      <c r="AM50" s="45">
        <f t="shared" si="22"/>
        <v>0.16666666666666313</v>
      </c>
      <c r="AN50" s="45">
        <f t="shared" si="20"/>
        <v>0.16056615793331239</v>
      </c>
      <c r="AO50" s="45">
        <f t="shared" si="23"/>
        <v>-0.16056615793331239</v>
      </c>
      <c r="AP50" s="45">
        <f t="shared" si="24"/>
        <v>7.6256359166884391E-3</v>
      </c>
      <c r="AQ50" s="45">
        <f t="shared" si="21"/>
        <v>0</v>
      </c>
      <c r="BE50" s="45" t="s">
        <v>151</v>
      </c>
      <c r="BF50" s="45">
        <v>143.5</v>
      </c>
      <c r="BG50" s="45">
        <v>20031105</v>
      </c>
      <c r="BH50" s="45" t="s">
        <v>138</v>
      </c>
      <c r="BI50" s="45" t="s">
        <v>696</v>
      </c>
      <c r="BJ50" s="45">
        <v>11769</v>
      </c>
      <c r="BK50" s="45">
        <v>40</v>
      </c>
      <c r="BL50" s="45">
        <v>58.95</v>
      </c>
      <c r="BM50" s="45">
        <v>52.67</v>
      </c>
      <c r="BN50" s="45">
        <v>10.16</v>
      </c>
      <c r="BO50" s="45">
        <v>9.18</v>
      </c>
      <c r="BP50" s="45">
        <v>40</v>
      </c>
      <c r="BQ50" s="45" t="s">
        <v>697</v>
      </c>
      <c r="BR50" s="45">
        <v>40</v>
      </c>
      <c r="BS50" s="45">
        <v>8.5</v>
      </c>
      <c r="BT50" s="45">
        <v>8.4</v>
      </c>
      <c r="BU50" s="45">
        <v>16.899999999999999</v>
      </c>
      <c r="BV50" s="45">
        <v>0</v>
      </c>
      <c r="BW50" s="45">
        <v>3147</v>
      </c>
      <c r="BX50" s="45">
        <v>3152</v>
      </c>
      <c r="BY50" s="45">
        <v>3150</v>
      </c>
      <c r="BZ50" s="45">
        <v>13.4</v>
      </c>
      <c r="CA50" s="45">
        <v>13.5</v>
      </c>
      <c r="CB50" s="45">
        <v>13.4</v>
      </c>
      <c r="CC50" s="45">
        <v>2.2000000000000002</v>
      </c>
      <c r="CD50" s="45">
        <v>2.29</v>
      </c>
      <c r="CE50" s="45">
        <v>2.25</v>
      </c>
      <c r="CF50" s="45">
        <v>4531</v>
      </c>
      <c r="CG50" s="45">
        <v>4859</v>
      </c>
      <c r="CH50" s="45">
        <v>4715</v>
      </c>
      <c r="CI50" s="45">
        <v>1702</v>
      </c>
      <c r="CJ50" s="45">
        <v>1968</v>
      </c>
      <c r="CK50" s="45">
        <v>1892</v>
      </c>
      <c r="CL50" s="45">
        <v>829</v>
      </c>
      <c r="CM50" s="45">
        <v>869</v>
      </c>
      <c r="CN50" s="45">
        <v>847</v>
      </c>
      <c r="CO50" s="45">
        <v>143.4</v>
      </c>
      <c r="CP50" s="45">
        <v>143.6</v>
      </c>
      <c r="CQ50" s="45">
        <v>143.5</v>
      </c>
      <c r="CR50" s="45">
        <v>87.5</v>
      </c>
      <c r="CS50" s="45">
        <v>88.3</v>
      </c>
      <c r="CT50" s="45">
        <v>87.9</v>
      </c>
      <c r="CU50" s="45">
        <v>93.1</v>
      </c>
      <c r="CV50" s="45">
        <v>94</v>
      </c>
      <c r="CW50" s="45">
        <v>93.5</v>
      </c>
      <c r="CX50" s="45">
        <v>5.5</v>
      </c>
      <c r="CY50" s="45">
        <v>5.8</v>
      </c>
      <c r="CZ50" s="45">
        <v>5.6</v>
      </c>
      <c r="DA50" s="45">
        <v>25.2</v>
      </c>
      <c r="DB50" s="45">
        <v>28.8</v>
      </c>
      <c r="DC50" s="45">
        <v>27.1</v>
      </c>
      <c r="DD50" s="45">
        <v>275</v>
      </c>
      <c r="DE50" s="45">
        <v>283</v>
      </c>
      <c r="DF50" s="45">
        <v>278</v>
      </c>
      <c r="DG50" s="45">
        <v>9.1999999999999993</v>
      </c>
      <c r="DH50" s="45">
        <v>9.8000000000000007</v>
      </c>
      <c r="DI50" s="45">
        <v>9.4</v>
      </c>
      <c r="DJ50" s="45">
        <v>0.3</v>
      </c>
      <c r="DK50" s="45">
        <v>1</v>
      </c>
      <c r="DL50" s="45">
        <v>0.7</v>
      </c>
      <c r="DM50" s="45">
        <v>0.46</v>
      </c>
      <c r="DN50" s="45">
        <v>0.54</v>
      </c>
      <c r="DO50" s="45">
        <v>0.49</v>
      </c>
      <c r="DP50" s="45">
        <v>35</v>
      </c>
      <c r="DQ50" s="45">
        <v>35</v>
      </c>
      <c r="DR50" s="45">
        <v>35</v>
      </c>
      <c r="DS50" s="45">
        <v>117</v>
      </c>
      <c r="DT50" s="45">
        <v>159</v>
      </c>
      <c r="DU50" s="45">
        <v>141</v>
      </c>
      <c r="DV50" s="45">
        <v>1660</v>
      </c>
      <c r="DW50" s="45">
        <v>720</v>
      </c>
      <c r="DX50" s="45">
        <v>540</v>
      </c>
      <c r="DY50" s="45">
        <v>1800</v>
      </c>
      <c r="DZ50" s="45">
        <v>6.8599999999999994E-2</v>
      </c>
      <c r="EA50" s="45">
        <v>7.3700000000000002E-2</v>
      </c>
      <c r="EB50" s="45">
        <v>7.1099999999999997E-2</v>
      </c>
      <c r="EC50" s="45">
        <v>0.1067</v>
      </c>
      <c r="ED50" s="45">
        <v>0.10920000000000001</v>
      </c>
      <c r="EE50" s="45">
        <v>0.108</v>
      </c>
      <c r="EF50" s="45">
        <v>6.6000000000000003E-2</v>
      </c>
      <c r="EG50" s="45">
        <v>7.3700000000000002E-2</v>
      </c>
      <c r="EH50" s="45">
        <v>7.0499999999999993E-2</v>
      </c>
      <c r="EI50" s="45">
        <v>5.33E-2</v>
      </c>
      <c r="EJ50" s="45">
        <v>6.3500000000000001E-2</v>
      </c>
      <c r="EK50" s="45">
        <v>5.8400000000000001E-2</v>
      </c>
      <c r="EL50" s="45">
        <v>6.3500000000000001E-2</v>
      </c>
      <c r="EM50" s="45">
        <v>7.6200000000000004E-2</v>
      </c>
      <c r="EN50" s="45">
        <v>6.9800000000000001E-2</v>
      </c>
      <c r="EO50" s="45">
        <v>7.7000000000000002E-3</v>
      </c>
      <c r="EP50" s="45">
        <v>7</v>
      </c>
      <c r="EQ50" s="45">
        <v>4.8300000000000003E-2</v>
      </c>
      <c r="ER50" s="45">
        <v>205</v>
      </c>
      <c r="ES50" s="45">
        <v>205</v>
      </c>
      <c r="ET50" s="45">
        <v>8252</v>
      </c>
      <c r="EU50" s="45" t="s">
        <v>188</v>
      </c>
      <c r="EV50" s="45">
        <v>2003</v>
      </c>
      <c r="EW50" s="45">
        <v>2405</v>
      </c>
      <c r="EX50" s="45" t="s">
        <v>142</v>
      </c>
      <c r="EY50" s="45">
        <v>111</v>
      </c>
      <c r="EZ50" s="45">
        <v>20031107</v>
      </c>
      <c r="FA50" s="45" t="s">
        <v>692</v>
      </c>
      <c r="FB50" s="45">
        <v>205</v>
      </c>
      <c r="FC50" s="45" t="s">
        <v>143</v>
      </c>
    </row>
    <row r="51" spans="1:159" s="45" customFormat="1">
      <c r="A51" s="45" t="s">
        <v>160</v>
      </c>
      <c r="B51" s="45">
        <v>3</v>
      </c>
      <c r="C51" s="45">
        <v>13.2</v>
      </c>
      <c r="D51" s="45">
        <v>49772</v>
      </c>
      <c r="E51" s="45" t="s">
        <v>577</v>
      </c>
      <c r="F51" s="45" t="s">
        <v>145</v>
      </c>
      <c r="G51" s="45">
        <v>20031124</v>
      </c>
      <c r="H51" s="45" t="s">
        <v>698</v>
      </c>
      <c r="I51" s="45" t="s">
        <v>236</v>
      </c>
      <c r="J51" s="45">
        <v>20031126</v>
      </c>
      <c r="K51" s="45">
        <v>20040524</v>
      </c>
      <c r="L51" s="45">
        <v>46</v>
      </c>
      <c r="N51" s="52">
        <f t="shared" si="0"/>
        <v>0</v>
      </c>
      <c r="O51" s="53">
        <f t="shared" si="1"/>
        <v>0.30890000000000001</v>
      </c>
      <c r="P51" s="45">
        <v>0.30890000000000001</v>
      </c>
      <c r="Q51" s="45">
        <f t="shared" si="2"/>
        <v>-0.1232200835876763</v>
      </c>
      <c r="R51" s="45">
        <f t="shared" si="3"/>
        <v>0</v>
      </c>
      <c r="S51" s="45">
        <f t="shared" si="4"/>
        <v>0.30890000000000001</v>
      </c>
      <c r="T51" s="54">
        <f t="shared" si="5"/>
        <v>26.4</v>
      </c>
      <c r="U51" s="45">
        <f t="shared" si="6"/>
        <v>-0.12320197700867119</v>
      </c>
      <c r="V51" s="55">
        <f t="shared" si="7"/>
        <v>0.12320197700867119</v>
      </c>
      <c r="W51" s="56">
        <f t="shared" si="8"/>
        <v>0.54012747126083904</v>
      </c>
      <c r="X51" s="54">
        <f t="shared" si="9"/>
        <v>25.808630510358377</v>
      </c>
      <c r="Y51" s="45">
        <f t="shared" si="10"/>
        <v>0.54012747126083904</v>
      </c>
      <c r="Z51" s="45">
        <f t="shared" si="11"/>
        <v>0</v>
      </c>
      <c r="AA51" s="45">
        <f t="shared" si="12"/>
        <v>-0.12320197700867119</v>
      </c>
      <c r="AB51" s="45">
        <f t="shared" si="13"/>
        <v>0</v>
      </c>
      <c r="AC51" s="45">
        <f t="shared" si="14"/>
        <v>0</v>
      </c>
      <c r="AD51" s="45">
        <f t="shared" si="15"/>
        <v>0</v>
      </c>
      <c r="AE51" s="45">
        <f t="shared" si="16"/>
        <v>0</v>
      </c>
      <c r="AF51" s="45">
        <f t="shared" si="17"/>
        <v>0</v>
      </c>
      <c r="AH51" s="48">
        <v>9.14</v>
      </c>
      <c r="AI51" s="45">
        <f t="shared" si="37"/>
        <v>-1.6666666666666607</v>
      </c>
      <c r="AJ51" s="45">
        <v>-1.6666666666666607</v>
      </c>
      <c r="AK51" s="45">
        <f t="shared" si="18"/>
        <v>-0.20487750324381787</v>
      </c>
      <c r="AL51" s="45">
        <f t="shared" si="19"/>
        <v>0</v>
      </c>
      <c r="AM51" s="45">
        <f t="shared" si="22"/>
        <v>-1.6666666666666607</v>
      </c>
      <c r="AN51" s="45">
        <f t="shared" si="20"/>
        <v>-0.20488040698668222</v>
      </c>
      <c r="AO51" s="45">
        <f t="shared" si="23"/>
        <v>0.20488040698668222</v>
      </c>
      <c r="AP51" s="45">
        <f t="shared" si="24"/>
        <v>-1.8272328245999732</v>
      </c>
      <c r="AQ51" s="45">
        <f t="shared" si="21"/>
        <v>0</v>
      </c>
      <c r="BE51" s="45" t="s">
        <v>151</v>
      </c>
      <c r="BF51" s="45">
        <v>143.5</v>
      </c>
      <c r="BG51" s="45">
        <v>20031122</v>
      </c>
      <c r="BH51" s="45" t="s">
        <v>138</v>
      </c>
      <c r="BI51" s="45" t="s">
        <v>699</v>
      </c>
      <c r="BJ51" s="45">
        <v>11769</v>
      </c>
      <c r="BK51" s="45">
        <v>40</v>
      </c>
      <c r="BL51" s="45">
        <v>58.98</v>
      </c>
      <c r="BM51" s="45">
        <v>52.3</v>
      </c>
      <c r="BN51" s="45">
        <v>10.18</v>
      </c>
      <c r="BO51" s="45">
        <v>9.11</v>
      </c>
      <c r="BP51" s="45">
        <v>80</v>
      </c>
      <c r="BQ51" s="45" t="s">
        <v>700</v>
      </c>
      <c r="BR51" s="45">
        <v>40</v>
      </c>
      <c r="BS51" s="45">
        <v>7.1</v>
      </c>
      <c r="BT51" s="45">
        <v>6.1</v>
      </c>
      <c r="BU51" s="45">
        <v>13.2</v>
      </c>
      <c r="BV51" s="45">
        <v>0</v>
      </c>
      <c r="BW51" s="45">
        <v>3147</v>
      </c>
      <c r="BX51" s="45">
        <v>3152</v>
      </c>
      <c r="BY51" s="45">
        <v>3150</v>
      </c>
      <c r="BZ51" s="45">
        <v>13.3</v>
      </c>
      <c r="CA51" s="45">
        <v>13.6</v>
      </c>
      <c r="CB51" s="45">
        <v>13.4</v>
      </c>
      <c r="CC51" s="45">
        <v>2.17</v>
      </c>
      <c r="CD51" s="45">
        <v>2.29</v>
      </c>
      <c r="CE51" s="45">
        <v>2.2200000000000002</v>
      </c>
      <c r="CF51" s="45">
        <v>4183</v>
      </c>
      <c r="CG51" s="45">
        <v>4957</v>
      </c>
      <c r="CH51" s="45">
        <v>4634</v>
      </c>
      <c r="CI51" s="45">
        <v>1784</v>
      </c>
      <c r="CJ51" s="45">
        <v>2227</v>
      </c>
      <c r="CK51" s="45">
        <v>2045</v>
      </c>
      <c r="CL51" s="45">
        <v>844</v>
      </c>
      <c r="CM51" s="45">
        <v>859</v>
      </c>
      <c r="CN51" s="45">
        <v>850</v>
      </c>
      <c r="CO51" s="45">
        <v>143.19999999999999</v>
      </c>
      <c r="CP51" s="45">
        <v>143.6</v>
      </c>
      <c r="CQ51" s="45">
        <v>143.5</v>
      </c>
      <c r="CR51" s="45">
        <v>87.8</v>
      </c>
      <c r="CS51" s="45">
        <v>88</v>
      </c>
      <c r="CT51" s="45">
        <v>87.9</v>
      </c>
      <c r="CU51" s="45">
        <v>93.3</v>
      </c>
      <c r="CV51" s="45">
        <v>93.6</v>
      </c>
      <c r="CW51" s="45">
        <v>93.5</v>
      </c>
      <c r="CX51" s="45">
        <v>5.5</v>
      </c>
      <c r="CY51" s="45">
        <v>5.7</v>
      </c>
      <c r="CZ51" s="45">
        <v>5.6</v>
      </c>
      <c r="DA51" s="45">
        <v>25.5</v>
      </c>
      <c r="DB51" s="45">
        <v>32.9</v>
      </c>
      <c r="DC51" s="45">
        <v>29.7</v>
      </c>
      <c r="DD51" s="45">
        <v>271</v>
      </c>
      <c r="DE51" s="45">
        <v>276</v>
      </c>
      <c r="DF51" s="45">
        <v>272</v>
      </c>
      <c r="DG51" s="45">
        <v>8.8000000000000007</v>
      </c>
      <c r="DH51" s="45">
        <v>9.9</v>
      </c>
      <c r="DI51" s="45">
        <v>9.3000000000000007</v>
      </c>
      <c r="DJ51" s="45">
        <v>0.6</v>
      </c>
      <c r="DK51" s="45">
        <v>1</v>
      </c>
      <c r="DL51" s="45">
        <v>0.8</v>
      </c>
      <c r="DM51" s="45">
        <v>0.5</v>
      </c>
      <c r="DN51" s="45">
        <v>0.5</v>
      </c>
      <c r="DO51" s="45">
        <v>0.5</v>
      </c>
      <c r="DP51" s="45">
        <v>35</v>
      </c>
      <c r="DQ51" s="45">
        <v>35</v>
      </c>
      <c r="DR51" s="45">
        <v>35</v>
      </c>
      <c r="DS51" s="45">
        <v>142</v>
      </c>
      <c r="DT51" s="45">
        <v>170</v>
      </c>
      <c r="DU51" s="45">
        <v>155</v>
      </c>
      <c r="DV51" s="45">
        <v>1660</v>
      </c>
      <c r="DW51" s="45">
        <v>720</v>
      </c>
      <c r="DX51" s="45">
        <v>540</v>
      </c>
      <c r="DY51" s="45">
        <v>1760</v>
      </c>
      <c r="DZ51" s="45">
        <v>7.6200000000000004E-2</v>
      </c>
      <c r="EA51" s="45">
        <v>8.3799999999999999E-2</v>
      </c>
      <c r="EB51" s="45">
        <v>8.0600000000000005E-2</v>
      </c>
      <c r="EC51" s="45">
        <v>0.1067</v>
      </c>
      <c r="ED51" s="45">
        <v>0.10920000000000001</v>
      </c>
      <c r="EE51" s="45">
        <v>0.108</v>
      </c>
      <c r="EF51" s="45">
        <v>6.0999999999999999E-2</v>
      </c>
      <c r="EG51" s="45">
        <v>6.6000000000000003E-2</v>
      </c>
      <c r="EH51" s="45">
        <v>6.2199999999999998E-2</v>
      </c>
      <c r="EI51" s="45">
        <v>6.6000000000000003E-2</v>
      </c>
      <c r="EJ51" s="45">
        <v>6.8599999999999994E-2</v>
      </c>
      <c r="EK51" s="45">
        <v>6.7299999999999999E-2</v>
      </c>
      <c r="EL51" s="45">
        <v>7.6200000000000004E-2</v>
      </c>
      <c r="EM51" s="45">
        <v>7.6200000000000004E-2</v>
      </c>
      <c r="EN51" s="45">
        <v>7.6200000000000004E-2</v>
      </c>
      <c r="EO51" s="45">
        <v>5.0000000000000001E-3</v>
      </c>
      <c r="EP51" s="45">
        <v>4</v>
      </c>
      <c r="EQ51" s="45">
        <v>4.0599999999999997E-2</v>
      </c>
      <c r="ER51" s="45">
        <v>201</v>
      </c>
      <c r="ES51" s="45">
        <v>204</v>
      </c>
      <c r="ET51" s="45">
        <v>8252</v>
      </c>
      <c r="EU51" s="45" t="s">
        <v>188</v>
      </c>
      <c r="EV51" s="45">
        <v>985</v>
      </c>
      <c r="EW51" s="45">
        <v>2405</v>
      </c>
      <c r="EX51" s="45" t="s">
        <v>142</v>
      </c>
      <c r="EY51" s="45">
        <v>17</v>
      </c>
      <c r="EZ51" s="45">
        <v>20031124</v>
      </c>
      <c r="FA51" s="45" t="s">
        <v>698</v>
      </c>
      <c r="FB51" s="45">
        <v>204</v>
      </c>
      <c r="FC51" s="45" t="s">
        <v>143</v>
      </c>
    </row>
    <row r="52" spans="1:159" s="45" customFormat="1">
      <c r="A52" s="45" t="s">
        <v>160</v>
      </c>
      <c r="B52" s="45">
        <v>3</v>
      </c>
      <c r="C52" s="45">
        <v>8.5</v>
      </c>
      <c r="D52" s="45">
        <v>46573</v>
      </c>
      <c r="E52" s="45" t="s">
        <v>144</v>
      </c>
      <c r="F52" s="45" t="s">
        <v>145</v>
      </c>
      <c r="G52" s="45">
        <v>20031129</v>
      </c>
      <c r="H52" s="45" t="s">
        <v>701</v>
      </c>
      <c r="I52" s="45" t="s">
        <v>236</v>
      </c>
      <c r="J52" s="45">
        <v>20031202</v>
      </c>
      <c r="K52" s="45">
        <v>20040529</v>
      </c>
      <c r="L52" s="45">
        <v>47</v>
      </c>
      <c r="N52" s="52">
        <f t="shared" si="0"/>
        <v>0</v>
      </c>
      <c r="O52" s="53">
        <f t="shared" si="1"/>
        <v>8.6199999999999999E-2</v>
      </c>
      <c r="P52" s="45">
        <v>8.6199999999999999E-2</v>
      </c>
      <c r="Q52" s="45">
        <f t="shared" si="2"/>
        <v>-8.1336066870141041E-2</v>
      </c>
      <c r="R52" s="45">
        <f t="shared" si="3"/>
        <v>0</v>
      </c>
      <c r="S52" s="45">
        <f t="shared" si="4"/>
        <v>8.6199999999999999E-2</v>
      </c>
      <c r="T52" s="54">
        <f t="shared" si="5"/>
        <v>26.4</v>
      </c>
      <c r="U52" s="45">
        <f t="shared" si="6"/>
        <v>-8.1321581606936949E-2</v>
      </c>
      <c r="V52" s="55">
        <f t="shared" si="7"/>
        <v>8.1321581606936949E-2</v>
      </c>
      <c r="W52" s="56">
        <f t="shared" si="8"/>
        <v>0.20940197700867119</v>
      </c>
      <c r="X52" s="54">
        <f t="shared" si="9"/>
        <v>26.009656408286702</v>
      </c>
      <c r="Y52" s="45">
        <f t="shared" si="10"/>
        <v>0.20940197700867119</v>
      </c>
      <c r="Z52" s="45">
        <f t="shared" si="11"/>
        <v>0</v>
      </c>
      <c r="AA52" s="45">
        <f t="shared" si="12"/>
        <v>-8.1321581606936949E-2</v>
      </c>
      <c r="AB52" s="45">
        <f t="shared" si="13"/>
        <v>0</v>
      </c>
      <c r="AC52" s="45">
        <f t="shared" si="14"/>
        <v>0</v>
      </c>
      <c r="AD52" s="45">
        <f t="shared" si="15"/>
        <v>0</v>
      </c>
      <c r="AE52" s="45">
        <f t="shared" si="16"/>
        <v>1</v>
      </c>
      <c r="AF52" s="45">
        <f t="shared" si="17"/>
        <v>1</v>
      </c>
      <c r="AH52" s="48">
        <v>10.119999999999999</v>
      </c>
      <c r="AI52" s="45">
        <f>(AH52-10.27)/0.11</f>
        <v>-1.3636363636363669</v>
      </c>
      <c r="AJ52" s="45">
        <v>-1.3636363636363669</v>
      </c>
      <c r="AK52" s="45">
        <f t="shared" si="18"/>
        <v>-0.43662927532232765</v>
      </c>
      <c r="AL52" s="45">
        <f t="shared" si="19"/>
        <v>0</v>
      </c>
      <c r="AM52" s="45">
        <f t="shared" si="22"/>
        <v>-1.3636363636363669</v>
      </c>
      <c r="AN52" s="45">
        <f t="shared" si="20"/>
        <v>-0.43663159831661913</v>
      </c>
      <c r="AO52" s="45">
        <f t="shared" si="23"/>
        <v>0.43663159831661913</v>
      </c>
      <c r="AP52" s="45">
        <f t="shared" si="24"/>
        <v>-1.1587559566496846</v>
      </c>
      <c r="AQ52" s="45">
        <f t="shared" si="21"/>
        <v>0</v>
      </c>
      <c r="BE52" s="45" t="s">
        <v>147</v>
      </c>
      <c r="BF52" s="45">
        <v>143.5</v>
      </c>
      <c r="BG52" s="45">
        <v>20031127</v>
      </c>
      <c r="BH52" s="45" t="s">
        <v>138</v>
      </c>
      <c r="BI52" s="45" t="s">
        <v>702</v>
      </c>
      <c r="BJ52" s="45">
        <v>11769</v>
      </c>
      <c r="BK52" s="45">
        <v>40</v>
      </c>
      <c r="BL52" s="45">
        <v>71.31</v>
      </c>
      <c r="BM52" s="45">
        <v>65.38</v>
      </c>
      <c r="BN52" s="45">
        <v>10.85</v>
      </c>
      <c r="BO52" s="45">
        <v>10.07</v>
      </c>
      <c r="BP52" s="45">
        <v>90</v>
      </c>
      <c r="BQ52" s="45" t="s">
        <v>703</v>
      </c>
      <c r="BR52" s="45">
        <v>40</v>
      </c>
      <c r="BS52" s="45">
        <v>5</v>
      </c>
      <c r="BT52" s="45">
        <v>3.5</v>
      </c>
      <c r="BU52" s="45">
        <v>8.5</v>
      </c>
      <c r="BV52" s="45">
        <v>0</v>
      </c>
      <c r="BW52" s="45">
        <v>3143</v>
      </c>
      <c r="BX52" s="45">
        <v>3160</v>
      </c>
      <c r="BY52" s="45">
        <v>3150</v>
      </c>
      <c r="BZ52" s="45">
        <v>13.2</v>
      </c>
      <c r="CA52" s="45">
        <v>13.6</v>
      </c>
      <c r="CB52" s="45">
        <v>13.5</v>
      </c>
      <c r="CC52" s="45">
        <v>2.23</v>
      </c>
      <c r="CD52" s="45">
        <v>2.3199999999999998</v>
      </c>
      <c r="CE52" s="45">
        <v>2.2799999999999998</v>
      </c>
      <c r="CF52" s="45">
        <v>3515</v>
      </c>
      <c r="CG52" s="45">
        <v>3974</v>
      </c>
      <c r="CH52" s="45">
        <v>3781</v>
      </c>
      <c r="CI52" s="45">
        <v>1644</v>
      </c>
      <c r="CJ52" s="45">
        <v>1924</v>
      </c>
      <c r="CK52" s="45">
        <v>1810</v>
      </c>
      <c r="CL52" s="45">
        <v>842</v>
      </c>
      <c r="CM52" s="45">
        <v>857</v>
      </c>
      <c r="CN52" s="45">
        <v>851</v>
      </c>
      <c r="CO52" s="45">
        <v>143.4</v>
      </c>
      <c r="CP52" s="45">
        <v>143.6</v>
      </c>
      <c r="CQ52" s="45">
        <v>143.5</v>
      </c>
      <c r="CR52" s="45">
        <v>87.8</v>
      </c>
      <c r="CS52" s="45">
        <v>88</v>
      </c>
      <c r="CT52" s="45">
        <v>87.9</v>
      </c>
      <c r="CU52" s="45">
        <v>93.3</v>
      </c>
      <c r="CV52" s="45">
        <v>93.7</v>
      </c>
      <c r="CW52" s="45">
        <v>93.5</v>
      </c>
      <c r="CX52" s="45">
        <v>5.5</v>
      </c>
      <c r="CY52" s="45">
        <v>5.7</v>
      </c>
      <c r="CZ52" s="45">
        <v>5.6</v>
      </c>
      <c r="DA52" s="45">
        <v>26.1</v>
      </c>
      <c r="DB52" s="45">
        <v>29.4</v>
      </c>
      <c r="DC52" s="45">
        <v>27.2</v>
      </c>
      <c r="DD52" s="45">
        <v>270</v>
      </c>
      <c r="DE52" s="45">
        <v>281</v>
      </c>
      <c r="DF52" s="45">
        <v>274</v>
      </c>
      <c r="DG52" s="45">
        <v>9.1999999999999993</v>
      </c>
      <c r="DH52" s="45">
        <v>10</v>
      </c>
      <c r="DI52" s="45">
        <v>9.6</v>
      </c>
      <c r="DJ52" s="45">
        <v>0.5</v>
      </c>
      <c r="DK52" s="45">
        <v>1.1000000000000001</v>
      </c>
      <c r="DL52" s="45">
        <v>0.9</v>
      </c>
      <c r="DM52" s="45">
        <v>0.5</v>
      </c>
      <c r="DN52" s="45">
        <v>0.5</v>
      </c>
      <c r="DO52" s="45">
        <v>0.5</v>
      </c>
      <c r="DP52" s="45">
        <v>35</v>
      </c>
      <c r="DQ52" s="45">
        <v>35</v>
      </c>
      <c r="DR52" s="45">
        <v>35</v>
      </c>
      <c r="DS52" s="45">
        <v>43</v>
      </c>
      <c r="DT52" s="45">
        <v>74</v>
      </c>
      <c r="DU52" s="45">
        <v>57</v>
      </c>
      <c r="DV52" s="45">
        <v>1660</v>
      </c>
      <c r="DW52" s="45">
        <v>720</v>
      </c>
      <c r="DX52" s="45">
        <v>540</v>
      </c>
      <c r="DY52" s="45">
        <v>1750</v>
      </c>
      <c r="DZ52" s="45">
        <v>7.3700000000000002E-2</v>
      </c>
      <c r="EA52" s="45">
        <v>7.6200000000000004E-2</v>
      </c>
      <c r="EB52" s="45">
        <v>7.4899999999999994E-2</v>
      </c>
      <c r="EC52" s="45">
        <v>0.1118</v>
      </c>
      <c r="ED52" s="45">
        <v>0.1168</v>
      </c>
      <c r="EE52" s="45">
        <v>0.1137</v>
      </c>
      <c r="EF52" s="45">
        <v>6.6000000000000003E-2</v>
      </c>
      <c r="EG52" s="45">
        <v>7.3700000000000002E-2</v>
      </c>
      <c r="EH52" s="45">
        <v>6.9199999999999998E-2</v>
      </c>
      <c r="EI52" s="45">
        <v>5.8400000000000001E-2</v>
      </c>
      <c r="EJ52" s="45">
        <v>6.0999999999999999E-2</v>
      </c>
      <c r="EK52" s="45">
        <v>6.0299999999999999E-2</v>
      </c>
      <c r="EL52" s="45">
        <v>5.33E-2</v>
      </c>
      <c r="EM52" s="45">
        <v>6.0999999999999999E-2</v>
      </c>
      <c r="EN52" s="45">
        <v>5.7200000000000001E-2</v>
      </c>
      <c r="EO52" s="45">
        <v>7.7000000000000002E-3</v>
      </c>
      <c r="EP52" s="45">
        <v>1</v>
      </c>
      <c r="EQ52" s="45">
        <v>3.56E-2</v>
      </c>
      <c r="ER52" s="45">
        <v>1373</v>
      </c>
      <c r="ES52" s="45">
        <v>152</v>
      </c>
      <c r="ET52" s="45">
        <v>8252</v>
      </c>
      <c r="EU52" s="45" t="s">
        <v>188</v>
      </c>
      <c r="EV52" s="45">
        <v>1219</v>
      </c>
      <c r="EW52" s="45">
        <v>2405</v>
      </c>
      <c r="EX52" s="45" t="s">
        <v>142</v>
      </c>
      <c r="EY52" s="45">
        <v>128</v>
      </c>
      <c r="EZ52" s="45">
        <v>20031129</v>
      </c>
      <c r="FA52" s="45" t="s">
        <v>701</v>
      </c>
      <c r="FB52" s="45">
        <v>152</v>
      </c>
      <c r="FC52" s="45" t="s">
        <v>143</v>
      </c>
    </row>
    <row r="53" spans="1:159" s="45" customFormat="1">
      <c r="A53" s="45" t="s">
        <v>160</v>
      </c>
      <c r="B53" s="45">
        <v>4</v>
      </c>
      <c r="C53" s="45">
        <v>13</v>
      </c>
      <c r="D53" s="45">
        <v>44924</v>
      </c>
      <c r="E53" s="45">
        <v>1009</v>
      </c>
      <c r="F53" s="45" t="s">
        <v>145</v>
      </c>
      <c r="G53" s="45">
        <v>20040125</v>
      </c>
      <c r="H53" s="45" t="s">
        <v>255</v>
      </c>
      <c r="I53" s="45" t="s">
        <v>236</v>
      </c>
      <c r="J53" s="45">
        <v>20040126</v>
      </c>
      <c r="K53" s="45">
        <v>20040725</v>
      </c>
      <c r="L53" s="45">
        <v>48</v>
      </c>
      <c r="N53" s="52">
        <f t="shared" si="0"/>
        <v>0</v>
      </c>
      <c r="O53" s="53">
        <f t="shared" si="1"/>
        <v>0.1</v>
      </c>
      <c r="P53" s="45">
        <v>0.1</v>
      </c>
      <c r="Q53" s="45">
        <f t="shared" si="2"/>
        <v>-4.5068853496112837E-2</v>
      </c>
      <c r="R53" s="45">
        <f t="shared" si="3"/>
        <v>0</v>
      </c>
      <c r="S53" s="45">
        <f t="shared" si="4"/>
        <v>0.1</v>
      </c>
      <c r="T53" s="54">
        <f t="shared" si="5"/>
        <v>26.4</v>
      </c>
      <c r="U53" s="45">
        <f t="shared" si="6"/>
        <v>-4.5057265285549555E-2</v>
      </c>
      <c r="V53" s="55">
        <f t="shared" si="7"/>
        <v>4.5057265285549555E-2</v>
      </c>
      <c r="W53" s="56">
        <f t="shared" si="8"/>
        <v>0.18132158160693695</v>
      </c>
      <c r="X53" s="54">
        <f t="shared" si="9"/>
        <v>26.183725126629362</v>
      </c>
      <c r="Y53" s="45">
        <f t="shared" si="10"/>
        <v>0.18132158160693695</v>
      </c>
      <c r="Z53" s="45">
        <f t="shared" si="11"/>
        <v>0</v>
      </c>
      <c r="AA53" s="45">
        <f t="shared" si="12"/>
        <v>-4.5057265285549555E-2</v>
      </c>
      <c r="AB53" s="45">
        <f t="shared" si="13"/>
        <v>0</v>
      </c>
      <c r="AC53" s="45">
        <f t="shared" si="14"/>
        <v>0</v>
      </c>
      <c r="AD53" s="45">
        <f t="shared" si="15"/>
        <v>0</v>
      </c>
      <c r="AE53" s="45">
        <f t="shared" si="16"/>
        <v>1</v>
      </c>
      <c r="AF53" s="45">
        <f t="shared" si="17"/>
        <v>1</v>
      </c>
      <c r="AH53" s="48">
        <v>9.41</v>
      </c>
      <c r="AI53" s="45">
        <f>(AH53-9.51)/0.1</f>
        <v>-0.99999999999999645</v>
      </c>
      <c r="AJ53" s="45">
        <v>-0.99999999999999645</v>
      </c>
      <c r="AK53" s="45">
        <f t="shared" si="18"/>
        <v>-0.5493034202578615</v>
      </c>
      <c r="AL53" s="45">
        <f t="shared" si="19"/>
        <v>0</v>
      </c>
      <c r="AM53" s="45">
        <f t="shared" si="22"/>
        <v>-0.99999999999999645</v>
      </c>
      <c r="AN53" s="45">
        <f t="shared" si="20"/>
        <v>-0.54930527865329459</v>
      </c>
      <c r="AO53" s="45">
        <f t="shared" si="23"/>
        <v>0.54930527865329459</v>
      </c>
      <c r="AP53" s="45">
        <f t="shared" si="24"/>
        <v>-0.56336840168337732</v>
      </c>
      <c r="AQ53" s="45">
        <f t="shared" si="21"/>
        <v>0</v>
      </c>
      <c r="BE53" s="45" t="s">
        <v>151</v>
      </c>
      <c r="BF53" s="45">
        <v>143.5</v>
      </c>
      <c r="BG53" s="45">
        <v>20040123</v>
      </c>
      <c r="BH53" s="45" t="s">
        <v>138</v>
      </c>
      <c r="BI53" s="45" t="s">
        <v>338</v>
      </c>
      <c r="BJ53" s="45">
        <v>11769</v>
      </c>
      <c r="BK53" s="45">
        <v>40</v>
      </c>
      <c r="BL53" s="45">
        <v>63.72</v>
      </c>
      <c r="BM53" s="45">
        <v>55.53</v>
      </c>
      <c r="BN53" s="45">
        <v>10.58</v>
      </c>
      <c r="BO53" s="45">
        <v>9.32</v>
      </c>
      <c r="BP53" s="45">
        <v>140</v>
      </c>
      <c r="BQ53" s="45" t="s">
        <v>704</v>
      </c>
      <c r="BR53" s="45">
        <v>40</v>
      </c>
      <c r="BS53" s="45">
        <v>6.9</v>
      </c>
      <c r="BT53" s="45">
        <v>6.1</v>
      </c>
      <c r="BU53" s="45">
        <v>13</v>
      </c>
      <c r="BV53" s="45">
        <v>0</v>
      </c>
      <c r="BW53" s="45">
        <v>3143</v>
      </c>
      <c r="BX53" s="45">
        <v>3152</v>
      </c>
      <c r="BY53" s="45">
        <v>3150</v>
      </c>
      <c r="BZ53" s="45">
        <v>13.2</v>
      </c>
      <c r="CA53" s="45">
        <v>13.6</v>
      </c>
      <c r="CB53" s="45">
        <v>13.4</v>
      </c>
      <c r="CC53" s="45">
        <v>2.16</v>
      </c>
      <c r="CD53" s="45">
        <v>2.73</v>
      </c>
      <c r="CE53" s="45">
        <v>2.27</v>
      </c>
      <c r="CF53" s="45">
        <v>4917</v>
      </c>
      <c r="CG53" s="45">
        <v>5318</v>
      </c>
      <c r="CH53" s="45">
        <v>5161</v>
      </c>
      <c r="CI53" s="45">
        <v>1818</v>
      </c>
      <c r="CJ53" s="45">
        <v>2035</v>
      </c>
      <c r="CK53" s="45">
        <v>1916</v>
      </c>
      <c r="CL53" s="45">
        <v>828</v>
      </c>
      <c r="CM53" s="45">
        <v>871</v>
      </c>
      <c r="CN53" s="45">
        <v>850</v>
      </c>
      <c r="CO53" s="45">
        <v>143.4</v>
      </c>
      <c r="CP53" s="45">
        <v>143.6</v>
      </c>
      <c r="CQ53" s="45">
        <v>143.5</v>
      </c>
      <c r="CR53" s="45">
        <v>87.3</v>
      </c>
      <c r="CS53" s="45">
        <v>88.3</v>
      </c>
      <c r="CT53" s="45">
        <v>87.9</v>
      </c>
      <c r="CU53" s="45">
        <v>93</v>
      </c>
      <c r="CV53" s="45">
        <v>94</v>
      </c>
      <c r="CW53" s="45">
        <v>93.5</v>
      </c>
      <c r="CX53" s="45">
        <v>5.4</v>
      </c>
      <c r="CY53" s="45">
        <v>5.8</v>
      </c>
      <c r="CZ53" s="45">
        <v>5.6</v>
      </c>
      <c r="DA53" s="45">
        <v>26</v>
      </c>
      <c r="DB53" s="45">
        <v>28.6</v>
      </c>
      <c r="DC53" s="45">
        <v>27.2</v>
      </c>
      <c r="DD53" s="45">
        <v>269</v>
      </c>
      <c r="DE53" s="45">
        <v>278</v>
      </c>
      <c r="DF53" s="45">
        <v>275</v>
      </c>
      <c r="DG53" s="45">
        <v>8.4</v>
      </c>
      <c r="DH53" s="45">
        <v>10.3</v>
      </c>
      <c r="DI53" s="45">
        <v>9</v>
      </c>
      <c r="DJ53" s="45">
        <v>0.6</v>
      </c>
      <c r="DK53" s="45">
        <v>0.8</v>
      </c>
      <c r="DL53" s="45">
        <v>0.7</v>
      </c>
      <c r="DM53" s="45">
        <v>0.47</v>
      </c>
      <c r="DN53" s="45">
        <v>0.53</v>
      </c>
      <c r="DO53" s="45">
        <v>0.5</v>
      </c>
      <c r="DP53" s="45">
        <v>35</v>
      </c>
      <c r="DQ53" s="45">
        <v>35</v>
      </c>
      <c r="DR53" s="45">
        <v>35</v>
      </c>
      <c r="DS53" s="45">
        <v>136</v>
      </c>
      <c r="DT53" s="45">
        <v>186</v>
      </c>
      <c r="DU53" s="45">
        <v>166</v>
      </c>
      <c r="DV53" s="45">
        <v>1660</v>
      </c>
      <c r="DW53" s="45">
        <v>720</v>
      </c>
      <c r="DX53" s="45">
        <v>540</v>
      </c>
      <c r="DY53" s="45">
        <v>1700</v>
      </c>
      <c r="DZ53" s="45">
        <v>5.8400000000000001E-2</v>
      </c>
      <c r="EA53" s="45">
        <v>7.3700000000000002E-2</v>
      </c>
      <c r="EB53" s="45">
        <v>6.6699999999999995E-2</v>
      </c>
      <c r="EC53" s="45">
        <v>0.1016</v>
      </c>
      <c r="ED53" s="45">
        <v>0.11940000000000001</v>
      </c>
      <c r="EE53" s="45">
        <v>0.1067</v>
      </c>
      <c r="EF53" s="45">
        <v>6.3500000000000001E-2</v>
      </c>
      <c r="EG53" s="45">
        <v>6.8599999999999994E-2</v>
      </c>
      <c r="EH53" s="45">
        <v>6.6699999999999995E-2</v>
      </c>
      <c r="EI53" s="45">
        <v>6.6000000000000003E-2</v>
      </c>
      <c r="EJ53" s="45">
        <v>6.8599999999999994E-2</v>
      </c>
      <c r="EK53" s="45">
        <v>6.7299999999999999E-2</v>
      </c>
      <c r="EL53" s="45">
        <v>5.8400000000000001E-2</v>
      </c>
      <c r="EM53" s="45">
        <v>7.3700000000000002E-2</v>
      </c>
      <c r="EN53" s="45">
        <v>6.6000000000000003E-2</v>
      </c>
      <c r="EO53" s="45">
        <v>2.5000000000000001E-3</v>
      </c>
      <c r="EP53" s="45">
        <v>5</v>
      </c>
      <c r="EQ53" s="45">
        <v>5.33E-2</v>
      </c>
      <c r="ER53" s="45" t="s">
        <v>705</v>
      </c>
      <c r="ES53" s="45">
        <v>130</v>
      </c>
      <c r="ET53" s="45">
        <v>8252</v>
      </c>
      <c r="EU53" s="45" t="s">
        <v>188</v>
      </c>
      <c r="EV53" s="45">
        <v>2005</v>
      </c>
      <c r="EW53" s="45">
        <v>2405</v>
      </c>
      <c r="EX53" s="45" t="s">
        <v>142</v>
      </c>
      <c r="EY53" s="45">
        <v>16</v>
      </c>
      <c r="EZ53" s="45">
        <v>20040125</v>
      </c>
      <c r="FA53" s="45" t="s">
        <v>255</v>
      </c>
      <c r="FB53" s="45">
        <v>130</v>
      </c>
      <c r="FC53" s="45" t="s">
        <v>143</v>
      </c>
    </row>
    <row r="54" spans="1:159" s="45" customFormat="1">
      <c r="A54" s="45" t="s">
        <v>160</v>
      </c>
      <c r="B54" s="45">
        <v>5</v>
      </c>
      <c r="C54" s="45">
        <v>7.2</v>
      </c>
      <c r="D54" s="45">
        <v>50196</v>
      </c>
      <c r="E54" s="45" t="s">
        <v>144</v>
      </c>
      <c r="F54" s="45" t="s">
        <v>145</v>
      </c>
      <c r="G54" s="45">
        <v>20040407</v>
      </c>
      <c r="H54" s="45" t="s">
        <v>466</v>
      </c>
      <c r="I54" s="45" t="s">
        <v>236</v>
      </c>
      <c r="J54" s="45">
        <v>20040408</v>
      </c>
      <c r="K54" s="45">
        <v>20041007</v>
      </c>
      <c r="L54" s="45">
        <v>49</v>
      </c>
      <c r="N54" s="52">
        <f t="shared" si="0"/>
        <v>0</v>
      </c>
      <c r="O54" s="53">
        <f t="shared" si="1"/>
        <v>-0.47410000000000002</v>
      </c>
      <c r="P54" s="45">
        <v>-0.47410000000000002</v>
      </c>
      <c r="Q54" s="45">
        <f t="shared" si="2"/>
        <v>-0.13087508279689028</v>
      </c>
      <c r="R54" s="45">
        <f t="shared" si="3"/>
        <v>0</v>
      </c>
      <c r="S54" s="45">
        <f t="shared" si="4"/>
        <v>-0.47410000000000002</v>
      </c>
      <c r="T54" s="54">
        <f t="shared" si="5"/>
        <v>26.4</v>
      </c>
      <c r="U54" s="45">
        <f t="shared" si="6"/>
        <v>-0.13086581222843965</v>
      </c>
      <c r="V54" s="55">
        <f t="shared" si="7"/>
        <v>0.13086581222843965</v>
      </c>
      <c r="W54" s="56">
        <f t="shared" si="8"/>
        <v>-0.42904273471445048</v>
      </c>
      <c r="X54" s="54">
        <f t="shared" si="9"/>
        <v>25.77184410130349</v>
      </c>
      <c r="Y54" s="45">
        <f t="shared" si="10"/>
        <v>-0.42904273471445048</v>
      </c>
      <c r="Z54" s="45">
        <f t="shared" si="11"/>
        <v>0</v>
      </c>
      <c r="AA54" s="45">
        <f t="shared" si="12"/>
        <v>-0.13086581222843965</v>
      </c>
      <c r="AB54" s="45">
        <f t="shared" si="13"/>
        <v>0</v>
      </c>
      <c r="AC54" s="45">
        <f t="shared" si="14"/>
        <v>0</v>
      </c>
      <c r="AD54" s="45">
        <f t="shared" si="15"/>
        <v>0</v>
      </c>
      <c r="AE54" s="45">
        <f t="shared" si="16"/>
        <v>1</v>
      </c>
      <c r="AF54" s="45">
        <f t="shared" si="17"/>
        <v>1</v>
      </c>
      <c r="AH54" s="48">
        <v>10.119999999999999</v>
      </c>
      <c r="AI54" s="45">
        <f t="shared" ref="AI54:AI56" si="38">(AH54-10.27)/0.11</f>
        <v>-1.3636363636363669</v>
      </c>
      <c r="AJ54" s="45">
        <v>-1.3636363636363669</v>
      </c>
      <c r="AK54" s="45">
        <f t="shared" si="18"/>
        <v>-0.71217000893356253</v>
      </c>
      <c r="AL54" s="45">
        <f t="shared" si="19"/>
        <v>0.71217000893356253</v>
      </c>
      <c r="AM54" s="45">
        <f t="shared" si="22"/>
        <v>-1.3636363636363669</v>
      </c>
      <c r="AN54" s="45">
        <f t="shared" si="20"/>
        <v>-0.712171495649909</v>
      </c>
      <c r="AO54" s="45">
        <f t="shared" si="23"/>
        <v>0.712171495649909</v>
      </c>
      <c r="AP54" s="45">
        <f t="shared" si="24"/>
        <v>-0.81433108498307227</v>
      </c>
      <c r="AQ54" s="45">
        <f t="shared" si="21"/>
        <v>0</v>
      </c>
      <c r="BE54" s="45" t="s">
        <v>147</v>
      </c>
      <c r="BF54" s="45">
        <v>143.5</v>
      </c>
      <c r="BG54" s="45">
        <v>20040405</v>
      </c>
      <c r="BH54" s="45" t="s">
        <v>138</v>
      </c>
      <c r="BI54" s="45" t="s">
        <v>741</v>
      </c>
      <c r="BJ54" s="45" t="s">
        <v>733</v>
      </c>
      <c r="BK54" s="45">
        <v>40</v>
      </c>
      <c r="BL54" s="45">
        <v>71.86</v>
      </c>
      <c r="BM54" s="45">
        <v>65.349999999999994</v>
      </c>
      <c r="BN54" s="45">
        <v>10.85</v>
      </c>
      <c r="BO54" s="45">
        <v>10.06</v>
      </c>
      <c r="BP54" s="45">
        <v>100</v>
      </c>
      <c r="BQ54" s="45" t="s">
        <v>742</v>
      </c>
      <c r="BR54" s="45">
        <v>40</v>
      </c>
      <c r="BS54" s="45">
        <v>3.8</v>
      </c>
      <c r="BT54" s="45">
        <v>3.4</v>
      </c>
      <c r="BU54" s="45">
        <v>7.2</v>
      </c>
      <c r="BV54" s="45">
        <v>0</v>
      </c>
      <c r="BW54" s="45">
        <v>3146</v>
      </c>
      <c r="BX54" s="45">
        <v>3155</v>
      </c>
      <c r="BY54" s="45">
        <v>3150</v>
      </c>
      <c r="BZ54" s="45">
        <v>13.2</v>
      </c>
      <c r="CA54" s="45">
        <v>13.6</v>
      </c>
      <c r="CB54" s="45">
        <v>13.4</v>
      </c>
      <c r="CC54" s="45">
        <v>2.16</v>
      </c>
      <c r="CD54" s="45">
        <v>2.2599999999999998</v>
      </c>
      <c r="CE54" s="45">
        <v>2.21</v>
      </c>
      <c r="CF54" s="45">
        <v>4570</v>
      </c>
      <c r="CG54" s="45">
        <v>5235</v>
      </c>
      <c r="CH54" s="45">
        <v>4805</v>
      </c>
      <c r="CI54" s="45">
        <v>1909</v>
      </c>
      <c r="CJ54" s="45">
        <v>2092</v>
      </c>
      <c r="CK54" s="45">
        <v>2001</v>
      </c>
      <c r="CL54" s="45">
        <v>829</v>
      </c>
      <c r="CM54" s="45">
        <v>860</v>
      </c>
      <c r="CN54" s="45">
        <v>849</v>
      </c>
      <c r="CO54" s="45">
        <v>143.19999999999999</v>
      </c>
      <c r="CP54" s="45">
        <v>143.6</v>
      </c>
      <c r="CQ54" s="45">
        <v>143.5</v>
      </c>
      <c r="CR54" s="45">
        <v>87.5</v>
      </c>
      <c r="CS54" s="45">
        <v>88.2</v>
      </c>
      <c r="CT54" s="45">
        <v>87.9</v>
      </c>
      <c r="CU54" s="45">
        <v>93.1</v>
      </c>
      <c r="CV54" s="45">
        <v>94.1</v>
      </c>
      <c r="CW54" s="45">
        <v>93.5</v>
      </c>
      <c r="CX54" s="45">
        <v>5.4</v>
      </c>
      <c r="CY54" s="45">
        <v>6.1</v>
      </c>
      <c r="CZ54" s="45">
        <v>5.6</v>
      </c>
      <c r="DA54" s="45">
        <v>24.6</v>
      </c>
      <c r="DB54" s="45">
        <v>30.5</v>
      </c>
      <c r="DC54" s="45">
        <v>27.3</v>
      </c>
      <c r="DD54" s="45">
        <v>264</v>
      </c>
      <c r="DE54" s="45">
        <v>284</v>
      </c>
      <c r="DF54" s="45">
        <v>279</v>
      </c>
      <c r="DG54" s="45">
        <v>9.6</v>
      </c>
      <c r="DH54" s="45">
        <v>10.199999999999999</v>
      </c>
      <c r="DI54" s="45">
        <v>10</v>
      </c>
      <c r="DJ54" s="45">
        <v>0</v>
      </c>
      <c r="DK54" s="45">
        <v>0.8</v>
      </c>
      <c r="DL54" s="45">
        <v>0.5</v>
      </c>
      <c r="DM54" s="45">
        <v>0.47</v>
      </c>
      <c r="DN54" s="45">
        <v>0.53</v>
      </c>
      <c r="DO54" s="45">
        <v>0.5</v>
      </c>
      <c r="DP54" s="45">
        <v>35</v>
      </c>
      <c r="DQ54" s="45">
        <v>35</v>
      </c>
      <c r="DR54" s="45">
        <v>35</v>
      </c>
      <c r="DS54" s="45">
        <v>124</v>
      </c>
      <c r="DT54" s="45">
        <v>179</v>
      </c>
      <c r="DU54" s="45">
        <v>154</v>
      </c>
      <c r="DV54" s="45">
        <v>1660</v>
      </c>
      <c r="DW54" s="45">
        <v>720</v>
      </c>
      <c r="DX54" s="45">
        <v>540</v>
      </c>
      <c r="DY54" s="45">
        <v>1740</v>
      </c>
      <c r="DZ54" s="45">
        <v>6.6000000000000003E-2</v>
      </c>
      <c r="EA54" s="45">
        <v>6.8599999999999994E-2</v>
      </c>
      <c r="EB54" s="45">
        <v>6.7299999999999999E-2</v>
      </c>
      <c r="EC54" s="45">
        <v>0.1118</v>
      </c>
      <c r="ED54" s="45">
        <v>0.1168</v>
      </c>
      <c r="EE54" s="45">
        <v>0.1143</v>
      </c>
      <c r="EF54" s="45">
        <v>6.3500000000000001E-2</v>
      </c>
      <c r="EG54" s="45">
        <v>6.8599999999999994E-2</v>
      </c>
      <c r="EH54" s="45">
        <v>6.54E-2</v>
      </c>
      <c r="EI54" s="45">
        <v>6.8599999999999994E-2</v>
      </c>
      <c r="EJ54" s="45">
        <v>7.3700000000000002E-2</v>
      </c>
      <c r="EK54" s="45">
        <v>7.1099999999999997E-2</v>
      </c>
      <c r="EL54" s="45">
        <v>5.8400000000000001E-2</v>
      </c>
      <c r="EM54" s="45">
        <v>7.3400000000000007E-2</v>
      </c>
      <c r="EN54" s="45">
        <v>6.6000000000000003E-2</v>
      </c>
      <c r="EO54" s="45">
        <v>5.1000000000000004E-3</v>
      </c>
      <c r="EP54" s="45">
        <v>7</v>
      </c>
      <c r="EQ54" s="45">
        <v>4.8300000000000003E-2</v>
      </c>
      <c r="ER54" s="45">
        <v>205</v>
      </c>
      <c r="ES54" s="45">
        <v>205</v>
      </c>
      <c r="ET54" s="45">
        <v>8252</v>
      </c>
      <c r="EU54" s="45" t="s">
        <v>188</v>
      </c>
      <c r="EV54" s="45">
        <v>474</v>
      </c>
      <c r="EW54" s="45">
        <v>2405</v>
      </c>
      <c r="EX54" s="45" t="s">
        <v>142</v>
      </c>
      <c r="EY54" s="45" t="s">
        <v>743</v>
      </c>
      <c r="EZ54" s="45">
        <v>20040407</v>
      </c>
      <c r="FA54" s="45" t="s">
        <v>466</v>
      </c>
      <c r="FB54" s="45">
        <v>205</v>
      </c>
      <c r="FC54" s="45" t="s">
        <v>143</v>
      </c>
    </row>
    <row r="55" spans="1:159" s="45" customFormat="1">
      <c r="A55" s="45" t="s">
        <v>160</v>
      </c>
      <c r="B55" s="45">
        <v>4</v>
      </c>
      <c r="C55" s="45">
        <v>9.4</v>
      </c>
      <c r="D55" s="45">
        <v>51219</v>
      </c>
      <c r="E55" s="45" t="s">
        <v>144</v>
      </c>
      <c r="F55" s="45" t="s">
        <v>145</v>
      </c>
      <c r="G55" s="45">
        <v>20040501</v>
      </c>
      <c r="H55" s="45" t="s">
        <v>338</v>
      </c>
      <c r="I55" s="45" t="s">
        <v>236</v>
      </c>
      <c r="J55" s="45">
        <v>20040505</v>
      </c>
      <c r="K55" s="45">
        <v>20041101</v>
      </c>
      <c r="L55" s="45">
        <v>50</v>
      </c>
      <c r="N55" s="52">
        <f t="shared" si="0"/>
        <v>0</v>
      </c>
      <c r="O55" s="53">
        <f t="shared" si="1"/>
        <v>0.47410000000000002</v>
      </c>
      <c r="P55" s="45">
        <v>0.47410000000000002</v>
      </c>
      <c r="Q55" s="45">
        <f t="shared" si="2"/>
        <v>-9.8800662375122111E-3</v>
      </c>
      <c r="R55" s="45">
        <f t="shared" si="3"/>
        <v>0</v>
      </c>
      <c r="S55" s="45">
        <f t="shared" si="4"/>
        <v>0.47410000000000002</v>
      </c>
      <c r="T55" s="54">
        <f t="shared" si="5"/>
        <v>26.4</v>
      </c>
      <c r="U55" s="45">
        <f t="shared" si="6"/>
        <v>-9.8726497827517079E-3</v>
      </c>
      <c r="V55" s="55">
        <f t="shared" si="7"/>
        <v>9.8726497827517079E-3</v>
      </c>
      <c r="W55" s="56">
        <f t="shared" si="8"/>
        <v>0.6049658122284397</v>
      </c>
      <c r="X55" s="54">
        <f t="shared" si="9"/>
        <v>26.35261128104279</v>
      </c>
      <c r="Y55" s="45">
        <f t="shared" si="10"/>
        <v>0.6049658122284397</v>
      </c>
      <c r="Z55" s="45">
        <f t="shared" si="11"/>
        <v>0</v>
      </c>
      <c r="AA55" s="45">
        <f t="shared" si="12"/>
        <v>-9.8726497827517079E-3</v>
      </c>
      <c r="AB55" s="45">
        <f t="shared" si="13"/>
        <v>0</v>
      </c>
      <c r="AC55" s="45">
        <f t="shared" si="14"/>
        <v>0</v>
      </c>
      <c r="AD55" s="45">
        <f t="shared" si="15"/>
        <v>0</v>
      </c>
      <c r="AE55" s="45">
        <f t="shared" si="16"/>
        <v>0</v>
      </c>
      <c r="AF55" s="45">
        <f t="shared" si="17"/>
        <v>0</v>
      </c>
      <c r="AH55" s="48">
        <v>10.19</v>
      </c>
      <c r="AI55" s="45">
        <f t="shared" si="38"/>
        <v>-0.72727272727272796</v>
      </c>
      <c r="AJ55" s="45">
        <v>-0.72727272727272796</v>
      </c>
      <c r="AK55" s="45">
        <f t="shared" si="18"/>
        <v>-0.71519055260139563</v>
      </c>
      <c r="AL55" s="45">
        <f t="shared" si="19"/>
        <v>0.71519055260139563</v>
      </c>
      <c r="AM55" s="45">
        <f t="shared" si="22"/>
        <v>-1.5102718339165433E-2</v>
      </c>
      <c r="AN55" s="45">
        <f t="shared" si="20"/>
        <v>-0.71519174197447288</v>
      </c>
      <c r="AO55" s="45">
        <f t="shared" si="23"/>
        <v>0.71519174197447288</v>
      </c>
      <c r="AP55" s="45">
        <f t="shared" si="24"/>
        <v>-1.5101231622818956E-2</v>
      </c>
      <c r="AQ55" s="45">
        <f t="shared" si="21"/>
        <v>0</v>
      </c>
      <c r="BE55" s="45" t="s">
        <v>147</v>
      </c>
      <c r="BF55" s="45">
        <v>143.5</v>
      </c>
      <c r="BG55" s="45">
        <v>20040429</v>
      </c>
      <c r="BH55" s="45" t="s">
        <v>138</v>
      </c>
      <c r="BI55" s="45" t="s">
        <v>520</v>
      </c>
      <c r="BJ55" s="45" t="s">
        <v>733</v>
      </c>
      <c r="BK55" s="45">
        <v>40</v>
      </c>
      <c r="BL55" s="45">
        <v>72.02</v>
      </c>
      <c r="BM55" s="45">
        <v>65.959999999999994</v>
      </c>
      <c r="BN55" s="45">
        <v>10.86</v>
      </c>
      <c r="BO55" s="45">
        <v>10.17</v>
      </c>
      <c r="BP55" s="45">
        <v>140</v>
      </c>
      <c r="BQ55" s="45" t="s">
        <v>755</v>
      </c>
      <c r="BR55" s="45">
        <v>40</v>
      </c>
      <c r="BS55" s="45">
        <v>5.5</v>
      </c>
      <c r="BT55" s="45">
        <v>3.9</v>
      </c>
      <c r="BU55" s="45">
        <v>9.4</v>
      </c>
      <c r="BV55" s="45">
        <v>0</v>
      </c>
      <c r="BW55" s="45">
        <v>3148</v>
      </c>
      <c r="BX55" s="45">
        <v>3151</v>
      </c>
      <c r="BY55" s="45">
        <v>3150</v>
      </c>
      <c r="BZ55" s="45">
        <v>13.3</v>
      </c>
      <c r="CA55" s="45">
        <v>13.7</v>
      </c>
      <c r="CB55" s="45">
        <v>13.4</v>
      </c>
      <c r="CC55" s="45">
        <v>2.17</v>
      </c>
      <c r="CD55" s="45">
        <v>2.25</v>
      </c>
      <c r="CE55" s="45">
        <v>2.21</v>
      </c>
      <c r="CF55" s="45">
        <v>4290</v>
      </c>
      <c r="CG55" s="45">
        <v>4766</v>
      </c>
      <c r="CH55" s="45">
        <v>4547</v>
      </c>
      <c r="CI55" s="45">
        <v>1635</v>
      </c>
      <c r="CJ55" s="45">
        <v>1823</v>
      </c>
      <c r="CK55" s="45">
        <v>1752</v>
      </c>
      <c r="CL55" s="45">
        <v>842</v>
      </c>
      <c r="CM55" s="45">
        <v>858</v>
      </c>
      <c r="CN55" s="45">
        <v>850</v>
      </c>
      <c r="CO55" s="45">
        <v>143.4</v>
      </c>
      <c r="CP55" s="45">
        <v>143.6</v>
      </c>
      <c r="CQ55" s="45">
        <v>143.5</v>
      </c>
      <c r="CR55" s="45">
        <v>87.4</v>
      </c>
      <c r="CS55" s="45">
        <v>88.3</v>
      </c>
      <c r="CT55" s="45">
        <v>87.9</v>
      </c>
      <c r="CU55" s="45">
        <v>93</v>
      </c>
      <c r="CV55" s="45">
        <v>94.1</v>
      </c>
      <c r="CW55" s="45">
        <v>93.5</v>
      </c>
      <c r="CX55" s="45">
        <v>5.4</v>
      </c>
      <c r="CY55" s="45">
        <v>5.8</v>
      </c>
      <c r="CZ55" s="45">
        <v>5.6</v>
      </c>
      <c r="DA55" s="45">
        <v>25</v>
      </c>
      <c r="DB55" s="45">
        <v>27.6</v>
      </c>
      <c r="DC55" s="45">
        <v>26</v>
      </c>
      <c r="DD55" s="45">
        <v>272</v>
      </c>
      <c r="DE55" s="45">
        <v>279</v>
      </c>
      <c r="DF55" s="45">
        <v>276</v>
      </c>
      <c r="DG55" s="45">
        <v>9.1</v>
      </c>
      <c r="DH55" s="45">
        <v>10.4</v>
      </c>
      <c r="DI55" s="45">
        <v>9.4</v>
      </c>
      <c r="DJ55" s="45">
        <v>0.8</v>
      </c>
      <c r="DK55" s="45">
        <v>1.2</v>
      </c>
      <c r="DL55" s="45">
        <v>1</v>
      </c>
      <c r="DM55" s="45">
        <v>0.49</v>
      </c>
      <c r="DN55" s="45">
        <v>0.52</v>
      </c>
      <c r="DO55" s="45">
        <v>0.5</v>
      </c>
      <c r="DP55" s="45">
        <v>35</v>
      </c>
      <c r="DQ55" s="45">
        <v>35</v>
      </c>
      <c r="DR55" s="45">
        <v>35</v>
      </c>
      <c r="DS55" s="45">
        <v>119</v>
      </c>
      <c r="DT55" s="45">
        <v>131</v>
      </c>
      <c r="DU55" s="45">
        <v>124</v>
      </c>
      <c r="DV55" s="45">
        <v>1660</v>
      </c>
      <c r="DW55" s="45">
        <v>720</v>
      </c>
      <c r="DX55" s="45">
        <v>540</v>
      </c>
      <c r="DY55" s="45">
        <v>1700</v>
      </c>
      <c r="DZ55" s="45">
        <v>6.3500000000000001E-2</v>
      </c>
      <c r="EA55" s="45">
        <v>7.6200000000000004E-2</v>
      </c>
      <c r="EB55" s="45">
        <v>7.0499999999999993E-2</v>
      </c>
      <c r="EC55" s="45">
        <v>9.4E-2</v>
      </c>
      <c r="ED55" s="45">
        <v>0.1041</v>
      </c>
      <c r="EE55" s="45">
        <v>9.9699999999999997E-2</v>
      </c>
      <c r="EF55" s="45">
        <v>6.0999999999999999E-2</v>
      </c>
      <c r="EG55" s="45">
        <v>6.6000000000000003E-2</v>
      </c>
      <c r="EH55" s="45">
        <v>6.3500000000000001E-2</v>
      </c>
      <c r="EI55" s="45">
        <v>6.3500000000000001E-2</v>
      </c>
      <c r="EJ55" s="45">
        <v>6.6000000000000003E-2</v>
      </c>
      <c r="EK55" s="45">
        <v>6.4799999999999996E-2</v>
      </c>
      <c r="EL55" s="45">
        <v>6.8599999999999994E-2</v>
      </c>
      <c r="EM55" s="45">
        <v>7.1099999999999997E-2</v>
      </c>
      <c r="EN55" s="45">
        <v>6.9800000000000001E-2</v>
      </c>
      <c r="EO55" s="45">
        <v>2.5000000000000001E-3</v>
      </c>
      <c r="EP55" s="45">
        <v>5</v>
      </c>
      <c r="EQ55" s="45">
        <v>4.0599999999999997E-2</v>
      </c>
      <c r="ER55" s="45">
        <v>130</v>
      </c>
      <c r="ES55" s="45">
        <v>130</v>
      </c>
      <c r="ET55" s="45">
        <v>8252</v>
      </c>
      <c r="EU55" s="45" t="s">
        <v>188</v>
      </c>
      <c r="EV55" s="45">
        <v>1293</v>
      </c>
      <c r="EW55" s="45">
        <v>2405</v>
      </c>
      <c r="EX55" s="45" t="s">
        <v>142</v>
      </c>
      <c r="EY55" s="45" t="s">
        <v>468</v>
      </c>
      <c r="EZ55" s="45">
        <v>20040501</v>
      </c>
      <c r="FA55" s="45" t="s">
        <v>338</v>
      </c>
      <c r="FB55" s="45">
        <v>130</v>
      </c>
      <c r="FC55" s="45" t="s">
        <v>143</v>
      </c>
    </row>
    <row r="56" spans="1:159" s="45" customFormat="1">
      <c r="A56" s="45" t="s">
        <v>160</v>
      </c>
      <c r="B56" s="45">
        <v>3</v>
      </c>
      <c r="C56" s="45">
        <v>6.1</v>
      </c>
      <c r="D56" s="45">
        <v>51220</v>
      </c>
      <c r="E56" s="45" t="s">
        <v>144</v>
      </c>
      <c r="F56" s="45" t="s">
        <v>145</v>
      </c>
      <c r="G56" s="45">
        <v>20040529</v>
      </c>
      <c r="H56" s="45" t="s">
        <v>756</v>
      </c>
      <c r="I56" s="45" t="s">
        <v>236</v>
      </c>
      <c r="J56" s="45">
        <v>20040601</v>
      </c>
      <c r="K56" s="45">
        <v>20041129</v>
      </c>
      <c r="L56" s="45">
        <v>51</v>
      </c>
      <c r="N56" s="52">
        <f t="shared" si="0"/>
        <v>0</v>
      </c>
      <c r="O56" s="53">
        <f t="shared" si="1"/>
        <v>-0.94830000000000003</v>
      </c>
      <c r="P56" s="45">
        <v>-0.94830000000000003</v>
      </c>
      <c r="Q56" s="45">
        <f t="shared" si="2"/>
        <v>-0.19756405299000979</v>
      </c>
      <c r="R56" s="45">
        <f t="shared" si="3"/>
        <v>0</v>
      </c>
      <c r="S56" s="45">
        <f t="shared" si="4"/>
        <v>-0.94830000000000003</v>
      </c>
      <c r="T56" s="54">
        <f t="shared" si="5"/>
        <v>26.4</v>
      </c>
      <c r="U56" s="45">
        <f t="shared" si="6"/>
        <v>-0.19755811982620139</v>
      </c>
      <c r="V56" s="55">
        <f t="shared" si="7"/>
        <v>0.19755811982620139</v>
      </c>
      <c r="W56" s="56">
        <f t="shared" si="8"/>
        <v>-0.93842735021724832</v>
      </c>
      <c r="X56" s="54">
        <f t="shared" si="9"/>
        <v>25.451721024834232</v>
      </c>
      <c r="Y56" s="45">
        <f t="shared" si="10"/>
        <v>-0.93842735021724832</v>
      </c>
      <c r="Z56" s="45">
        <f t="shared" si="11"/>
        <v>0</v>
      </c>
      <c r="AA56" s="45">
        <f t="shared" si="12"/>
        <v>-0.19755811982620139</v>
      </c>
      <c r="AB56" s="45">
        <f t="shared" si="13"/>
        <v>0</v>
      </c>
      <c r="AC56" s="45">
        <f t="shared" si="14"/>
        <v>0</v>
      </c>
      <c r="AD56" s="45">
        <f t="shared" si="15"/>
        <v>0</v>
      </c>
      <c r="AE56" s="45">
        <f t="shared" si="16"/>
        <v>0</v>
      </c>
      <c r="AF56" s="45">
        <f t="shared" si="17"/>
        <v>0</v>
      </c>
      <c r="AH56" s="48">
        <v>10.130000000000001</v>
      </c>
      <c r="AI56" s="45">
        <f t="shared" si="38"/>
        <v>-1.2727272727272618</v>
      </c>
      <c r="AJ56" s="45">
        <v>-1.2727272727272618</v>
      </c>
      <c r="AK56" s="45">
        <f t="shared" si="18"/>
        <v>-0.82669789662656878</v>
      </c>
      <c r="AL56" s="45">
        <f t="shared" si="19"/>
        <v>0.82669789662656878</v>
      </c>
      <c r="AM56" s="45">
        <f t="shared" si="22"/>
        <v>-0.55753672012586619</v>
      </c>
      <c r="AN56" s="45">
        <f t="shared" si="20"/>
        <v>-0.82669884812503058</v>
      </c>
      <c r="AO56" s="45">
        <f t="shared" si="23"/>
        <v>0.82669884812503058</v>
      </c>
      <c r="AP56" s="45">
        <f t="shared" si="24"/>
        <v>-0.55753553075278894</v>
      </c>
      <c r="AQ56" s="45">
        <f t="shared" si="21"/>
        <v>0</v>
      </c>
      <c r="BE56" s="45" t="s">
        <v>147</v>
      </c>
      <c r="BF56" s="45">
        <v>143.5</v>
      </c>
      <c r="BG56" s="45">
        <v>20040527</v>
      </c>
      <c r="BH56" s="45" t="s">
        <v>138</v>
      </c>
      <c r="BI56" s="45" t="s">
        <v>757</v>
      </c>
      <c r="BJ56" s="45" t="s">
        <v>733</v>
      </c>
      <c r="BK56" s="45">
        <v>40</v>
      </c>
      <c r="BL56" s="45">
        <v>71.37</v>
      </c>
      <c r="BM56" s="45">
        <v>65.86</v>
      </c>
      <c r="BN56" s="45">
        <v>10.85</v>
      </c>
      <c r="BO56" s="45">
        <v>10.08</v>
      </c>
      <c r="BP56" s="45">
        <v>140</v>
      </c>
      <c r="BQ56" s="45" t="s">
        <v>758</v>
      </c>
      <c r="BR56" s="45">
        <v>40</v>
      </c>
      <c r="BS56" s="45">
        <v>3.2</v>
      </c>
      <c r="BT56" s="45">
        <v>2.9</v>
      </c>
      <c r="BU56" s="45">
        <v>6.1</v>
      </c>
      <c r="BV56" s="45">
        <v>0</v>
      </c>
      <c r="BW56" s="45">
        <v>3147</v>
      </c>
      <c r="BX56" s="45">
        <v>3153</v>
      </c>
      <c r="BY56" s="45">
        <v>3150</v>
      </c>
      <c r="BZ56" s="45">
        <v>13.3</v>
      </c>
      <c r="CA56" s="45">
        <v>13.7</v>
      </c>
      <c r="CB56" s="45">
        <v>13.4</v>
      </c>
      <c r="CC56" s="45">
        <v>2.17</v>
      </c>
      <c r="CD56" s="45">
        <v>2.2200000000000002</v>
      </c>
      <c r="CE56" s="45">
        <v>2.19</v>
      </c>
      <c r="CF56" s="45">
        <v>4494</v>
      </c>
      <c r="CG56" s="45">
        <v>5132</v>
      </c>
      <c r="CH56" s="45">
        <v>4770</v>
      </c>
      <c r="CI56" s="45">
        <v>1823</v>
      </c>
      <c r="CJ56" s="45">
        <v>2141</v>
      </c>
      <c r="CK56" s="45">
        <v>2074</v>
      </c>
      <c r="CL56" s="45">
        <v>842</v>
      </c>
      <c r="CM56" s="45">
        <v>856</v>
      </c>
      <c r="CN56" s="45">
        <v>850</v>
      </c>
      <c r="CO56" s="45">
        <v>143.4</v>
      </c>
      <c r="CP56" s="45">
        <v>143.69999999999999</v>
      </c>
      <c r="CQ56" s="45">
        <v>143.5</v>
      </c>
      <c r="CR56" s="45">
        <v>87.8</v>
      </c>
      <c r="CS56" s="45">
        <v>88</v>
      </c>
      <c r="CT56" s="45">
        <v>87.9</v>
      </c>
      <c r="CU56" s="45">
        <v>93.3</v>
      </c>
      <c r="CV56" s="45">
        <v>93.6</v>
      </c>
      <c r="CW56" s="45">
        <v>93.5</v>
      </c>
      <c r="CX56" s="45">
        <v>5.4</v>
      </c>
      <c r="CY56" s="45">
        <v>5.7</v>
      </c>
      <c r="CZ56" s="45">
        <v>5.6</v>
      </c>
      <c r="DA56" s="45">
        <v>25.4</v>
      </c>
      <c r="DB56" s="45">
        <v>29.6</v>
      </c>
      <c r="DC56" s="45">
        <v>27.2</v>
      </c>
      <c r="DD56" s="45">
        <v>266</v>
      </c>
      <c r="DE56" s="45">
        <v>282</v>
      </c>
      <c r="DF56" s="45">
        <v>273</v>
      </c>
      <c r="DG56" s="45">
        <v>9.8000000000000007</v>
      </c>
      <c r="DH56" s="45">
        <v>10.1</v>
      </c>
      <c r="DI56" s="45">
        <v>10</v>
      </c>
      <c r="DJ56" s="45">
        <v>0.1</v>
      </c>
      <c r="DK56" s="45">
        <v>0.8</v>
      </c>
      <c r="DL56" s="45">
        <v>0.2</v>
      </c>
      <c r="DM56" s="45">
        <v>0.5</v>
      </c>
      <c r="DN56" s="45">
        <v>0.5</v>
      </c>
      <c r="DO56" s="45">
        <v>0.5</v>
      </c>
      <c r="DP56" s="45">
        <v>35</v>
      </c>
      <c r="DQ56" s="45">
        <v>35</v>
      </c>
      <c r="DR56" s="45">
        <v>35</v>
      </c>
      <c r="DS56" s="45">
        <v>138</v>
      </c>
      <c r="DT56" s="45">
        <v>213</v>
      </c>
      <c r="DU56" s="45">
        <v>179</v>
      </c>
      <c r="DV56" s="45">
        <v>1660</v>
      </c>
      <c r="DW56" s="45">
        <v>720</v>
      </c>
      <c r="DX56" s="45">
        <v>540</v>
      </c>
      <c r="DY56" s="45">
        <v>1700</v>
      </c>
      <c r="DZ56" s="45">
        <v>6.3500000000000001E-2</v>
      </c>
      <c r="EA56" s="45">
        <v>8.1299999999999997E-2</v>
      </c>
      <c r="EB56" s="45">
        <v>7.2400000000000006E-2</v>
      </c>
      <c r="EC56" s="45">
        <v>0.1041</v>
      </c>
      <c r="ED56" s="45">
        <v>0.11940000000000001</v>
      </c>
      <c r="EE56" s="45">
        <v>0.113</v>
      </c>
      <c r="EF56" s="45">
        <v>6.3500000000000001E-2</v>
      </c>
      <c r="EG56" s="45">
        <v>6.6000000000000003E-2</v>
      </c>
      <c r="EH56" s="45">
        <v>6.4799999999999996E-2</v>
      </c>
      <c r="EI56" s="45">
        <v>6.3500000000000001E-2</v>
      </c>
      <c r="EJ56" s="45">
        <v>6.6000000000000003E-2</v>
      </c>
      <c r="EK56" s="45">
        <v>6.4799999999999996E-2</v>
      </c>
      <c r="EL56" s="45">
        <v>7.6200000000000004E-2</v>
      </c>
      <c r="EM56" s="45">
        <v>7.6200000000000004E-2</v>
      </c>
      <c r="EN56" s="45">
        <v>7.6200000000000004E-2</v>
      </c>
      <c r="EO56" s="45">
        <v>2.5000000000000001E-3</v>
      </c>
      <c r="EP56" s="45">
        <v>1</v>
      </c>
      <c r="EQ56" s="45">
        <v>3.8100000000000002E-2</v>
      </c>
      <c r="ER56" s="45">
        <v>201</v>
      </c>
      <c r="ES56" s="45">
        <v>204</v>
      </c>
      <c r="ET56" s="45">
        <v>8252</v>
      </c>
      <c r="EU56" s="45" t="s">
        <v>188</v>
      </c>
      <c r="EV56" s="45">
        <v>985</v>
      </c>
      <c r="EW56" s="45">
        <v>2405</v>
      </c>
      <c r="EX56" s="45" t="s">
        <v>142</v>
      </c>
      <c r="EY56" s="45">
        <v>31</v>
      </c>
      <c r="EZ56" s="45">
        <v>20040529</v>
      </c>
      <c r="FA56" s="45" t="s">
        <v>756</v>
      </c>
      <c r="FB56" s="45">
        <v>204</v>
      </c>
      <c r="FC56" s="45" t="s">
        <v>143</v>
      </c>
    </row>
    <row r="57" spans="1:159" s="45" customFormat="1">
      <c r="A57" s="45" t="s">
        <v>160</v>
      </c>
      <c r="B57" s="45">
        <v>3</v>
      </c>
      <c r="C57" s="45">
        <v>12.5</v>
      </c>
      <c r="D57" s="45">
        <v>50194</v>
      </c>
      <c r="E57" s="45" t="s">
        <v>577</v>
      </c>
      <c r="F57" s="45" t="s">
        <v>145</v>
      </c>
      <c r="G57" s="45">
        <v>20040601</v>
      </c>
      <c r="H57" s="45" t="s">
        <v>759</v>
      </c>
      <c r="I57" s="45" t="s">
        <v>236</v>
      </c>
      <c r="J57" s="45">
        <v>20040602</v>
      </c>
      <c r="K57" s="45">
        <v>20041201</v>
      </c>
      <c r="L57" s="45">
        <v>52</v>
      </c>
      <c r="N57" s="52">
        <f t="shared" si="0"/>
        <v>0</v>
      </c>
      <c r="O57" s="53">
        <f t="shared" si="1"/>
        <v>-3.56E-2</v>
      </c>
      <c r="P57" s="45">
        <v>-3.56E-2</v>
      </c>
      <c r="Q57" s="45">
        <f t="shared" si="2"/>
        <v>-0.16517124239200784</v>
      </c>
      <c r="R57" s="45">
        <f t="shared" si="3"/>
        <v>0</v>
      </c>
      <c r="S57" s="45">
        <f t="shared" si="4"/>
        <v>-3.56E-2</v>
      </c>
      <c r="T57" s="54">
        <f t="shared" si="5"/>
        <v>26.4</v>
      </c>
      <c r="U57" s="45">
        <f t="shared" si="6"/>
        <v>-0.1651664958609611</v>
      </c>
      <c r="V57" s="55">
        <f t="shared" si="7"/>
        <v>0.1651664958609611</v>
      </c>
      <c r="W57" s="56">
        <f t="shared" si="8"/>
        <v>0.1619581198262014</v>
      </c>
      <c r="X57" s="54">
        <f t="shared" si="9"/>
        <v>25.607200819867387</v>
      </c>
      <c r="Y57" s="45">
        <f t="shared" si="10"/>
        <v>0.1619581198262014</v>
      </c>
      <c r="Z57" s="45">
        <f t="shared" si="11"/>
        <v>0</v>
      </c>
      <c r="AA57" s="45">
        <f t="shared" si="12"/>
        <v>-0.1651664958609611</v>
      </c>
      <c r="AB57" s="45">
        <f t="shared" si="13"/>
        <v>0</v>
      </c>
      <c r="AC57" s="45">
        <f t="shared" si="14"/>
        <v>0</v>
      </c>
      <c r="AD57" s="45">
        <f t="shared" si="15"/>
        <v>0</v>
      </c>
      <c r="AE57" s="45">
        <f t="shared" si="16"/>
        <v>1</v>
      </c>
      <c r="AF57" s="45">
        <f t="shared" si="17"/>
        <v>1</v>
      </c>
      <c r="AH57" s="48">
        <v>9.15</v>
      </c>
      <c r="AI57" s="45">
        <f>(AH57-9.24)/0.07</f>
        <v>-1.2857142857142836</v>
      </c>
      <c r="AJ57" s="45">
        <v>-1.2857142857142836</v>
      </c>
      <c r="AK57" s="45">
        <f t="shared" si="18"/>
        <v>-0.91850117444411183</v>
      </c>
      <c r="AL57" s="45">
        <f t="shared" si="19"/>
        <v>0.91850117444411183</v>
      </c>
      <c r="AM57" s="45">
        <f t="shared" si="22"/>
        <v>-0.4590163890877148</v>
      </c>
      <c r="AN57" s="45">
        <f t="shared" si="20"/>
        <v>-0.91850193564288118</v>
      </c>
      <c r="AO57" s="45">
        <f t="shared" si="23"/>
        <v>0.91850193564288118</v>
      </c>
      <c r="AP57" s="45">
        <f t="shared" si="24"/>
        <v>-0.45901543758925301</v>
      </c>
      <c r="AQ57" s="45">
        <f t="shared" si="21"/>
        <v>0</v>
      </c>
      <c r="BE57" s="45" t="s">
        <v>151</v>
      </c>
      <c r="BF57" s="45">
        <v>143.5</v>
      </c>
      <c r="BG57" s="45">
        <v>20040530</v>
      </c>
      <c r="BH57" s="45" t="s">
        <v>138</v>
      </c>
      <c r="BI57" s="45" t="s">
        <v>561</v>
      </c>
      <c r="BJ57" s="45" t="s">
        <v>733</v>
      </c>
      <c r="BK57" s="45">
        <v>40</v>
      </c>
      <c r="BL57" s="45">
        <v>58.88</v>
      </c>
      <c r="BM57" s="45">
        <v>52.05</v>
      </c>
      <c r="BN57" s="45">
        <v>10.15</v>
      </c>
      <c r="BO57" s="45">
        <v>9.1</v>
      </c>
      <c r="BP57" s="45">
        <v>140</v>
      </c>
      <c r="BQ57" s="45" t="s">
        <v>760</v>
      </c>
      <c r="BR57" s="45">
        <v>40</v>
      </c>
      <c r="BS57" s="45">
        <v>6.8</v>
      </c>
      <c r="BT57" s="45">
        <v>5.7</v>
      </c>
      <c r="BU57" s="45">
        <v>12.5</v>
      </c>
      <c r="BV57" s="45">
        <v>0</v>
      </c>
      <c r="BW57" s="45">
        <v>3148</v>
      </c>
      <c r="BX57" s="45">
        <v>3152</v>
      </c>
      <c r="BY57" s="45">
        <v>3150</v>
      </c>
      <c r="BZ57" s="45">
        <v>13.3</v>
      </c>
      <c r="CA57" s="45">
        <v>13.6</v>
      </c>
      <c r="CB57" s="45">
        <v>13.5</v>
      </c>
      <c r="CC57" s="45">
        <v>2.1800000000000002</v>
      </c>
      <c r="CD57" s="45">
        <v>2.2599999999999998</v>
      </c>
      <c r="CE57" s="45">
        <v>2.23</v>
      </c>
      <c r="CF57" s="45">
        <v>5382</v>
      </c>
      <c r="CG57" s="45">
        <v>6214</v>
      </c>
      <c r="CH57" s="45">
        <v>5740</v>
      </c>
      <c r="CI57" s="45">
        <v>1879</v>
      </c>
      <c r="CJ57" s="45">
        <v>2498</v>
      </c>
      <c r="CK57" s="45">
        <v>2134</v>
      </c>
      <c r="CL57" s="45">
        <v>841</v>
      </c>
      <c r="CM57" s="45">
        <v>859</v>
      </c>
      <c r="CN57" s="45">
        <v>850</v>
      </c>
      <c r="CO57" s="45">
        <v>143.19999999999999</v>
      </c>
      <c r="CP57" s="45">
        <v>143.80000000000001</v>
      </c>
      <c r="CQ57" s="45">
        <v>143.5</v>
      </c>
      <c r="CR57" s="45">
        <v>87.8</v>
      </c>
      <c r="CS57" s="45">
        <v>88.1</v>
      </c>
      <c r="CT57" s="45">
        <v>87.9</v>
      </c>
      <c r="CU57" s="45">
        <v>93.4</v>
      </c>
      <c r="CV57" s="45">
        <v>93.8</v>
      </c>
      <c r="CW57" s="45">
        <v>93.5</v>
      </c>
      <c r="CX57" s="45">
        <v>5.5</v>
      </c>
      <c r="CY57" s="45">
        <v>5.7</v>
      </c>
      <c r="CZ57" s="45">
        <v>5.6</v>
      </c>
      <c r="DA57" s="45">
        <v>26.4</v>
      </c>
      <c r="DB57" s="45">
        <v>34.1</v>
      </c>
      <c r="DC57" s="45">
        <v>29</v>
      </c>
      <c r="DD57" s="45">
        <v>271</v>
      </c>
      <c r="DE57" s="45">
        <v>280</v>
      </c>
      <c r="DF57" s="45">
        <v>275</v>
      </c>
      <c r="DG57" s="45">
        <v>9.1999999999999993</v>
      </c>
      <c r="DH57" s="45">
        <v>10.199999999999999</v>
      </c>
      <c r="DI57" s="45">
        <v>9.6999999999999993</v>
      </c>
      <c r="DJ57" s="45">
        <v>0.2</v>
      </c>
      <c r="DK57" s="45">
        <v>1</v>
      </c>
      <c r="DL57" s="45">
        <v>0.3</v>
      </c>
      <c r="DM57" s="45">
        <v>0.5</v>
      </c>
      <c r="DN57" s="45">
        <v>0.5</v>
      </c>
      <c r="DO57" s="45">
        <v>0.5</v>
      </c>
      <c r="DP57" s="45">
        <v>35</v>
      </c>
      <c r="DQ57" s="45">
        <v>35</v>
      </c>
      <c r="DR57" s="45">
        <v>35</v>
      </c>
      <c r="DS57" s="45">
        <v>323</v>
      </c>
      <c r="DT57" s="45">
        <v>357</v>
      </c>
      <c r="DU57" s="45">
        <v>345</v>
      </c>
      <c r="DV57" s="45">
        <v>1660</v>
      </c>
      <c r="DW57" s="45">
        <v>720</v>
      </c>
      <c r="DX57" s="45">
        <v>540</v>
      </c>
      <c r="DY57" s="45">
        <v>1700</v>
      </c>
      <c r="DZ57" s="45">
        <v>6.3500000000000001E-2</v>
      </c>
      <c r="EA57" s="45">
        <v>6.8599999999999994E-2</v>
      </c>
      <c r="EB57" s="45">
        <v>6.6699999999999995E-2</v>
      </c>
      <c r="EC57" s="45">
        <v>0.10920000000000001</v>
      </c>
      <c r="ED57" s="45">
        <v>0.12189999999999999</v>
      </c>
      <c r="EE57" s="45">
        <v>0.1168</v>
      </c>
      <c r="EF57" s="45">
        <v>6.0999999999999999E-2</v>
      </c>
      <c r="EG57" s="45">
        <v>6.8599999999999994E-2</v>
      </c>
      <c r="EH57" s="45">
        <v>6.4100000000000004E-2</v>
      </c>
      <c r="EI57" s="45">
        <v>7.6200000000000004E-2</v>
      </c>
      <c r="EJ57" s="45">
        <v>7.6200000000000004E-2</v>
      </c>
      <c r="EK57" s="45">
        <v>7.6200000000000004E-2</v>
      </c>
      <c r="EL57" s="45">
        <v>7.6200000000000004E-2</v>
      </c>
      <c r="EM57" s="45">
        <v>7.6200000000000004E-2</v>
      </c>
      <c r="EN57" s="45">
        <v>7.6200000000000004E-2</v>
      </c>
      <c r="EO57" s="45">
        <v>2.5000000000000001E-3</v>
      </c>
      <c r="EP57" s="45">
        <v>4</v>
      </c>
      <c r="EQ57" s="45">
        <v>4.5699999999999998E-2</v>
      </c>
      <c r="ER57" s="45">
        <v>1373</v>
      </c>
      <c r="ES57" s="45">
        <v>152</v>
      </c>
      <c r="ET57" s="45">
        <v>8252</v>
      </c>
      <c r="EU57" s="45" t="s">
        <v>188</v>
      </c>
      <c r="EV57" s="45">
        <v>1219</v>
      </c>
      <c r="EW57" s="45">
        <v>2405</v>
      </c>
      <c r="EX57" s="45" t="s">
        <v>142</v>
      </c>
      <c r="EY57" s="45">
        <v>141</v>
      </c>
      <c r="EZ57" s="45">
        <v>20040601</v>
      </c>
      <c r="FA57" s="45" t="s">
        <v>759</v>
      </c>
      <c r="FB57" s="45">
        <v>152</v>
      </c>
      <c r="FC57" s="45" t="s">
        <v>143</v>
      </c>
    </row>
    <row r="58" spans="1:159" s="45" customFormat="1">
      <c r="A58" s="45" t="s">
        <v>160</v>
      </c>
      <c r="B58" s="45">
        <v>5</v>
      </c>
      <c r="C58" s="45">
        <v>12.6</v>
      </c>
      <c r="D58" s="45">
        <v>46570</v>
      </c>
      <c r="E58" s="45">
        <v>1009</v>
      </c>
      <c r="F58" s="45" t="s">
        <v>145</v>
      </c>
      <c r="G58" s="45">
        <v>20040918</v>
      </c>
      <c r="H58" s="45" t="s">
        <v>768</v>
      </c>
      <c r="I58" s="45" t="s">
        <v>236</v>
      </c>
      <c r="J58" s="45">
        <v>20040920</v>
      </c>
      <c r="K58" s="45">
        <v>20050318</v>
      </c>
      <c r="L58" s="45">
        <v>53</v>
      </c>
      <c r="N58" s="52">
        <f t="shared" si="0"/>
        <v>0</v>
      </c>
      <c r="O58" s="53">
        <f t="shared" si="1"/>
        <v>-0.1</v>
      </c>
      <c r="P58" s="45">
        <v>-0.1</v>
      </c>
      <c r="Q58" s="45">
        <f t="shared" si="2"/>
        <v>-0.1521369939136063</v>
      </c>
      <c r="R58" s="45">
        <f t="shared" si="3"/>
        <v>0</v>
      </c>
      <c r="S58" s="45">
        <f t="shared" si="4"/>
        <v>-0.1</v>
      </c>
      <c r="T58" s="54">
        <f t="shared" si="5"/>
        <v>26.4</v>
      </c>
      <c r="U58" s="45">
        <f t="shared" si="6"/>
        <v>-0.1521331966887689</v>
      </c>
      <c r="V58" s="55">
        <f t="shared" si="7"/>
        <v>0.1521331966887689</v>
      </c>
      <c r="W58" s="56">
        <f t="shared" si="8"/>
        <v>6.5166495860961099E-2</v>
      </c>
      <c r="X58" s="54">
        <f t="shared" si="9"/>
        <v>25.669760655893906</v>
      </c>
      <c r="Y58" s="45">
        <f t="shared" si="10"/>
        <v>6.5166495860961099E-2</v>
      </c>
      <c r="Z58" s="45">
        <f t="shared" si="11"/>
        <v>0</v>
      </c>
      <c r="AA58" s="45">
        <f t="shared" si="12"/>
        <v>-0.1521331966887689</v>
      </c>
      <c r="AB58" s="45">
        <f t="shared" si="13"/>
        <v>0</v>
      </c>
      <c r="AC58" s="45">
        <f t="shared" si="14"/>
        <v>0</v>
      </c>
      <c r="AD58" s="45">
        <f t="shared" si="15"/>
        <v>0</v>
      </c>
      <c r="AE58" s="45">
        <f t="shared" si="16"/>
        <v>1</v>
      </c>
      <c r="AF58" s="45">
        <f t="shared" si="17"/>
        <v>1</v>
      </c>
      <c r="AH58" s="48">
        <v>9.39</v>
      </c>
      <c r="AI58" s="45">
        <f>(AH58-9.51)/0.1</f>
        <v>-1.1999999999999922</v>
      </c>
      <c r="AJ58" s="45">
        <v>-1.1999999999999922</v>
      </c>
      <c r="AK58" s="45">
        <f t="shared" si="18"/>
        <v>-0.9748009395552879</v>
      </c>
      <c r="AL58" s="45">
        <f t="shared" si="19"/>
        <v>0.9748009395552879</v>
      </c>
      <c r="AM58" s="45">
        <f t="shared" si="22"/>
        <v>-0.28149882555588035</v>
      </c>
      <c r="AN58" s="45">
        <f t="shared" si="20"/>
        <v>-0.97480154851430345</v>
      </c>
      <c r="AO58" s="45">
        <f t="shared" si="23"/>
        <v>0.97480154851430345</v>
      </c>
      <c r="AP58" s="45">
        <f t="shared" si="24"/>
        <v>-0.281498064357111</v>
      </c>
      <c r="AQ58" s="45">
        <f t="shared" si="21"/>
        <v>0</v>
      </c>
      <c r="BE58" s="45" t="s">
        <v>151</v>
      </c>
      <c r="BF58" s="45">
        <v>143.5</v>
      </c>
      <c r="BG58" s="45">
        <v>20040916</v>
      </c>
      <c r="BH58" s="45" t="s">
        <v>138</v>
      </c>
      <c r="BI58" s="45" t="s">
        <v>685</v>
      </c>
      <c r="BJ58" s="45" t="s">
        <v>769</v>
      </c>
      <c r="BK58" s="45">
        <v>40</v>
      </c>
      <c r="BL58" s="45">
        <v>63.9</v>
      </c>
      <c r="BM58" s="45">
        <v>55.97</v>
      </c>
      <c r="BN58" s="45">
        <v>10.48</v>
      </c>
      <c r="BO58" s="45">
        <v>9.34</v>
      </c>
      <c r="BP58" s="45">
        <v>40</v>
      </c>
      <c r="BQ58" s="45" t="s">
        <v>770</v>
      </c>
      <c r="BR58" s="45">
        <v>40</v>
      </c>
      <c r="BS58" s="45">
        <v>7.1</v>
      </c>
      <c r="BT58" s="45">
        <v>5.5</v>
      </c>
      <c r="BU58" s="45">
        <v>12.6</v>
      </c>
      <c r="BV58" s="45">
        <v>0</v>
      </c>
      <c r="BW58" s="45">
        <v>3145</v>
      </c>
      <c r="BX58" s="45">
        <v>3154</v>
      </c>
      <c r="BY58" s="45">
        <v>3150</v>
      </c>
      <c r="BZ58" s="45">
        <v>13.3</v>
      </c>
      <c r="CA58" s="45">
        <v>13.6</v>
      </c>
      <c r="CB58" s="45">
        <v>13.5</v>
      </c>
      <c r="CC58" s="45">
        <v>2.14</v>
      </c>
      <c r="CD58" s="45">
        <v>2.3199999999999998</v>
      </c>
      <c r="CE58" s="45">
        <v>2.25</v>
      </c>
      <c r="CF58" s="45">
        <v>5119</v>
      </c>
      <c r="CG58" s="45">
        <v>5491</v>
      </c>
      <c r="CH58" s="45">
        <v>5299</v>
      </c>
      <c r="CI58" s="45">
        <v>1791</v>
      </c>
      <c r="CJ58" s="45">
        <v>2030</v>
      </c>
      <c r="CK58" s="45">
        <v>1943</v>
      </c>
      <c r="CL58" s="45">
        <v>826</v>
      </c>
      <c r="CM58" s="45">
        <v>876</v>
      </c>
      <c r="CN58" s="45">
        <v>851</v>
      </c>
      <c r="CO58" s="45">
        <v>143.4</v>
      </c>
      <c r="CP58" s="45">
        <v>143.69999999999999</v>
      </c>
      <c r="CQ58" s="45">
        <v>143.5</v>
      </c>
      <c r="CR58" s="45">
        <v>87.7</v>
      </c>
      <c r="CS58" s="45">
        <v>88</v>
      </c>
      <c r="CT58" s="45">
        <v>87.9</v>
      </c>
      <c r="CU58" s="45">
        <v>93.2</v>
      </c>
      <c r="CV58" s="45">
        <v>93.7</v>
      </c>
      <c r="CW58" s="45">
        <v>93.5</v>
      </c>
      <c r="CX58" s="45">
        <v>5.4</v>
      </c>
      <c r="CY58" s="45">
        <v>5.8</v>
      </c>
      <c r="CZ58" s="45">
        <v>5.6</v>
      </c>
      <c r="DA58" s="45">
        <v>26.6</v>
      </c>
      <c r="DB58" s="45">
        <v>33.799999999999997</v>
      </c>
      <c r="DC58" s="45">
        <v>29.5</v>
      </c>
      <c r="DD58" s="45">
        <v>270</v>
      </c>
      <c r="DE58" s="45">
        <v>290</v>
      </c>
      <c r="DF58" s="45">
        <v>275</v>
      </c>
      <c r="DG58" s="45">
        <v>8.8000000000000007</v>
      </c>
      <c r="DH58" s="45">
        <v>9.3000000000000007</v>
      </c>
      <c r="DI58" s="45">
        <v>9.1</v>
      </c>
      <c r="DJ58" s="45">
        <v>-0.3</v>
      </c>
      <c r="DK58" s="45">
        <v>0.5</v>
      </c>
      <c r="DL58" s="45">
        <v>0.4</v>
      </c>
      <c r="DM58" s="45">
        <v>0.48</v>
      </c>
      <c r="DN58" s="45">
        <v>0.52</v>
      </c>
      <c r="DO58" s="45">
        <v>0.5</v>
      </c>
      <c r="DP58" s="45">
        <v>35</v>
      </c>
      <c r="DQ58" s="45">
        <v>35</v>
      </c>
      <c r="DR58" s="45">
        <v>35</v>
      </c>
      <c r="DS58" s="45">
        <v>179</v>
      </c>
      <c r="DT58" s="45">
        <v>247</v>
      </c>
      <c r="DU58" s="45">
        <v>215</v>
      </c>
      <c r="DV58" s="45">
        <v>1660</v>
      </c>
      <c r="DW58" s="45">
        <v>720</v>
      </c>
      <c r="DX58" s="45">
        <v>540</v>
      </c>
      <c r="DY58" s="45">
        <v>1800</v>
      </c>
      <c r="DZ58" s="45">
        <v>5.0799999999999998E-2</v>
      </c>
      <c r="EA58" s="45">
        <v>6.6000000000000003E-2</v>
      </c>
      <c r="EB58" s="45">
        <v>5.8400000000000001E-2</v>
      </c>
      <c r="EC58" s="45">
        <v>7.6200000000000004E-2</v>
      </c>
      <c r="ED58" s="45">
        <v>8.6400000000000005E-2</v>
      </c>
      <c r="EE58" s="45">
        <v>8.0600000000000005E-2</v>
      </c>
      <c r="EF58" s="45">
        <v>6.0999999999999999E-2</v>
      </c>
      <c r="EG58" s="45">
        <v>7.3700000000000002E-2</v>
      </c>
      <c r="EH58" s="45">
        <v>6.8599999999999994E-2</v>
      </c>
      <c r="EI58" s="45">
        <v>6.6000000000000003E-2</v>
      </c>
      <c r="EJ58" s="45">
        <v>7.1099999999999997E-2</v>
      </c>
      <c r="EK58" s="45">
        <v>6.8599999999999994E-2</v>
      </c>
      <c r="EL58" s="45">
        <v>7.1099999999999997E-2</v>
      </c>
      <c r="EM58" s="45">
        <v>7.6200000000000004E-2</v>
      </c>
      <c r="EN58" s="45">
        <v>7.3700000000000002E-2</v>
      </c>
      <c r="EO58" s="45">
        <v>1.2699999999999999E-2</v>
      </c>
      <c r="EP58" s="45">
        <v>5</v>
      </c>
      <c r="EQ58" s="45">
        <v>6.3500000000000001E-2</v>
      </c>
      <c r="ER58" s="45">
        <v>205</v>
      </c>
      <c r="ES58" s="45">
        <v>205</v>
      </c>
      <c r="ET58" s="45">
        <v>8252</v>
      </c>
      <c r="EU58" s="45" t="s">
        <v>188</v>
      </c>
      <c r="EV58" s="45">
        <v>474</v>
      </c>
      <c r="EW58" s="45">
        <v>2405</v>
      </c>
      <c r="EX58" s="45" t="s">
        <v>142</v>
      </c>
      <c r="EY58" s="45">
        <v>142</v>
      </c>
      <c r="EZ58" s="45">
        <v>20040918</v>
      </c>
      <c r="FA58" s="45" t="s">
        <v>768</v>
      </c>
      <c r="FB58" s="45">
        <v>205</v>
      </c>
      <c r="FC58" s="45" t="s">
        <v>143</v>
      </c>
    </row>
    <row r="59" spans="1:159" s="45" customFormat="1">
      <c r="A59" s="45" t="s">
        <v>160</v>
      </c>
      <c r="B59" s="45">
        <v>4</v>
      </c>
      <c r="C59" s="45">
        <v>8</v>
      </c>
      <c r="D59" s="45">
        <v>51221</v>
      </c>
      <c r="E59" s="45" t="s">
        <v>144</v>
      </c>
      <c r="F59" s="45" t="s">
        <v>145</v>
      </c>
      <c r="G59" s="45">
        <v>20040926</v>
      </c>
      <c r="H59" s="45" t="s">
        <v>773</v>
      </c>
      <c r="I59" s="45" t="s">
        <v>236</v>
      </c>
      <c r="J59" s="45">
        <v>20040927</v>
      </c>
      <c r="K59" s="45">
        <v>20050326</v>
      </c>
      <c r="L59" s="45">
        <v>54</v>
      </c>
      <c r="N59" s="52">
        <f t="shared" si="0"/>
        <v>0</v>
      </c>
      <c r="O59" s="53">
        <f t="shared" si="1"/>
        <v>-0.1293</v>
      </c>
      <c r="P59" s="45">
        <v>-0.1293</v>
      </c>
      <c r="Q59" s="45">
        <f t="shared" si="2"/>
        <v>-0.14756959513088505</v>
      </c>
      <c r="R59" s="45">
        <f t="shared" si="3"/>
        <v>0</v>
      </c>
      <c r="S59" s="45">
        <f t="shared" si="4"/>
        <v>-0.1293</v>
      </c>
      <c r="T59" s="54">
        <f t="shared" si="5"/>
        <v>26.4</v>
      </c>
      <c r="U59" s="45">
        <f t="shared" si="6"/>
        <v>-0.14756655735101512</v>
      </c>
      <c r="V59" s="55">
        <f t="shared" si="7"/>
        <v>0.14756655735101512</v>
      </c>
      <c r="W59" s="56">
        <f t="shared" si="8"/>
        <v>2.2833196688768903E-2</v>
      </c>
      <c r="X59" s="54">
        <f t="shared" si="9"/>
        <v>25.691680524715125</v>
      </c>
      <c r="Y59" s="45">
        <f t="shared" si="10"/>
        <v>2.2833196688768903E-2</v>
      </c>
      <c r="Z59" s="45">
        <f t="shared" si="11"/>
        <v>0</v>
      </c>
      <c r="AA59" s="45">
        <f t="shared" si="12"/>
        <v>-0.14756655735101512</v>
      </c>
      <c r="AB59" s="45">
        <f t="shared" si="13"/>
        <v>0</v>
      </c>
      <c r="AC59" s="45">
        <f t="shared" si="14"/>
        <v>0</v>
      </c>
      <c r="AD59" s="45">
        <f t="shared" si="15"/>
        <v>0</v>
      </c>
      <c r="AE59" s="45">
        <f t="shared" si="16"/>
        <v>1</v>
      </c>
      <c r="AF59" s="45">
        <f t="shared" si="17"/>
        <v>1</v>
      </c>
      <c r="AH59" s="48">
        <v>10.08</v>
      </c>
      <c r="AI59" s="45">
        <f>(AH59-10.27)/0.11</f>
        <v>-1.7272727272727229</v>
      </c>
      <c r="AJ59" s="45">
        <v>-1.7272727272727229</v>
      </c>
      <c r="AK59" s="45">
        <f t="shared" si="18"/>
        <v>-1.1252952970987748</v>
      </c>
      <c r="AL59" s="45">
        <f t="shared" si="19"/>
        <v>1.1252952970987748</v>
      </c>
      <c r="AM59" s="45">
        <f t="shared" si="22"/>
        <v>-0.75247178771743495</v>
      </c>
      <c r="AN59" s="45">
        <f t="shared" si="20"/>
        <v>-1.1252957842659874</v>
      </c>
      <c r="AO59" s="45">
        <f t="shared" si="23"/>
        <v>1.1252957842659874</v>
      </c>
      <c r="AP59" s="45">
        <f t="shared" si="24"/>
        <v>-0.7524711787584194</v>
      </c>
      <c r="AQ59" s="45">
        <f t="shared" si="21"/>
        <v>0</v>
      </c>
      <c r="BE59" s="45" t="s">
        <v>147</v>
      </c>
      <c r="BF59" s="45">
        <v>143.5</v>
      </c>
      <c r="BG59" s="45">
        <v>20040924</v>
      </c>
      <c r="BH59" s="45" t="s">
        <v>138</v>
      </c>
      <c r="BI59" s="45" t="s">
        <v>485</v>
      </c>
      <c r="BJ59" s="45" t="s">
        <v>769</v>
      </c>
      <c r="BK59" s="45">
        <v>40</v>
      </c>
      <c r="BL59" s="45">
        <v>71.459999999999994</v>
      </c>
      <c r="BM59" s="45">
        <v>65.33</v>
      </c>
      <c r="BN59" s="45">
        <v>10.89</v>
      </c>
      <c r="BO59" s="45">
        <v>10.02</v>
      </c>
      <c r="BP59" s="45">
        <v>140</v>
      </c>
      <c r="BQ59" s="45" t="s">
        <v>774</v>
      </c>
      <c r="BR59" s="45">
        <v>40</v>
      </c>
      <c r="BS59" s="45">
        <v>4.3</v>
      </c>
      <c r="BT59" s="45">
        <v>3.7</v>
      </c>
      <c r="BU59" s="45">
        <v>8</v>
      </c>
      <c r="BV59" s="45">
        <v>0</v>
      </c>
      <c r="BW59" s="45">
        <v>3149</v>
      </c>
      <c r="BX59" s="45">
        <v>3153</v>
      </c>
      <c r="BY59" s="45">
        <v>3150</v>
      </c>
      <c r="BZ59" s="45">
        <v>13.3</v>
      </c>
      <c r="CA59" s="45">
        <v>13.7</v>
      </c>
      <c r="CB59" s="45">
        <v>13.4</v>
      </c>
      <c r="CC59" s="45">
        <v>2.15</v>
      </c>
      <c r="CD59" s="45">
        <v>2.2400000000000002</v>
      </c>
      <c r="CE59" s="45">
        <v>2.2000000000000002</v>
      </c>
      <c r="CF59" s="45">
        <v>4195</v>
      </c>
      <c r="CG59" s="45">
        <v>4902</v>
      </c>
      <c r="CH59" s="45">
        <v>4692</v>
      </c>
      <c r="CI59" s="45">
        <v>2032</v>
      </c>
      <c r="CJ59" s="45">
        <v>2285</v>
      </c>
      <c r="CK59" s="45">
        <v>2207</v>
      </c>
      <c r="CL59" s="45">
        <v>845</v>
      </c>
      <c r="CM59" s="45">
        <v>857</v>
      </c>
      <c r="CN59" s="45">
        <v>850</v>
      </c>
      <c r="CO59" s="45">
        <v>143.4</v>
      </c>
      <c r="CP59" s="45">
        <v>143.69999999999999</v>
      </c>
      <c r="CQ59" s="45">
        <v>143.5</v>
      </c>
      <c r="CR59" s="45">
        <v>87.5</v>
      </c>
      <c r="CS59" s="45">
        <v>88.3</v>
      </c>
      <c r="CT59" s="45">
        <v>87.9</v>
      </c>
      <c r="CU59" s="45">
        <v>93.1</v>
      </c>
      <c r="CV59" s="45">
        <v>94</v>
      </c>
      <c r="CW59" s="45">
        <v>93.5</v>
      </c>
      <c r="CX59" s="45">
        <v>5.4</v>
      </c>
      <c r="CY59" s="45">
        <v>5.8</v>
      </c>
      <c r="CZ59" s="45">
        <v>5.6</v>
      </c>
      <c r="DA59" s="45">
        <v>25.2</v>
      </c>
      <c r="DB59" s="45">
        <v>30</v>
      </c>
      <c r="DC59" s="45">
        <v>27.2</v>
      </c>
      <c r="DD59" s="45">
        <v>270</v>
      </c>
      <c r="DE59" s="45">
        <v>285</v>
      </c>
      <c r="DF59" s="45">
        <v>274</v>
      </c>
      <c r="DG59" s="45">
        <v>9.4</v>
      </c>
      <c r="DH59" s="45">
        <v>10.6</v>
      </c>
      <c r="DI59" s="45">
        <v>9.8000000000000007</v>
      </c>
      <c r="DJ59" s="45">
        <v>0.9</v>
      </c>
      <c r="DK59" s="45">
        <v>2</v>
      </c>
      <c r="DL59" s="45">
        <v>1.8</v>
      </c>
      <c r="DM59" s="45">
        <v>0.47</v>
      </c>
      <c r="DN59" s="45">
        <v>0.52</v>
      </c>
      <c r="DO59" s="45">
        <v>0.5</v>
      </c>
      <c r="DP59" s="45">
        <v>35</v>
      </c>
      <c r="DQ59" s="45">
        <v>35</v>
      </c>
      <c r="DR59" s="45">
        <v>35</v>
      </c>
      <c r="DS59" s="45">
        <v>128</v>
      </c>
      <c r="DT59" s="45">
        <v>159</v>
      </c>
      <c r="DU59" s="45">
        <v>145</v>
      </c>
      <c r="DV59" s="45">
        <v>1660</v>
      </c>
      <c r="DW59" s="45">
        <v>720</v>
      </c>
      <c r="DX59" s="45">
        <v>540</v>
      </c>
      <c r="DY59" s="45">
        <v>1700</v>
      </c>
      <c r="DZ59" s="45">
        <v>5.33E-2</v>
      </c>
      <c r="EA59" s="45">
        <v>7.1099999999999997E-2</v>
      </c>
      <c r="EB59" s="45">
        <v>6.2199999999999998E-2</v>
      </c>
      <c r="EC59" s="45">
        <v>8.3799999999999999E-2</v>
      </c>
      <c r="ED59" s="45">
        <v>0.1041</v>
      </c>
      <c r="EE59" s="45">
        <v>9.5899999999999999E-2</v>
      </c>
      <c r="EF59" s="45">
        <v>6.6000000000000003E-2</v>
      </c>
      <c r="EG59" s="45">
        <v>7.1099999999999997E-2</v>
      </c>
      <c r="EH59" s="45">
        <v>6.8599999999999994E-2</v>
      </c>
      <c r="EI59" s="45">
        <v>7.1099999999999997E-2</v>
      </c>
      <c r="EJ59" s="45">
        <v>7.6200000000000004E-2</v>
      </c>
      <c r="EK59" s="45">
        <v>7.3700000000000002E-2</v>
      </c>
      <c r="EL59" s="45">
        <v>7.3700000000000002E-2</v>
      </c>
      <c r="EM59" s="45">
        <v>7.6200000000000004E-2</v>
      </c>
      <c r="EN59" s="45">
        <v>7.4899999999999994E-2</v>
      </c>
      <c r="EO59" s="45">
        <v>2.5000000000000001E-3</v>
      </c>
      <c r="EP59" s="45">
        <v>4</v>
      </c>
      <c r="EQ59" s="45">
        <v>3.0499999999999999E-2</v>
      </c>
      <c r="ER59" s="45" t="s">
        <v>775</v>
      </c>
      <c r="ES59" s="45">
        <v>130</v>
      </c>
      <c r="ET59" s="45">
        <v>8252</v>
      </c>
      <c r="EU59" s="45" t="s">
        <v>188</v>
      </c>
      <c r="EV59" s="45">
        <v>2006</v>
      </c>
      <c r="EW59" s="45">
        <v>2405</v>
      </c>
      <c r="EX59" s="45" t="s">
        <v>142</v>
      </c>
      <c r="EY59" s="45" t="s">
        <v>776</v>
      </c>
      <c r="EZ59" s="45">
        <v>20040926</v>
      </c>
      <c r="FA59" s="45" t="s">
        <v>773</v>
      </c>
      <c r="FB59" s="45">
        <v>130</v>
      </c>
      <c r="FC59" s="45" t="s">
        <v>143</v>
      </c>
    </row>
    <row r="60" spans="1:159" s="45" customFormat="1">
      <c r="A60" s="45" t="s">
        <v>160</v>
      </c>
      <c r="B60" s="45">
        <v>5</v>
      </c>
      <c r="C60" s="45">
        <v>11.5</v>
      </c>
      <c r="D60" s="45">
        <v>54211</v>
      </c>
      <c r="E60" s="45">
        <v>1009</v>
      </c>
      <c r="F60" s="45" t="s">
        <v>145</v>
      </c>
      <c r="G60" s="45">
        <v>20050118</v>
      </c>
      <c r="H60" s="45" t="s">
        <v>255</v>
      </c>
      <c r="I60" s="45" t="s">
        <v>236</v>
      </c>
      <c r="J60" s="45">
        <v>20050118</v>
      </c>
      <c r="K60" s="45">
        <v>20050718</v>
      </c>
      <c r="L60" s="45">
        <v>55</v>
      </c>
      <c r="N60" s="52">
        <f t="shared" si="0"/>
        <v>0</v>
      </c>
      <c r="O60" s="53">
        <f t="shared" si="1"/>
        <v>-0.65</v>
      </c>
      <c r="P60" s="45">
        <v>-0.65</v>
      </c>
      <c r="Q60" s="45">
        <f t="shared" si="2"/>
        <v>-0.24805567610470805</v>
      </c>
      <c r="R60" s="45">
        <f t="shared" si="3"/>
        <v>0</v>
      </c>
      <c r="S60" s="45">
        <f t="shared" si="4"/>
        <v>-0.65</v>
      </c>
      <c r="T60" s="54">
        <f t="shared" si="5"/>
        <v>26.4</v>
      </c>
      <c r="U60" s="45">
        <f t="shared" si="6"/>
        <v>-0.24805324588081212</v>
      </c>
      <c r="V60" s="55">
        <f t="shared" si="7"/>
        <v>0.24805324588081212</v>
      </c>
      <c r="W60" s="56">
        <f t="shared" si="8"/>
        <v>-0.50243344264898493</v>
      </c>
      <c r="X60" s="54">
        <f t="shared" si="9"/>
        <v>25.209344419772101</v>
      </c>
      <c r="Y60" s="45">
        <f t="shared" si="10"/>
        <v>-0.50243344264898493</v>
      </c>
      <c r="Z60" s="45">
        <f t="shared" si="11"/>
        <v>0</v>
      </c>
      <c r="AA60" s="45">
        <f t="shared" si="12"/>
        <v>-0.24805324588081212</v>
      </c>
      <c r="AB60" s="45">
        <f t="shared" si="13"/>
        <v>0</v>
      </c>
      <c r="AC60" s="45">
        <f t="shared" si="14"/>
        <v>0</v>
      </c>
      <c r="AD60" s="45">
        <f t="shared" si="15"/>
        <v>0</v>
      </c>
      <c r="AE60" s="45">
        <f t="shared" si="16"/>
        <v>0</v>
      </c>
      <c r="AF60" s="45">
        <f t="shared" si="17"/>
        <v>0</v>
      </c>
      <c r="AH60" s="48">
        <v>9.59</v>
      </c>
      <c r="AI60" s="45">
        <f>(AH60-9.51)/0.1</f>
        <v>0.80000000000000071</v>
      </c>
      <c r="AJ60" s="45">
        <v>0.80000000000000071</v>
      </c>
      <c r="AK60" s="45">
        <f t="shared" si="18"/>
        <v>-0.7402362376790198</v>
      </c>
      <c r="AL60" s="45">
        <f t="shared" si="19"/>
        <v>0.7402362376790198</v>
      </c>
      <c r="AM60" s="45">
        <f t="shared" si="22"/>
        <v>1.9252952970987756</v>
      </c>
      <c r="AN60" s="45">
        <f t="shared" si="20"/>
        <v>-0.74023662741278984</v>
      </c>
      <c r="AO60" s="45">
        <f t="shared" si="23"/>
        <v>0.74023662741278984</v>
      </c>
      <c r="AP60" s="45">
        <f t="shared" si="24"/>
        <v>1.9252957842659881</v>
      </c>
      <c r="AQ60" s="45">
        <f t="shared" si="21"/>
        <v>0</v>
      </c>
      <c r="BE60" s="45" t="s">
        <v>151</v>
      </c>
      <c r="BF60" s="45">
        <v>143.5</v>
      </c>
      <c r="BG60" s="45">
        <v>20050116</v>
      </c>
      <c r="BH60" s="45" t="s">
        <v>138</v>
      </c>
      <c r="BI60" s="45" t="s">
        <v>782</v>
      </c>
      <c r="BJ60" s="45" t="s">
        <v>769</v>
      </c>
      <c r="BK60" s="45">
        <v>40</v>
      </c>
      <c r="BL60" s="45">
        <v>63.65</v>
      </c>
      <c r="BM60" s="45">
        <v>55.99</v>
      </c>
      <c r="BN60" s="45">
        <v>10.53</v>
      </c>
      <c r="BO60" s="45">
        <v>9.41</v>
      </c>
      <c r="BP60" s="45">
        <v>140</v>
      </c>
      <c r="BQ60" s="45" t="s">
        <v>783</v>
      </c>
      <c r="BR60" s="45">
        <v>40</v>
      </c>
      <c r="BS60" s="45">
        <v>5.6</v>
      </c>
      <c r="BT60" s="45">
        <v>5.9</v>
      </c>
      <c r="BU60" s="45">
        <v>11.5</v>
      </c>
      <c r="BV60" s="45">
        <v>0</v>
      </c>
      <c r="BW60" s="45">
        <v>3146</v>
      </c>
      <c r="BX60" s="45">
        <v>3158</v>
      </c>
      <c r="BY60" s="45">
        <v>3150</v>
      </c>
      <c r="BZ60" s="45">
        <v>13.3</v>
      </c>
      <c r="CA60" s="45">
        <v>13.6</v>
      </c>
      <c r="CB60" s="45">
        <v>13.5</v>
      </c>
      <c r="CC60" s="45">
        <v>2.25</v>
      </c>
      <c r="CD60" s="45">
        <v>2.3199999999999998</v>
      </c>
      <c r="CE60" s="45">
        <v>2.2799999999999998</v>
      </c>
      <c r="CF60" s="45">
        <v>4908</v>
      </c>
      <c r="CG60" s="45">
        <v>6077</v>
      </c>
      <c r="CH60" s="45">
        <v>5603</v>
      </c>
      <c r="CI60" s="45">
        <v>2010</v>
      </c>
      <c r="CJ60" s="45">
        <v>2328</v>
      </c>
      <c r="CK60" s="45">
        <v>2136</v>
      </c>
      <c r="CL60" s="45">
        <v>842</v>
      </c>
      <c r="CM60" s="45">
        <v>858</v>
      </c>
      <c r="CN60" s="45">
        <v>850</v>
      </c>
      <c r="CO60" s="45">
        <v>143.4</v>
      </c>
      <c r="CP60" s="45">
        <v>143.6</v>
      </c>
      <c r="CQ60" s="45">
        <v>143.5</v>
      </c>
      <c r="CR60" s="45">
        <v>87.8</v>
      </c>
      <c r="CS60" s="45">
        <v>88</v>
      </c>
      <c r="CT60" s="45">
        <v>87.9</v>
      </c>
      <c r="CU60" s="45">
        <v>93.3</v>
      </c>
      <c r="CV60" s="45">
        <v>93.7</v>
      </c>
      <c r="CW60" s="45">
        <v>93.5</v>
      </c>
      <c r="CX60" s="45">
        <v>5.5</v>
      </c>
      <c r="CY60" s="45">
        <v>5.8</v>
      </c>
      <c r="CZ60" s="45">
        <v>5.6</v>
      </c>
      <c r="DA60" s="45">
        <v>23.7</v>
      </c>
      <c r="DB60" s="45">
        <v>29.7</v>
      </c>
      <c r="DC60" s="45">
        <v>27.6</v>
      </c>
      <c r="DD60" s="45">
        <v>272</v>
      </c>
      <c r="DE60" s="45">
        <v>282</v>
      </c>
      <c r="DF60" s="45">
        <v>275</v>
      </c>
      <c r="DG60" s="45">
        <v>9</v>
      </c>
      <c r="DH60" s="45">
        <v>10.3</v>
      </c>
      <c r="DI60" s="45">
        <v>9.5</v>
      </c>
      <c r="DJ60" s="45">
        <v>0</v>
      </c>
      <c r="DK60" s="45">
        <v>2.4</v>
      </c>
      <c r="DL60" s="45">
        <v>0.6</v>
      </c>
      <c r="DM60" s="45">
        <v>0.47</v>
      </c>
      <c r="DN60" s="45">
        <v>0.53</v>
      </c>
      <c r="DO60" s="45">
        <v>0.5</v>
      </c>
      <c r="DP60" s="45">
        <v>35</v>
      </c>
      <c r="DQ60" s="45">
        <v>35</v>
      </c>
      <c r="DR60" s="45">
        <v>35</v>
      </c>
      <c r="DS60" s="45">
        <v>176</v>
      </c>
      <c r="DT60" s="45">
        <v>200</v>
      </c>
      <c r="DU60" s="45">
        <v>188</v>
      </c>
      <c r="DV60" s="45">
        <v>1660</v>
      </c>
      <c r="DW60" s="45">
        <v>720</v>
      </c>
      <c r="DX60" s="45">
        <v>540</v>
      </c>
      <c r="DY60" s="45">
        <v>1700</v>
      </c>
      <c r="DZ60" s="45">
        <v>6.3500000000000001E-2</v>
      </c>
      <c r="EA60" s="45">
        <v>8.1299999999999997E-2</v>
      </c>
      <c r="EB60" s="45">
        <v>7.2400000000000006E-2</v>
      </c>
      <c r="EC60" s="45">
        <v>0.1067</v>
      </c>
      <c r="ED60" s="45">
        <v>0.12189999999999999</v>
      </c>
      <c r="EE60" s="45">
        <v>0.1143</v>
      </c>
      <c r="EF60" s="45">
        <v>6.3500000000000001E-2</v>
      </c>
      <c r="EG60" s="45">
        <v>6.8599999999999994E-2</v>
      </c>
      <c r="EH60" s="45">
        <v>6.4799999999999996E-2</v>
      </c>
      <c r="EI60" s="45">
        <v>5.8400000000000001E-2</v>
      </c>
      <c r="EJ60" s="45">
        <v>6.6000000000000003E-2</v>
      </c>
      <c r="EK60" s="45">
        <v>6.2199999999999998E-2</v>
      </c>
      <c r="EL60" s="45">
        <v>6.6000000000000003E-2</v>
      </c>
      <c r="EM60" s="45">
        <v>6.8599999999999994E-2</v>
      </c>
      <c r="EN60" s="45">
        <v>6.7299999999999999E-2</v>
      </c>
      <c r="EO60" s="45">
        <v>5.1000000000000004E-3</v>
      </c>
      <c r="EP60" s="45">
        <v>6</v>
      </c>
      <c r="EQ60" s="45">
        <v>5.33E-2</v>
      </c>
      <c r="ER60" s="45">
        <v>205</v>
      </c>
      <c r="ES60" s="45" t="s">
        <v>784</v>
      </c>
      <c r="ET60" s="45">
        <v>8252</v>
      </c>
      <c r="EU60" s="45" t="s">
        <v>188</v>
      </c>
      <c r="EV60" s="45">
        <v>474</v>
      </c>
      <c r="EW60" s="45">
        <v>2405</v>
      </c>
      <c r="EX60" s="45" t="s">
        <v>142</v>
      </c>
      <c r="EY60" s="45">
        <v>150</v>
      </c>
      <c r="EZ60" s="45">
        <v>20050118</v>
      </c>
      <c r="FA60" s="45" t="s">
        <v>255</v>
      </c>
      <c r="FB60" s="45">
        <v>205</v>
      </c>
      <c r="FC60" s="45" t="s">
        <v>143</v>
      </c>
    </row>
    <row r="61" spans="1:159" s="45" customFormat="1">
      <c r="A61" s="45" t="s">
        <v>160</v>
      </c>
      <c r="B61" s="45">
        <v>4</v>
      </c>
      <c r="C61" s="45">
        <v>5.3</v>
      </c>
      <c r="D61" s="45">
        <v>53345</v>
      </c>
      <c r="E61" s="45" t="s">
        <v>144</v>
      </c>
      <c r="F61" s="45" t="s">
        <v>145</v>
      </c>
      <c r="G61" s="45">
        <v>20050323</v>
      </c>
      <c r="H61" s="45" t="s">
        <v>785</v>
      </c>
      <c r="I61" s="45" t="s">
        <v>236</v>
      </c>
      <c r="J61" s="45">
        <v>20050323</v>
      </c>
      <c r="K61" s="45">
        <v>20050923</v>
      </c>
      <c r="L61" s="45">
        <v>56</v>
      </c>
      <c r="N61" s="52">
        <f t="shared" si="0"/>
        <v>0</v>
      </c>
      <c r="O61" s="53">
        <f t="shared" si="1"/>
        <v>-1.2930999999999999</v>
      </c>
      <c r="P61" s="45">
        <v>-1.2930999999999999</v>
      </c>
      <c r="Q61" s="45">
        <f t="shared" si="2"/>
        <v>-0.45706454088376647</v>
      </c>
      <c r="R61" s="45">
        <f t="shared" si="3"/>
        <v>0</v>
      </c>
      <c r="S61" s="45">
        <f t="shared" si="4"/>
        <v>-1.2930999999999999</v>
      </c>
      <c r="T61" s="54">
        <f t="shared" si="5"/>
        <v>26.4</v>
      </c>
      <c r="U61" s="45">
        <f t="shared" si="6"/>
        <v>-0.45706259670464972</v>
      </c>
      <c r="V61" s="55">
        <f t="shared" si="7"/>
        <v>0.45706259670464972</v>
      </c>
      <c r="W61" s="56">
        <f t="shared" si="8"/>
        <v>-1.0450467541191877</v>
      </c>
      <c r="X61" s="54">
        <f t="shared" si="9"/>
        <v>24.206099535817678</v>
      </c>
      <c r="Y61" s="45">
        <f t="shared" si="10"/>
        <v>-1.0450467541191877</v>
      </c>
      <c r="Z61" s="45">
        <f t="shared" si="11"/>
        <v>0</v>
      </c>
      <c r="AA61" s="45">
        <f t="shared" si="12"/>
        <v>-0.45706259670464972</v>
      </c>
      <c r="AB61" s="45">
        <f t="shared" si="13"/>
        <v>0</v>
      </c>
      <c r="AC61" s="45">
        <f t="shared" si="14"/>
        <v>0</v>
      </c>
      <c r="AD61" s="45">
        <f t="shared" si="15"/>
        <v>0</v>
      </c>
      <c r="AE61" s="45">
        <f t="shared" si="16"/>
        <v>0</v>
      </c>
      <c r="AF61" s="45">
        <f t="shared" si="17"/>
        <v>0</v>
      </c>
      <c r="AH61" s="48">
        <v>10.119999999999999</v>
      </c>
      <c r="AI61" s="45">
        <f>(AH61-10.27)/0.11</f>
        <v>-1.3636363636363669</v>
      </c>
      <c r="AJ61" s="45">
        <v>-1.3636363636363669</v>
      </c>
      <c r="AK61" s="45">
        <f t="shared" si="18"/>
        <v>-0.86491626287048928</v>
      </c>
      <c r="AL61" s="45">
        <f t="shared" si="19"/>
        <v>0.86491626287048928</v>
      </c>
      <c r="AM61" s="45">
        <f t="shared" si="22"/>
        <v>-0.62340012595734706</v>
      </c>
      <c r="AN61" s="45">
        <f t="shared" si="20"/>
        <v>-0.86491657465750527</v>
      </c>
      <c r="AO61" s="45">
        <f t="shared" si="23"/>
        <v>0.86491657465750527</v>
      </c>
      <c r="AP61" s="45">
        <f t="shared" si="24"/>
        <v>-0.62339973622357703</v>
      </c>
      <c r="AQ61" s="45">
        <f t="shared" si="21"/>
        <v>0</v>
      </c>
      <c r="BE61" s="45" t="s">
        <v>147</v>
      </c>
      <c r="BF61" s="45">
        <v>143.5</v>
      </c>
      <c r="BG61" s="45">
        <v>20050321</v>
      </c>
      <c r="BH61" s="45" t="s">
        <v>138</v>
      </c>
      <c r="BI61" s="45" t="s">
        <v>645</v>
      </c>
      <c r="BJ61" s="45" t="s">
        <v>769</v>
      </c>
      <c r="BK61" s="45">
        <v>40</v>
      </c>
      <c r="BL61" s="45">
        <v>71.59</v>
      </c>
      <c r="BM61" s="45">
        <v>65.34</v>
      </c>
      <c r="BN61" s="45">
        <v>10.85</v>
      </c>
      <c r="BO61" s="45">
        <v>10.039999999999999</v>
      </c>
      <c r="BP61" s="45">
        <v>140</v>
      </c>
      <c r="BQ61" s="45" t="s">
        <v>786</v>
      </c>
      <c r="BR61" s="45">
        <v>40</v>
      </c>
      <c r="BS61" s="45">
        <v>2.6</v>
      </c>
      <c r="BT61" s="45">
        <v>2.7</v>
      </c>
      <c r="BU61" s="45">
        <v>5.3</v>
      </c>
      <c r="BV61" s="45">
        <v>0</v>
      </c>
      <c r="BW61" s="45">
        <v>3148</v>
      </c>
      <c r="BX61" s="45">
        <v>3153</v>
      </c>
      <c r="BY61" s="45">
        <v>3150</v>
      </c>
      <c r="BZ61" s="45">
        <v>13.1</v>
      </c>
      <c r="CA61" s="45">
        <v>13.6</v>
      </c>
      <c r="CB61" s="45">
        <v>13.5</v>
      </c>
      <c r="CC61" s="45">
        <v>2.1800000000000002</v>
      </c>
      <c r="CD61" s="45">
        <v>2.2999999999999998</v>
      </c>
      <c r="CE61" s="45">
        <v>2.25</v>
      </c>
      <c r="CF61" s="45">
        <v>4039</v>
      </c>
      <c r="CG61" s="45">
        <v>4678</v>
      </c>
      <c r="CH61" s="45">
        <v>4425</v>
      </c>
      <c r="CI61" s="45">
        <v>1938</v>
      </c>
      <c r="CJ61" s="45">
        <v>2161</v>
      </c>
      <c r="CK61" s="45">
        <v>2063</v>
      </c>
      <c r="CL61" s="45">
        <v>844</v>
      </c>
      <c r="CM61" s="45">
        <v>857</v>
      </c>
      <c r="CN61" s="45">
        <v>850</v>
      </c>
      <c r="CO61" s="45">
        <v>143.4</v>
      </c>
      <c r="CP61" s="45">
        <v>143.69999999999999</v>
      </c>
      <c r="CQ61" s="45">
        <v>143.5</v>
      </c>
      <c r="CR61" s="45">
        <v>87.4</v>
      </c>
      <c r="CS61" s="45">
        <v>88.3</v>
      </c>
      <c r="CT61" s="45">
        <v>87.9</v>
      </c>
      <c r="CU61" s="45">
        <v>93</v>
      </c>
      <c r="CV61" s="45">
        <v>94</v>
      </c>
      <c r="CW61" s="45">
        <v>93.5</v>
      </c>
      <c r="CX61" s="45">
        <v>5.4</v>
      </c>
      <c r="CY61" s="45">
        <v>5.8</v>
      </c>
      <c r="CZ61" s="45">
        <v>5.6</v>
      </c>
      <c r="DA61" s="45">
        <v>25.3</v>
      </c>
      <c r="DB61" s="45">
        <v>28.8</v>
      </c>
      <c r="DC61" s="45">
        <v>27</v>
      </c>
      <c r="DD61" s="45">
        <v>264</v>
      </c>
      <c r="DE61" s="45">
        <v>280</v>
      </c>
      <c r="DF61" s="45">
        <v>276</v>
      </c>
      <c r="DG61" s="45">
        <v>8.6999999999999993</v>
      </c>
      <c r="DH61" s="45">
        <v>9</v>
      </c>
      <c r="DI61" s="45">
        <v>8.8000000000000007</v>
      </c>
      <c r="DJ61" s="45">
        <v>1.1000000000000001</v>
      </c>
      <c r="DK61" s="45">
        <v>2</v>
      </c>
      <c r="DL61" s="45">
        <v>1.6</v>
      </c>
      <c r="DM61" s="45">
        <v>0.48</v>
      </c>
      <c r="DN61" s="45">
        <v>0.52</v>
      </c>
      <c r="DO61" s="45">
        <v>0.5</v>
      </c>
      <c r="DP61" s="45">
        <v>35</v>
      </c>
      <c r="DQ61" s="45">
        <v>35</v>
      </c>
      <c r="DR61" s="45">
        <v>35</v>
      </c>
      <c r="DS61" s="45">
        <v>273</v>
      </c>
      <c r="DT61" s="45">
        <v>299</v>
      </c>
      <c r="DU61" s="45">
        <v>285</v>
      </c>
      <c r="DV61" s="45">
        <v>1660</v>
      </c>
      <c r="DW61" s="45">
        <v>720</v>
      </c>
      <c r="DX61" s="45">
        <v>540</v>
      </c>
      <c r="DY61" s="45">
        <v>1700</v>
      </c>
      <c r="DZ61" s="45">
        <v>6.3500000000000001E-2</v>
      </c>
      <c r="EA61" s="45">
        <v>7.3700000000000002E-2</v>
      </c>
      <c r="EB61" s="45">
        <v>6.9199999999999998E-2</v>
      </c>
      <c r="EC61" s="45">
        <v>9.4E-2</v>
      </c>
      <c r="ED61" s="45">
        <v>0.1016</v>
      </c>
      <c r="EE61" s="45">
        <v>9.8400000000000001E-2</v>
      </c>
      <c r="EF61" s="45">
        <v>6.8599999999999994E-2</v>
      </c>
      <c r="EG61" s="45">
        <v>7.1099999999999997E-2</v>
      </c>
      <c r="EH61" s="45">
        <v>6.9800000000000001E-2</v>
      </c>
      <c r="EI61" s="45">
        <v>6.8599999999999994E-2</v>
      </c>
      <c r="EJ61" s="45">
        <v>7.3700000000000002E-2</v>
      </c>
      <c r="EK61" s="45">
        <v>7.1099999999999997E-2</v>
      </c>
      <c r="EL61" s="45">
        <v>7.3700000000000002E-2</v>
      </c>
      <c r="EM61" s="45">
        <v>7.6200000000000004E-2</v>
      </c>
      <c r="EN61" s="45">
        <v>7.4899999999999994E-2</v>
      </c>
      <c r="EO61" s="45">
        <v>0</v>
      </c>
      <c r="EP61" s="45">
        <v>11</v>
      </c>
      <c r="EQ61" s="45">
        <v>5.0799999999999998E-2</v>
      </c>
      <c r="ER61" s="45" t="s">
        <v>775</v>
      </c>
      <c r="ES61" s="45">
        <v>130</v>
      </c>
      <c r="ET61" s="45">
        <v>8252</v>
      </c>
      <c r="EU61" s="45" t="s">
        <v>188</v>
      </c>
      <c r="EV61" s="45">
        <v>2006</v>
      </c>
      <c r="EW61" s="45">
        <v>2405</v>
      </c>
      <c r="EX61" s="45" t="s">
        <v>142</v>
      </c>
      <c r="EY61" s="45">
        <v>63</v>
      </c>
      <c r="EZ61" s="45">
        <v>20050323</v>
      </c>
      <c r="FA61" s="45" t="s">
        <v>785</v>
      </c>
      <c r="FB61" s="45">
        <v>130</v>
      </c>
      <c r="FC61" s="45" t="s">
        <v>143</v>
      </c>
    </row>
    <row r="62" spans="1:159" s="45" customFormat="1">
      <c r="A62" s="45" t="s">
        <v>160</v>
      </c>
      <c r="B62" s="45">
        <v>3</v>
      </c>
      <c r="C62" s="45">
        <v>12.1</v>
      </c>
      <c r="D62" s="45">
        <v>54212</v>
      </c>
      <c r="E62" s="45">
        <v>1009</v>
      </c>
      <c r="F62" s="45" t="s">
        <v>145</v>
      </c>
      <c r="G62" s="45">
        <v>20050705</v>
      </c>
      <c r="H62" s="45" t="s">
        <v>685</v>
      </c>
      <c r="I62" s="45" t="s">
        <v>236</v>
      </c>
      <c r="J62" s="45">
        <v>20050708</v>
      </c>
      <c r="K62" s="45">
        <v>20060105</v>
      </c>
      <c r="L62" s="45">
        <v>57</v>
      </c>
      <c r="N62" s="52">
        <f t="shared" si="0"/>
        <v>0</v>
      </c>
      <c r="O62" s="53">
        <f t="shared" si="1"/>
        <v>-0.7944</v>
      </c>
      <c r="P62" s="45">
        <v>-0.7944</v>
      </c>
      <c r="Q62" s="45">
        <f t="shared" si="2"/>
        <v>-0.5245316327070132</v>
      </c>
      <c r="R62" s="45">
        <f t="shared" si="3"/>
        <v>0</v>
      </c>
      <c r="S62" s="45">
        <f t="shared" si="4"/>
        <v>-0.7944</v>
      </c>
      <c r="T62" s="54">
        <f t="shared" si="5"/>
        <v>26.4</v>
      </c>
      <c r="U62" s="45">
        <f t="shared" si="6"/>
        <v>-0.52453007736371982</v>
      </c>
      <c r="V62" s="55">
        <f t="shared" si="7"/>
        <v>0.52453007736371982</v>
      </c>
      <c r="W62" s="56">
        <f t="shared" si="8"/>
        <v>-0.33733740329535028</v>
      </c>
      <c r="X62" s="54">
        <f t="shared" si="9"/>
        <v>23.882255628654143</v>
      </c>
      <c r="Y62" s="45">
        <f t="shared" si="10"/>
        <v>-0.33733740329535028</v>
      </c>
      <c r="Z62" s="45">
        <f t="shared" si="11"/>
        <v>0</v>
      </c>
      <c r="AA62" s="45">
        <f t="shared" si="12"/>
        <v>-0.52453007736371982</v>
      </c>
      <c r="AB62" s="45">
        <f t="shared" si="13"/>
        <v>0</v>
      </c>
      <c r="AC62" s="45">
        <f t="shared" si="14"/>
        <v>0</v>
      </c>
      <c r="AD62" s="45">
        <f t="shared" si="15"/>
        <v>0</v>
      </c>
      <c r="AE62" s="45">
        <f t="shared" si="16"/>
        <v>0</v>
      </c>
      <c r="AF62" s="45">
        <f t="shared" si="17"/>
        <v>1</v>
      </c>
      <c r="AH62" s="48">
        <v>9.42</v>
      </c>
      <c r="AI62" s="45">
        <f>(AH62-9.51)/0.1</f>
        <v>-0.89999999999999858</v>
      </c>
      <c r="AJ62" s="45">
        <v>-0.89999999999999858</v>
      </c>
      <c r="AK62" s="45">
        <f t="shared" si="18"/>
        <v>-0.87193301029639114</v>
      </c>
      <c r="AL62" s="45">
        <f t="shared" si="19"/>
        <v>0.87193301029639114</v>
      </c>
      <c r="AM62" s="45">
        <f t="shared" si="22"/>
        <v>-3.5083737129509296E-2</v>
      </c>
      <c r="AN62" s="45">
        <f t="shared" si="20"/>
        <v>-0.871933259726004</v>
      </c>
      <c r="AO62" s="45">
        <f t="shared" si="23"/>
        <v>0.871933259726004</v>
      </c>
      <c r="AP62" s="45">
        <f t="shared" si="24"/>
        <v>-3.5083425342493313E-2</v>
      </c>
      <c r="AQ62" s="45">
        <f t="shared" si="21"/>
        <v>0</v>
      </c>
      <c r="BE62" s="45" t="s">
        <v>151</v>
      </c>
      <c r="BF62" s="45">
        <v>143.5</v>
      </c>
      <c r="BG62" s="45">
        <v>20050703</v>
      </c>
      <c r="BH62" s="45" t="s">
        <v>138</v>
      </c>
      <c r="BI62" s="45" t="s">
        <v>809</v>
      </c>
      <c r="BJ62" s="45" t="s">
        <v>769</v>
      </c>
      <c r="BK62" s="45">
        <v>40</v>
      </c>
      <c r="BL62" s="45">
        <v>63.81</v>
      </c>
      <c r="BM62" s="45">
        <v>54.96</v>
      </c>
      <c r="BN62" s="45">
        <v>10.48</v>
      </c>
      <c r="BO62" s="45">
        <v>9.25</v>
      </c>
      <c r="BP62" s="45">
        <v>40</v>
      </c>
      <c r="BQ62" s="45" t="s">
        <v>810</v>
      </c>
      <c r="BR62" s="45">
        <v>40</v>
      </c>
      <c r="BS62" s="45">
        <v>6.7</v>
      </c>
      <c r="BT62" s="45">
        <v>5.4</v>
      </c>
      <c r="BU62" s="45">
        <v>12.1</v>
      </c>
      <c r="BV62" s="45">
        <v>0</v>
      </c>
      <c r="BW62" s="45">
        <v>3141</v>
      </c>
      <c r="BX62" s="45">
        <v>3157</v>
      </c>
      <c r="BY62" s="45">
        <v>3150</v>
      </c>
      <c r="BZ62" s="45">
        <v>13.4</v>
      </c>
      <c r="CA62" s="45">
        <v>13.6</v>
      </c>
      <c r="CB62" s="45">
        <v>13.5</v>
      </c>
      <c r="CC62" s="45">
        <v>2.16</v>
      </c>
      <c r="CD62" s="45">
        <v>2.27</v>
      </c>
      <c r="CE62" s="45">
        <v>2.21</v>
      </c>
      <c r="CF62" s="45">
        <v>4070</v>
      </c>
      <c r="CG62" s="45">
        <v>4702.8</v>
      </c>
      <c r="CH62" s="45">
        <v>4381.7</v>
      </c>
      <c r="CI62" s="45">
        <v>1235.5</v>
      </c>
      <c r="CJ62" s="45">
        <v>1787.4</v>
      </c>
      <c r="CK62" s="45">
        <v>1532.6</v>
      </c>
      <c r="CL62" s="45">
        <v>835</v>
      </c>
      <c r="CM62" s="45">
        <v>862</v>
      </c>
      <c r="CN62" s="45">
        <v>851</v>
      </c>
      <c r="CO62" s="45">
        <v>143.5</v>
      </c>
      <c r="CP62" s="45">
        <v>143.69999999999999</v>
      </c>
      <c r="CQ62" s="45">
        <v>143.6</v>
      </c>
      <c r="CR62" s="45">
        <v>87.5</v>
      </c>
      <c r="CS62" s="45">
        <v>88.4</v>
      </c>
      <c r="CT62" s="45">
        <v>87.9</v>
      </c>
      <c r="CU62" s="45">
        <v>93.1</v>
      </c>
      <c r="CV62" s="45">
        <v>94.2</v>
      </c>
      <c r="CW62" s="45">
        <v>93.4</v>
      </c>
      <c r="CX62" s="45">
        <v>5.3</v>
      </c>
      <c r="CY62" s="45">
        <v>5.8</v>
      </c>
      <c r="CZ62" s="45">
        <v>5.6</v>
      </c>
      <c r="DA62" s="45">
        <v>31.6</v>
      </c>
      <c r="DB62" s="45">
        <v>41.3</v>
      </c>
      <c r="DC62" s="45">
        <v>36.299999999999997</v>
      </c>
      <c r="DD62" s="45">
        <v>270</v>
      </c>
      <c r="DE62" s="45">
        <v>280</v>
      </c>
      <c r="DF62" s="45">
        <v>276</v>
      </c>
      <c r="DG62" s="45">
        <v>10.5</v>
      </c>
      <c r="DH62" s="45">
        <v>11.1</v>
      </c>
      <c r="DI62" s="45">
        <v>10.8</v>
      </c>
      <c r="DJ62" s="45">
        <v>0.3</v>
      </c>
      <c r="DK62" s="45">
        <v>0.4</v>
      </c>
      <c r="DL62" s="45">
        <v>0.3</v>
      </c>
      <c r="DM62" s="45">
        <v>0.47</v>
      </c>
      <c r="DN62" s="45">
        <v>0.53</v>
      </c>
      <c r="DO62" s="45">
        <v>0.5</v>
      </c>
      <c r="DP62" s="45">
        <v>35</v>
      </c>
      <c r="DQ62" s="45">
        <v>35</v>
      </c>
      <c r="DR62" s="45">
        <v>35</v>
      </c>
      <c r="DS62" s="45">
        <v>105.3</v>
      </c>
      <c r="DT62" s="45">
        <v>244.7</v>
      </c>
      <c r="DU62" s="45">
        <v>214.8</v>
      </c>
      <c r="DV62" s="45">
        <v>1660</v>
      </c>
      <c r="DW62" s="45">
        <v>720</v>
      </c>
      <c r="DX62" s="45">
        <v>540</v>
      </c>
      <c r="DY62" s="45">
        <v>1800</v>
      </c>
      <c r="DZ62" s="45">
        <v>6.0999999999999999E-2</v>
      </c>
      <c r="EA62" s="45">
        <v>7.6200000000000004E-2</v>
      </c>
      <c r="EB62" s="45">
        <v>7.1099999999999997E-2</v>
      </c>
      <c r="EC62" s="45">
        <v>8.8900000000000007E-2</v>
      </c>
      <c r="ED62" s="45">
        <v>0.1067</v>
      </c>
      <c r="EE62" s="45">
        <v>9.7799999999999998E-2</v>
      </c>
      <c r="EF62" s="45">
        <v>6.0999999999999999E-2</v>
      </c>
      <c r="EG62" s="45">
        <v>6.0999999999999999E-2</v>
      </c>
      <c r="EH62" s="45">
        <v>6.0999999999999999E-2</v>
      </c>
      <c r="EI62" s="45">
        <v>6.8599999999999994E-2</v>
      </c>
      <c r="EJ62" s="45">
        <v>7.3700000000000002E-2</v>
      </c>
      <c r="EK62" s="45">
        <v>7.1099999999999997E-2</v>
      </c>
      <c r="EL62" s="45">
        <v>6.0999999999999999E-2</v>
      </c>
      <c r="EM62" s="45">
        <v>6.8599999999999994E-2</v>
      </c>
      <c r="EN62" s="45">
        <v>6.4799999999999996E-2</v>
      </c>
      <c r="EO62" s="45">
        <v>0</v>
      </c>
      <c r="EP62" s="45">
        <v>4</v>
      </c>
      <c r="EQ62" s="45">
        <v>4.8300000000000003E-2</v>
      </c>
      <c r="ER62" s="45" t="s">
        <v>811</v>
      </c>
      <c r="ES62" s="45">
        <v>152</v>
      </c>
      <c r="ET62" s="45">
        <v>8252</v>
      </c>
      <c r="EU62" s="45" t="s">
        <v>188</v>
      </c>
      <c r="EV62" s="45">
        <v>1219</v>
      </c>
      <c r="EW62" s="45">
        <v>2405</v>
      </c>
      <c r="EX62" s="45" t="s">
        <v>142</v>
      </c>
      <c r="EY62" s="45">
        <v>156</v>
      </c>
      <c r="EZ62" s="45">
        <v>20050705</v>
      </c>
      <c r="FA62" s="45" t="s">
        <v>685</v>
      </c>
      <c r="FB62" s="45">
        <v>152</v>
      </c>
      <c r="FC62" s="45" t="s">
        <v>143</v>
      </c>
    </row>
    <row r="63" spans="1:159" s="45" customFormat="1">
      <c r="A63" s="45" t="s">
        <v>160</v>
      </c>
      <c r="B63" s="45">
        <v>4</v>
      </c>
      <c r="C63" s="45">
        <v>13.2</v>
      </c>
      <c r="D63" s="45">
        <v>53342</v>
      </c>
      <c r="E63" s="45" t="s">
        <v>577</v>
      </c>
      <c r="F63" s="45" t="s">
        <v>145</v>
      </c>
      <c r="G63" s="45">
        <v>20051114</v>
      </c>
      <c r="H63" s="45" t="s">
        <v>836</v>
      </c>
      <c r="I63" s="45" t="s">
        <v>236</v>
      </c>
      <c r="J63" s="45">
        <v>20051114</v>
      </c>
      <c r="K63" s="45">
        <v>20060514</v>
      </c>
      <c r="L63" s="45">
        <v>58</v>
      </c>
      <c r="N63" s="52">
        <f t="shared" si="0"/>
        <v>0</v>
      </c>
      <c r="O63" s="53">
        <f t="shared" si="1"/>
        <v>0.2135</v>
      </c>
      <c r="P63" s="45">
        <v>0.2135</v>
      </c>
      <c r="Q63" s="45">
        <f t="shared" si="2"/>
        <v>-0.37692530616561054</v>
      </c>
      <c r="R63" s="45">
        <f t="shared" si="3"/>
        <v>0</v>
      </c>
      <c r="S63" s="45">
        <f t="shared" si="4"/>
        <v>0.2135</v>
      </c>
      <c r="T63" s="54">
        <f t="shared" si="5"/>
        <v>26.4</v>
      </c>
      <c r="U63" s="45">
        <f t="shared" si="6"/>
        <v>-0.37692406189097588</v>
      </c>
      <c r="V63" s="55">
        <f t="shared" si="7"/>
        <v>0.37692406189097588</v>
      </c>
      <c r="W63" s="56">
        <f t="shared" si="8"/>
        <v>0.73803007736371984</v>
      </c>
      <c r="X63" s="54">
        <f t="shared" si="9"/>
        <v>24.590764502923314</v>
      </c>
      <c r="Y63" s="45">
        <f t="shared" si="10"/>
        <v>0.73803007736371984</v>
      </c>
      <c r="Z63" s="45">
        <f t="shared" si="11"/>
        <v>0</v>
      </c>
      <c r="AA63" s="45">
        <f t="shared" si="12"/>
        <v>-0.37692406189097588</v>
      </c>
      <c r="AB63" s="45">
        <f t="shared" si="13"/>
        <v>0</v>
      </c>
      <c r="AC63" s="45">
        <f t="shared" si="14"/>
        <v>0</v>
      </c>
      <c r="AD63" s="45">
        <f t="shared" si="15"/>
        <v>0</v>
      </c>
      <c r="AE63" s="45">
        <f t="shared" si="16"/>
        <v>0</v>
      </c>
      <c r="AF63" s="45">
        <f t="shared" si="17"/>
        <v>0</v>
      </c>
      <c r="AH63" s="48">
        <v>9.24</v>
      </c>
      <c r="AI63" s="45">
        <f>(AH63-9.24)/0.07</f>
        <v>0</v>
      </c>
      <c r="AJ63" s="45">
        <v>0</v>
      </c>
      <c r="AK63" s="45">
        <f t="shared" si="18"/>
        <v>-0.697546408237113</v>
      </c>
      <c r="AL63" s="45">
        <f t="shared" si="19"/>
        <v>0.697546408237113</v>
      </c>
      <c r="AM63" s="45">
        <f t="shared" si="22"/>
        <v>0.87193301029639114</v>
      </c>
      <c r="AN63" s="45">
        <f t="shared" si="20"/>
        <v>-0.69754660778080324</v>
      </c>
      <c r="AO63" s="45">
        <f t="shared" si="23"/>
        <v>0.69754660778080324</v>
      </c>
      <c r="AP63" s="45">
        <f t="shared" si="24"/>
        <v>0.871933259726004</v>
      </c>
      <c r="AQ63" s="45">
        <f t="shared" si="21"/>
        <v>0</v>
      </c>
      <c r="BE63" s="45" t="s">
        <v>151</v>
      </c>
      <c r="BF63" s="45">
        <v>143.5</v>
      </c>
      <c r="BG63" s="45">
        <v>20051112</v>
      </c>
      <c r="BH63" s="45" t="s">
        <v>138</v>
      </c>
      <c r="BI63" s="45" t="s">
        <v>837</v>
      </c>
      <c r="BJ63" s="45" t="s">
        <v>838</v>
      </c>
      <c r="BK63" s="45">
        <v>40</v>
      </c>
      <c r="BL63" s="45">
        <v>58.99</v>
      </c>
      <c r="BM63" s="45">
        <v>52.18</v>
      </c>
      <c r="BN63" s="45">
        <v>10.17</v>
      </c>
      <c r="BO63" s="45">
        <v>9.1</v>
      </c>
      <c r="BP63" s="45">
        <v>90</v>
      </c>
      <c r="BQ63" s="45" t="s">
        <v>839</v>
      </c>
      <c r="BR63" s="45">
        <v>40</v>
      </c>
      <c r="BS63" s="45">
        <v>7</v>
      </c>
      <c r="BT63" s="45">
        <v>6.2</v>
      </c>
      <c r="BU63" s="45">
        <v>13.2</v>
      </c>
      <c r="BV63" s="45">
        <v>0</v>
      </c>
      <c r="BW63" s="45">
        <v>3147</v>
      </c>
      <c r="BX63" s="45">
        <v>3152</v>
      </c>
      <c r="BY63" s="45">
        <v>3150</v>
      </c>
      <c r="BZ63" s="45">
        <v>13.4</v>
      </c>
      <c r="CA63" s="45">
        <v>13.6</v>
      </c>
      <c r="CB63" s="45">
        <v>13.4</v>
      </c>
      <c r="CC63" s="45">
        <v>2.14</v>
      </c>
      <c r="CD63" s="45">
        <v>2.23</v>
      </c>
      <c r="CE63" s="45">
        <v>2.19</v>
      </c>
      <c r="CF63" s="45">
        <v>3649</v>
      </c>
      <c r="CG63" s="45">
        <v>3997</v>
      </c>
      <c r="CH63" s="45">
        <v>3821</v>
      </c>
      <c r="CI63" s="45">
        <v>1871</v>
      </c>
      <c r="CJ63" s="45">
        <v>2129</v>
      </c>
      <c r="CK63" s="45">
        <v>2046</v>
      </c>
      <c r="CL63" s="45">
        <v>845</v>
      </c>
      <c r="CM63" s="45">
        <v>856</v>
      </c>
      <c r="CN63" s="45">
        <v>850</v>
      </c>
      <c r="CO63" s="45">
        <v>143.4</v>
      </c>
      <c r="CP63" s="45">
        <v>143.6</v>
      </c>
      <c r="CQ63" s="45">
        <v>143.5</v>
      </c>
      <c r="CR63" s="45">
        <v>87.7</v>
      </c>
      <c r="CS63" s="45">
        <v>88.2</v>
      </c>
      <c r="CT63" s="45">
        <v>87.9</v>
      </c>
      <c r="CU63" s="45">
        <v>93.2</v>
      </c>
      <c r="CV63" s="45">
        <v>94.1</v>
      </c>
      <c r="CW63" s="45">
        <v>93.6</v>
      </c>
      <c r="CX63" s="45">
        <v>5.3</v>
      </c>
      <c r="CY63" s="45">
        <v>6.1</v>
      </c>
      <c r="CZ63" s="45">
        <v>5.6</v>
      </c>
      <c r="DA63" s="45">
        <v>26.4</v>
      </c>
      <c r="DB63" s="45">
        <v>27.3</v>
      </c>
      <c r="DC63" s="45">
        <v>26.7</v>
      </c>
      <c r="DD63" s="45">
        <v>267</v>
      </c>
      <c r="DE63" s="45">
        <v>293</v>
      </c>
      <c r="DF63" s="45">
        <v>273</v>
      </c>
      <c r="DG63" s="45">
        <v>9.9</v>
      </c>
      <c r="DH63" s="45">
        <v>10.5</v>
      </c>
      <c r="DI63" s="45">
        <v>10.3</v>
      </c>
      <c r="DJ63" s="45">
        <v>0.5</v>
      </c>
      <c r="DK63" s="45">
        <v>0.8</v>
      </c>
      <c r="DL63" s="45">
        <v>0.6</v>
      </c>
      <c r="DM63" s="45">
        <v>0.48</v>
      </c>
      <c r="DN63" s="45">
        <v>0.53</v>
      </c>
      <c r="DO63" s="45">
        <v>0.5</v>
      </c>
      <c r="DP63" s="45">
        <v>35</v>
      </c>
      <c r="DQ63" s="45">
        <v>35</v>
      </c>
      <c r="DR63" s="45">
        <v>35</v>
      </c>
      <c r="DS63" s="45">
        <v>181</v>
      </c>
      <c r="DT63" s="45">
        <v>222</v>
      </c>
      <c r="DU63" s="45">
        <v>195</v>
      </c>
      <c r="DV63" s="45">
        <v>1660</v>
      </c>
      <c r="DW63" s="45">
        <v>720</v>
      </c>
      <c r="DX63" s="45">
        <v>540</v>
      </c>
      <c r="DY63" s="45">
        <v>1750</v>
      </c>
      <c r="DZ63" s="45">
        <v>8.3799999999999999E-2</v>
      </c>
      <c r="EA63" s="45">
        <v>8.8900000000000007E-2</v>
      </c>
      <c r="EB63" s="45">
        <v>8.6400000000000005E-2</v>
      </c>
      <c r="EC63" s="45">
        <v>8.8900000000000007E-2</v>
      </c>
      <c r="ED63" s="45">
        <v>9.6500000000000002E-2</v>
      </c>
      <c r="EE63" s="45">
        <v>9.2100000000000001E-2</v>
      </c>
      <c r="EF63" s="45">
        <v>6.8599999999999994E-2</v>
      </c>
      <c r="EG63" s="45">
        <v>7.3700000000000002E-2</v>
      </c>
      <c r="EH63" s="45">
        <v>6.9800000000000001E-2</v>
      </c>
      <c r="EI63" s="45">
        <v>6.6000000000000003E-2</v>
      </c>
      <c r="EJ63" s="45">
        <v>7.1099999999999997E-2</v>
      </c>
      <c r="EK63" s="45">
        <v>6.8599999999999994E-2</v>
      </c>
      <c r="EL63" s="45">
        <v>6.8599999999999994E-2</v>
      </c>
      <c r="EM63" s="45">
        <v>7.3700000000000002E-2</v>
      </c>
      <c r="EN63" s="45">
        <v>7.1099999999999997E-2</v>
      </c>
      <c r="EO63" s="45">
        <v>5.1000000000000004E-3</v>
      </c>
      <c r="EP63" s="45">
        <v>2</v>
      </c>
      <c r="EQ63" s="45">
        <v>3.56E-2</v>
      </c>
      <c r="ER63" s="45">
        <v>205</v>
      </c>
      <c r="ES63" s="45">
        <v>205</v>
      </c>
      <c r="ET63" s="45">
        <v>8252</v>
      </c>
      <c r="EU63" s="45" t="s">
        <v>188</v>
      </c>
      <c r="EV63" s="45">
        <v>1286</v>
      </c>
      <c r="EW63" s="45">
        <v>2405</v>
      </c>
      <c r="EX63" s="45" t="s">
        <v>142</v>
      </c>
      <c r="EY63" s="45">
        <v>165</v>
      </c>
      <c r="EZ63" s="45">
        <v>20051114</v>
      </c>
      <c r="FA63" s="45" t="s">
        <v>836</v>
      </c>
      <c r="FB63" s="45" t="s">
        <v>840</v>
      </c>
      <c r="FC63" s="45" t="s">
        <v>143</v>
      </c>
    </row>
    <row r="64" spans="1:159" s="45" customFormat="1">
      <c r="A64" s="45" t="s">
        <v>160</v>
      </c>
      <c r="B64" s="45">
        <v>3</v>
      </c>
      <c r="C64" s="45">
        <v>11.4</v>
      </c>
      <c r="D64" s="45">
        <v>54210</v>
      </c>
      <c r="E64" s="45" t="s">
        <v>144</v>
      </c>
      <c r="F64" s="45" t="s">
        <v>145</v>
      </c>
      <c r="G64" s="45">
        <v>20060128</v>
      </c>
      <c r="H64" s="45" t="s">
        <v>849</v>
      </c>
      <c r="I64" s="45" t="s">
        <v>295</v>
      </c>
      <c r="J64" s="45">
        <v>20060131</v>
      </c>
      <c r="K64" s="45" t="s">
        <v>624</v>
      </c>
      <c r="L64" s="45">
        <v>59</v>
      </c>
      <c r="N64" s="52">
        <f t="shared" si="0"/>
        <v>0</v>
      </c>
      <c r="O64" s="53">
        <f t="shared" si="1"/>
        <v>1.3362000000000001</v>
      </c>
      <c r="P64" s="45">
        <v>1.3362000000000001</v>
      </c>
      <c r="Q64" s="45">
        <f t="shared" si="2"/>
        <v>-3.43002449324884E-2</v>
      </c>
      <c r="R64" s="45">
        <f t="shared" si="3"/>
        <v>0</v>
      </c>
      <c r="S64" s="45">
        <f t="shared" si="4"/>
        <v>1.3362000000000001</v>
      </c>
      <c r="T64" s="54">
        <f t="shared" si="5"/>
        <v>26.4</v>
      </c>
      <c r="U64" s="45">
        <f t="shared" si="6"/>
        <v>-3.4299249512780683E-2</v>
      </c>
      <c r="V64" s="55">
        <f t="shared" si="7"/>
        <v>3.4299249512780683E-2</v>
      </c>
      <c r="W64" s="56">
        <f t="shared" si="8"/>
        <v>1.713124061890976</v>
      </c>
      <c r="X64" s="54">
        <f t="shared" si="9"/>
        <v>26.235363602338651</v>
      </c>
      <c r="Y64" s="45">
        <f t="shared" si="10"/>
        <v>1.713124061890976</v>
      </c>
      <c r="Z64" s="45">
        <f t="shared" si="11"/>
        <v>0</v>
      </c>
      <c r="AA64" s="45">
        <f t="shared" si="12"/>
        <v>-3.4299249512780683E-2</v>
      </c>
      <c r="AB64" s="45">
        <f t="shared" si="13"/>
        <v>0</v>
      </c>
      <c r="AC64" s="45">
        <f t="shared" si="14"/>
        <v>0</v>
      </c>
      <c r="AD64" s="45">
        <f t="shared" si="15"/>
        <v>1</v>
      </c>
      <c r="AE64" s="45">
        <f t="shared" si="16"/>
        <v>0</v>
      </c>
      <c r="AF64" s="45">
        <f t="shared" si="17"/>
        <v>0</v>
      </c>
      <c r="AH64" s="48">
        <v>10.050000000000001</v>
      </c>
      <c r="AI64" s="45">
        <f>(AH64-10.27)/0.11</f>
        <v>-1.9999999999999896</v>
      </c>
      <c r="AJ64" s="45">
        <v>-1.9999999999999896</v>
      </c>
      <c r="AK64" s="45">
        <f t="shared" si="18"/>
        <v>-0.95803712658968831</v>
      </c>
      <c r="AL64" s="45">
        <f t="shared" si="19"/>
        <v>0.95803712658968831</v>
      </c>
      <c r="AM64" s="45">
        <f t="shared" si="22"/>
        <v>-1.3024535917628766</v>
      </c>
      <c r="AN64" s="45">
        <f t="shared" si="20"/>
        <v>-0.95803728622464057</v>
      </c>
      <c r="AO64" s="45">
        <f t="shared" si="23"/>
        <v>0.95803728622464057</v>
      </c>
      <c r="AP64" s="45">
        <f t="shared" si="24"/>
        <v>-1.3024533922191863</v>
      </c>
      <c r="AQ64" s="45">
        <f t="shared" si="21"/>
        <v>1</v>
      </c>
      <c r="BE64" s="45" t="s">
        <v>147</v>
      </c>
      <c r="BF64" s="45">
        <v>143.5</v>
      </c>
      <c r="BG64" s="45">
        <v>20060126</v>
      </c>
      <c r="BH64" s="45" t="s">
        <v>138</v>
      </c>
      <c r="BI64" s="45" t="s">
        <v>307</v>
      </c>
      <c r="BJ64" s="45" t="s">
        <v>838</v>
      </c>
      <c r="BK64" s="45">
        <v>40</v>
      </c>
      <c r="BL64" s="45">
        <v>71.319999999999993</v>
      </c>
      <c r="BM64" s="45">
        <v>64.790000000000006</v>
      </c>
      <c r="BN64" s="45">
        <v>10.82</v>
      </c>
      <c r="BO64" s="45">
        <v>9.98</v>
      </c>
      <c r="BP64" s="45">
        <v>90</v>
      </c>
      <c r="BQ64" s="45" t="s">
        <v>851</v>
      </c>
      <c r="BR64" s="45">
        <v>40</v>
      </c>
      <c r="BS64" s="45">
        <v>2.5</v>
      </c>
      <c r="BT64" s="45">
        <v>8.9</v>
      </c>
      <c r="BU64" s="45">
        <v>11.4</v>
      </c>
      <c r="BV64" s="45">
        <v>0</v>
      </c>
      <c r="BW64" s="45">
        <v>3147</v>
      </c>
      <c r="BX64" s="45">
        <v>3153</v>
      </c>
      <c r="BY64" s="45">
        <v>3150</v>
      </c>
      <c r="BZ64" s="45">
        <v>13.3</v>
      </c>
      <c r="CA64" s="45">
        <v>13.8</v>
      </c>
      <c r="CB64" s="45">
        <v>13.5</v>
      </c>
      <c r="CC64" s="45">
        <v>2.21</v>
      </c>
      <c r="CD64" s="45">
        <v>2.4</v>
      </c>
      <c r="CE64" s="45">
        <v>2.31</v>
      </c>
      <c r="CF64" s="45">
        <v>4384.8</v>
      </c>
      <c r="CG64" s="45">
        <v>4853.7</v>
      </c>
      <c r="CH64" s="45">
        <v>4658.8</v>
      </c>
      <c r="CI64" s="45">
        <v>1920.4</v>
      </c>
      <c r="CJ64" s="45">
        <v>2033.7</v>
      </c>
      <c r="CK64" s="45">
        <v>1981</v>
      </c>
      <c r="CL64" s="45">
        <v>844</v>
      </c>
      <c r="CM64" s="45">
        <v>855</v>
      </c>
      <c r="CN64" s="45">
        <v>849</v>
      </c>
      <c r="CO64" s="45">
        <v>143.6</v>
      </c>
      <c r="CP64" s="45">
        <v>143.69999999999999</v>
      </c>
      <c r="CQ64" s="45">
        <v>143.6</v>
      </c>
      <c r="CR64" s="45">
        <v>87.5</v>
      </c>
      <c r="CS64" s="45">
        <v>88.4</v>
      </c>
      <c r="CT64" s="45">
        <v>87.9</v>
      </c>
      <c r="CU64" s="45">
        <v>93.5</v>
      </c>
      <c r="CV64" s="45">
        <v>94.6</v>
      </c>
      <c r="CW64" s="45">
        <v>94</v>
      </c>
      <c r="CX64" s="45">
        <v>5.8</v>
      </c>
      <c r="CY64" s="45">
        <v>6.6</v>
      </c>
      <c r="CZ64" s="45">
        <v>6.1</v>
      </c>
      <c r="DA64" s="45">
        <v>27.4</v>
      </c>
      <c r="DB64" s="45">
        <v>38.200000000000003</v>
      </c>
      <c r="DC64" s="45">
        <v>29.2</v>
      </c>
      <c r="DD64" s="45">
        <v>257</v>
      </c>
      <c r="DE64" s="45">
        <v>284</v>
      </c>
      <c r="DF64" s="45">
        <v>280</v>
      </c>
      <c r="DG64" s="45">
        <v>10.1</v>
      </c>
      <c r="DH64" s="45">
        <v>10.6</v>
      </c>
      <c r="DI64" s="45">
        <v>10.3</v>
      </c>
      <c r="DJ64" s="45">
        <v>0.1</v>
      </c>
      <c r="DK64" s="45">
        <v>0.5</v>
      </c>
      <c r="DL64" s="45">
        <v>0.2</v>
      </c>
      <c r="DM64" s="45">
        <v>0.49</v>
      </c>
      <c r="DN64" s="45">
        <v>0.51</v>
      </c>
      <c r="DO64" s="45">
        <v>0.5</v>
      </c>
      <c r="DP64" s="45">
        <v>35</v>
      </c>
      <c r="DQ64" s="45">
        <v>35</v>
      </c>
      <c r="DR64" s="45">
        <v>35</v>
      </c>
      <c r="DS64" s="45">
        <v>169.9</v>
      </c>
      <c r="DT64" s="45">
        <v>190.2</v>
      </c>
      <c r="DU64" s="45">
        <v>177.6</v>
      </c>
      <c r="DV64" s="45">
        <v>1660</v>
      </c>
      <c r="DW64" s="45">
        <v>720</v>
      </c>
      <c r="DX64" s="45">
        <v>540</v>
      </c>
      <c r="DY64" s="45">
        <v>1750</v>
      </c>
      <c r="DZ64" s="45">
        <v>7.8700000000000006E-2</v>
      </c>
      <c r="EA64" s="45">
        <v>8.1299999999999997E-2</v>
      </c>
      <c r="EB64" s="45">
        <v>0.08</v>
      </c>
      <c r="EC64" s="45">
        <v>9.9099999999999994E-2</v>
      </c>
      <c r="ED64" s="45">
        <v>0.1016</v>
      </c>
      <c r="EE64" s="45">
        <v>0.1003</v>
      </c>
      <c r="EF64" s="45">
        <v>6.0999999999999999E-2</v>
      </c>
      <c r="EG64" s="45">
        <v>6.6000000000000003E-2</v>
      </c>
      <c r="EH64" s="45">
        <v>6.4100000000000004E-2</v>
      </c>
      <c r="EI64" s="45">
        <v>7.3700000000000002E-2</v>
      </c>
      <c r="EJ64" s="45">
        <v>7.6200000000000004E-2</v>
      </c>
      <c r="EK64" s="45">
        <v>7.5600000000000001E-2</v>
      </c>
      <c r="EL64" s="45">
        <v>6.3500000000000001E-2</v>
      </c>
      <c r="EM64" s="45">
        <v>7.1099999999999997E-2</v>
      </c>
      <c r="EN64" s="45">
        <v>6.7299999999999999E-2</v>
      </c>
      <c r="EO64" s="45">
        <v>2.5000000000000001E-3</v>
      </c>
      <c r="EP64" s="45">
        <v>16</v>
      </c>
      <c r="EQ64" s="45">
        <v>4.0599999999999997E-2</v>
      </c>
      <c r="ER64" s="45" t="s">
        <v>811</v>
      </c>
      <c r="ES64" s="45">
        <v>152</v>
      </c>
      <c r="ET64" s="45">
        <v>8252</v>
      </c>
      <c r="EU64" s="45" t="s">
        <v>188</v>
      </c>
      <c r="EV64" s="45">
        <v>1219</v>
      </c>
      <c r="EW64" s="45">
        <v>2405</v>
      </c>
      <c r="EX64" s="45" t="s">
        <v>142</v>
      </c>
      <c r="EY64" s="45">
        <v>169</v>
      </c>
      <c r="EZ64" s="45">
        <v>20060128</v>
      </c>
      <c r="FA64" s="45" t="s">
        <v>849</v>
      </c>
      <c r="FB64" s="45">
        <v>152</v>
      </c>
      <c r="FC64" s="45" t="s">
        <v>143</v>
      </c>
    </row>
    <row r="65" spans="1:159" s="45" customFormat="1">
      <c r="A65" s="45" t="s">
        <v>160</v>
      </c>
      <c r="B65" s="45">
        <v>3</v>
      </c>
      <c r="C65" s="45">
        <v>11.2</v>
      </c>
      <c r="D65" s="45">
        <v>54213</v>
      </c>
      <c r="E65" s="45">
        <v>1009</v>
      </c>
      <c r="F65" s="45" t="s">
        <v>145</v>
      </c>
      <c r="G65" s="45">
        <v>20060204</v>
      </c>
      <c r="H65" s="45" t="s">
        <v>852</v>
      </c>
      <c r="I65" s="45" t="s">
        <v>236</v>
      </c>
      <c r="J65" s="45">
        <v>20060206</v>
      </c>
      <c r="K65" s="45">
        <v>20060804</v>
      </c>
      <c r="L65" s="45">
        <v>60</v>
      </c>
      <c r="N65" s="52">
        <f t="shared" si="0"/>
        <v>0</v>
      </c>
      <c r="O65" s="53">
        <f t="shared" si="1"/>
        <v>-1.2150000000000001</v>
      </c>
      <c r="P65" s="45">
        <v>-1.2150000000000001</v>
      </c>
      <c r="Q65" s="45">
        <f t="shared" si="2"/>
        <v>-0.27044019594599072</v>
      </c>
      <c r="R65" s="45">
        <f t="shared" si="3"/>
        <v>0</v>
      </c>
      <c r="S65" s="45">
        <f t="shared" si="4"/>
        <v>-1.2150000000000001</v>
      </c>
      <c r="T65" s="54">
        <f t="shared" si="5"/>
        <v>26.4</v>
      </c>
      <c r="U65" s="45">
        <f t="shared" si="6"/>
        <v>-0.27043939961022456</v>
      </c>
      <c r="V65" s="55">
        <f t="shared" si="7"/>
        <v>0.27043939961022456</v>
      </c>
      <c r="W65" s="56">
        <f t="shared" si="8"/>
        <v>-1.1807007504872193</v>
      </c>
      <c r="X65" s="54">
        <f t="shared" si="9"/>
        <v>25.101890881870922</v>
      </c>
      <c r="Y65" s="45">
        <f t="shared" si="10"/>
        <v>-1.1807007504872193</v>
      </c>
      <c r="Z65" s="45">
        <f t="shared" si="11"/>
        <v>0</v>
      </c>
      <c r="AA65" s="45">
        <f t="shared" si="12"/>
        <v>-0.27043939961022456</v>
      </c>
      <c r="AB65" s="45">
        <f t="shared" si="13"/>
        <v>0</v>
      </c>
      <c r="AC65" s="45">
        <f t="shared" si="14"/>
        <v>0</v>
      </c>
      <c r="AD65" s="45">
        <f t="shared" si="15"/>
        <v>0</v>
      </c>
      <c r="AE65" s="45">
        <f t="shared" si="16"/>
        <v>0</v>
      </c>
      <c r="AF65" s="45">
        <f t="shared" si="17"/>
        <v>0</v>
      </c>
      <c r="AH65" s="48">
        <v>9.4499999999999993</v>
      </c>
      <c r="AI65" s="45">
        <f t="shared" ref="AI65:AI66" si="39">(AH65-9.51)/0.1</f>
        <v>-0.60000000000000497</v>
      </c>
      <c r="AJ65" s="45">
        <v>-0.60000000000000497</v>
      </c>
      <c r="AK65" s="45">
        <f t="shared" si="18"/>
        <v>-0.88642970127175169</v>
      </c>
      <c r="AL65" s="45">
        <f t="shared" si="19"/>
        <v>0.88642970127175169</v>
      </c>
      <c r="AM65" s="45">
        <f t="shared" si="22"/>
        <v>0.35803712658968334</v>
      </c>
      <c r="AN65" s="45">
        <f t="shared" si="20"/>
        <v>-0.88642982897971345</v>
      </c>
      <c r="AO65" s="45">
        <f t="shared" si="23"/>
        <v>0.88642982897971345</v>
      </c>
      <c r="AP65" s="45">
        <f t="shared" si="24"/>
        <v>0.3580372862246356</v>
      </c>
      <c r="AQ65" s="45">
        <f t="shared" si="21"/>
        <v>0</v>
      </c>
      <c r="BE65" s="45" t="s">
        <v>151</v>
      </c>
      <c r="BF65" s="45">
        <v>143.5</v>
      </c>
      <c r="BG65" s="45">
        <v>20060202</v>
      </c>
      <c r="BH65" s="45" t="s">
        <v>138</v>
      </c>
      <c r="BI65" s="45" t="s">
        <v>853</v>
      </c>
      <c r="BJ65" s="45" t="s">
        <v>838</v>
      </c>
      <c r="BK65" s="45">
        <v>40</v>
      </c>
      <c r="BL65" s="45">
        <v>63.57</v>
      </c>
      <c r="BM65" s="45">
        <v>55.29</v>
      </c>
      <c r="BN65" s="45">
        <v>10.53</v>
      </c>
      <c r="BO65" s="45">
        <v>9.33</v>
      </c>
      <c r="BP65" s="45">
        <v>90</v>
      </c>
      <c r="BQ65" s="45" t="s">
        <v>854</v>
      </c>
      <c r="BR65" s="45">
        <v>40</v>
      </c>
      <c r="BS65" s="45">
        <v>5.5</v>
      </c>
      <c r="BT65" s="45">
        <v>5.7</v>
      </c>
      <c r="BU65" s="45">
        <v>11.2</v>
      </c>
      <c r="BV65" s="45">
        <v>0</v>
      </c>
      <c r="BW65" s="45">
        <v>3148</v>
      </c>
      <c r="BX65" s="45">
        <v>3153</v>
      </c>
      <c r="BY65" s="45">
        <v>3150</v>
      </c>
      <c r="BZ65" s="45">
        <v>13.2</v>
      </c>
      <c r="CA65" s="45">
        <v>13.6</v>
      </c>
      <c r="CB65" s="45">
        <v>13.5</v>
      </c>
      <c r="CC65" s="45">
        <v>2.2400000000000002</v>
      </c>
      <c r="CD65" s="45">
        <v>2.44</v>
      </c>
      <c r="CE65" s="45">
        <v>2.33</v>
      </c>
      <c r="CF65" s="45">
        <v>4951.7</v>
      </c>
      <c r="CG65" s="45">
        <v>5450.6</v>
      </c>
      <c r="CH65" s="45">
        <v>5180.5</v>
      </c>
      <c r="CI65" s="45">
        <v>1582.9</v>
      </c>
      <c r="CJ65" s="45">
        <v>2085.1999999999998</v>
      </c>
      <c r="CK65" s="45">
        <v>1867.4</v>
      </c>
      <c r="CL65" s="45">
        <v>835</v>
      </c>
      <c r="CM65" s="45">
        <v>856</v>
      </c>
      <c r="CN65" s="45">
        <v>849</v>
      </c>
      <c r="CO65" s="45">
        <v>143.5</v>
      </c>
      <c r="CP65" s="45">
        <v>143.69999999999999</v>
      </c>
      <c r="CQ65" s="45">
        <v>143.6</v>
      </c>
      <c r="CR65" s="45">
        <v>87.4</v>
      </c>
      <c r="CS65" s="45">
        <v>88.4</v>
      </c>
      <c r="CT65" s="45">
        <v>87.8</v>
      </c>
      <c r="CU65" s="45">
        <v>92.9</v>
      </c>
      <c r="CV65" s="45">
        <v>94</v>
      </c>
      <c r="CW65" s="45">
        <v>93.4</v>
      </c>
      <c r="CX65" s="45">
        <v>5.3</v>
      </c>
      <c r="CY65" s="45">
        <v>6.1</v>
      </c>
      <c r="CZ65" s="45">
        <v>5.6</v>
      </c>
      <c r="DA65" s="45">
        <v>27.6</v>
      </c>
      <c r="DB65" s="45">
        <v>38.1</v>
      </c>
      <c r="DC65" s="45">
        <v>32.1</v>
      </c>
      <c r="DD65" s="45">
        <v>270</v>
      </c>
      <c r="DE65" s="45">
        <v>285</v>
      </c>
      <c r="DF65" s="45">
        <v>279</v>
      </c>
      <c r="DG65" s="45">
        <v>9.9</v>
      </c>
      <c r="DH65" s="45">
        <v>10.4</v>
      </c>
      <c r="DI65" s="45">
        <v>10.199999999999999</v>
      </c>
      <c r="DJ65" s="45">
        <v>0.1</v>
      </c>
      <c r="DK65" s="45">
        <v>0.3</v>
      </c>
      <c r="DL65" s="45">
        <v>0.2</v>
      </c>
      <c r="DM65" s="45">
        <v>0.48</v>
      </c>
      <c r="DN65" s="45">
        <v>0.51</v>
      </c>
      <c r="DO65" s="45">
        <v>0.5</v>
      </c>
      <c r="DP65" s="45">
        <v>35</v>
      </c>
      <c r="DQ65" s="45">
        <v>35</v>
      </c>
      <c r="DR65" s="45">
        <v>35</v>
      </c>
      <c r="DS65" s="45">
        <v>162.19999999999999</v>
      </c>
      <c r="DT65" s="45">
        <v>192.7</v>
      </c>
      <c r="DU65" s="45">
        <v>174.4</v>
      </c>
      <c r="DV65" s="45">
        <v>1660</v>
      </c>
      <c r="DW65" s="45">
        <v>720</v>
      </c>
      <c r="DX65" s="45">
        <v>540</v>
      </c>
      <c r="DY65" s="45">
        <v>1750</v>
      </c>
      <c r="DZ65" s="45">
        <v>7.3700000000000002E-2</v>
      </c>
      <c r="EA65" s="45">
        <v>8.1299999999999997E-2</v>
      </c>
      <c r="EB65" s="45">
        <v>7.6700000000000004E-2</v>
      </c>
      <c r="EC65" s="45">
        <v>9.4E-2</v>
      </c>
      <c r="ED65" s="45">
        <v>0.1016</v>
      </c>
      <c r="EE65" s="45">
        <v>9.8400000000000001E-2</v>
      </c>
      <c r="EF65" s="45">
        <v>6.0999999999999999E-2</v>
      </c>
      <c r="EG65" s="45">
        <v>6.6000000000000003E-2</v>
      </c>
      <c r="EH65" s="45">
        <v>6.3500000000000001E-2</v>
      </c>
      <c r="EI65" s="45">
        <v>6.3500000000000001E-2</v>
      </c>
      <c r="EJ65" s="45">
        <v>6.8599999999999994E-2</v>
      </c>
      <c r="EK65" s="45">
        <v>6.6000000000000003E-2</v>
      </c>
      <c r="EL65" s="45">
        <v>5.5899999999999998E-2</v>
      </c>
      <c r="EM65" s="45">
        <v>6.0999999999999999E-2</v>
      </c>
      <c r="EN65" s="45">
        <v>5.8400000000000001E-2</v>
      </c>
      <c r="EO65" s="45">
        <v>5.1000000000000004E-3</v>
      </c>
      <c r="EP65" s="45">
        <v>17</v>
      </c>
      <c r="EQ65" s="45">
        <v>4.8300000000000003E-2</v>
      </c>
      <c r="ER65" s="45" t="s">
        <v>811</v>
      </c>
      <c r="ES65" s="45">
        <v>152</v>
      </c>
      <c r="ET65" s="45">
        <v>8252</v>
      </c>
      <c r="EU65" s="45" t="s">
        <v>188</v>
      </c>
      <c r="EV65" s="45">
        <v>1219</v>
      </c>
      <c r="EW65" s="45">
        <v>2405</v>
      </c>
      <c r="EX65" s="45" t="s">
        <v>142</v>
      </c>
      <c r="EY65" s="45" t="s">
        <v>855</v>
      </c>
      <c r="EZ65" s="45">
        <v>20060204</v>
      </c>
      <c r="FA65" s="45" t="s">
        <v>852</v>
      </c>
      <c r="FB65" s="45">
        <v>152</v>
      </c>
      <c r="FC65" s="45" t="s">
        <v>143</v>
      </c>
    </row>
    <row r="66" spans="1:159" s="45" customFormat="1">
      <c r="A66" s="45" t="s">
        <v>160</v>
      </c>
      <c r="B66" s="45">
        <v>4</v>
      </c>
      <c r="C66" s="45">
        <v>14.6</v>
      </c>
      <c r="D66" s="45">
        <v>44913</v>
      </c>
      <c r="E66" s="45">
        <v>1009</v>
      </c>
      <c r="F66" s="45" t="s">
        <v>145</v>
      </c>
      <c r="G66" s="45">
        <v>20060322</v>
      </c>
      <c r="H66" s="45" t="s">
        <v>858</v>
      </c>
      <c r="I66" s="45" t="s">
        <v>236</v>
      </c>
      <c r="J66" s="45">
        <v>20060323</v>
      </c>
      <c r="K66" s="45">
        <v>20060922</v>
      </c>
      <c r="L66" s="45">
        <v>61</v>
      </c>
      <c r="N66" s="52">
        <f t="shared" si="0"/>
        <v>0</v>
      </c>
      <c r="O66" s="53">
        <f t="shared" si="1"/>
        <v>0.37380000000000002</v>
      </c>
      <c r="P66" s="45">
        <v>0.37380000000000002</v>
      </c>
      <c r="Q66" s="45">
        <f t="shared" si="2"/>
        <v>-0.1415921567567926</v>
      </c>
      <c r="R66" s="45">
        <f t="shared" si="3"/>
        <v>0</v>
      </c>
      <c r="S66" s="45">
        <f t="shared" si="4"/>
        <v>0.37380000000000002</v>
      </c>
      <c r="T66" s="54">
        <f t="shared" si="5"/>
        <v>26.4</v>
      </c>
      <c r="U66" s="45">
        <f t="shared" si="6"/>
        <v>-0.14159151968817968</v>
      </c>
      <c r="V66" s="55">
        <f t="shared" si="7"/>
        <v>0.14159151968817968</v>
      </c>
      <c r="W66" s="56">
        <f t="shared" si="8"/>
        <v>0.64423939961022458</v>
      </c>
      <c r="X66" s="54">
        <f t="shared" si="9"/>
        <v>25.720360705496738</v>
      </c>
      <c r="Y66" s="45">
        <f t="shared" si="10"/>
        <v>0.64423939961022458</v>
      </c>
      <c r="Z66" s="45">
        <f t="shared" si="11"/>
        <v>0</v>
      </c>
      <c r="AA66" s="45">
        <f t="shared" si="12"/>
        <v>-0.14159151968817968</v>
      </c>
      <c r="AB66" s="45">
        <f t="shared" si="13"/>
        <v>0</v>
      </c>
      <c r="AC66" s="45">
        <f t="shared" si="14"/>
        <v>0</v>
      </c>
      <c r="AD66" s="45">
        <f t="shared" si="15"/>
        <v>0</v>
      </c>
      <c r="AE66" s="45">
        <f t="shared" si="16"/>
        <v>0</v>
      </c>
      <c r="AF66" s="45">
        <f t="shared" si="17"/>
        <v>0</v>
      </c>
      <c r="AH66" s="48">
        <v>9.35</v>
      </c>
      <c r="AI66" s="45">
        <f t="shared" si="39"/>
        <v>-1.6000000000000014</v>
      </c>
      <c r="AJ66" s="45">
        <v>-1.6000000000000014</v>
      </c>
      <c r="AK66" s="45">
        <f t="shared" si="18"/>
        <v>-1.0291437610174017</v>
      </c>
      <c r="AL66" s="45">
        <f t="shared" si="19"/>
        <v>1.0291437610174017</v>
      </c>
      <c r="AM66" s="45">
        <f t="shared" si="22"/>
        <v>-0.71357029872824973</v>
      </c>
      <c r="AN66" s="45">
        <f t="shared" si="20"/>
        <v>-1.029143863183771</v>
      </c>
      <c r="AO66" s="45">
        <f t="shared" si="23"/>
        <v>1.029143863183771</v>
      </c>
      <c r="AP66" s="45">
        <f t="shared" si="24"/>
        <v>-0.71357017102028797</v>
      </c>
      <c r="AQ66" s="45">
        <f t="shared" si="21"/>
        <v>0</v>
      </c>
      <c r="BE66" s="45" t="s">
        <v>151</v>
      </c>
      <c r="BF66" s="45">
        <v>143.5</v>
      </c>
      <c r="BG66" s="45">
        <v>20060320</v>
      </c>
      <c r="BH66" s="45" t="s">
        <v>138</v>
      </c>
      <c r="BI66" s="45" t="s">
        <v>859</v>
      </c>
      <c r="BJ66" s="45" t="s">
        <v>838</v>
      </c>
      <c r="BK66" s="45">
        <v>40</v>
      </c>
      <c r="BL66" s="45">
        <v>63.8</v>
      </c>
      <c r="BM66" s="45">
        <v>55.24</v>
      </c>
      <c r="BN66" s="45">
        <v>10.52</v>
      </c>
      <c r="BO66" s="45">
        <v>9.3000000000000007</v>
      </c>
      <c r="BP66" s="45">
        <v>60</v>
      </c>
      <c r="BQ66" s="45" t="s">
        <v>860</v>
      </c>
      <c r="BR66" s="45">
        <v>40</v>
      </c>
      <c r="BS66" s="45">
        <v>8.1999999999999993</v>
      </c>
      <c r="BT66" s="45">
        <v>6.4</v>
      </c>
      <c r="BU66" s="45">
        <v>14.6</v>
      </c>
      <c r="BV66" s="45">
        <v>0</v>
      </c>
      <c r="BW66" s="45">
        <v>3146</v>
      </c>
      <c r="BX66" s="45">
        <v>3152</v>
      </c>
      <c r="BY66" s="45">
        <v>3150</v>
      </c>
      <c r="BZ66" s="45">
        <v>13.3</v>
      </c>
      <c r="CA66" s="45">
        <v>13.6</v>
      </c>
      <c r="CB66" s="45">
        <v>13.5</v>
      </c>
      <c r="CC66" s="45">
        <v>2.1800000000000002</v>
      </c>
      <c r="CD66" s="45">
        <v>2.27</v>
      </c>
      <c r="CE66" s="45">
        <v>2.23</v>
      </c>
      <c r="CF66" s="45">
        <v>3700</v>
      </c>
      <c r="CG66" s="45">
        <v>4179</v>
      </c>
      <c r="CH66" s="45">
        <v>4000</v>
      </c>
      <c r="CI66" s="45">
        <v>2002</v>
      </c>
      <c r="CJ66" s="45">
        <v>2407</v>
      </c>
      <c r="CK66" s="45">
        <v>2249</v>
      </c>
      <c r="CL66" s="45">
        <v>842</v>
      </c>
      <c r="CM66" s="45">
        <v>861</v>
      </c>
      <c r="CN66" s="45">
        <v>849</v>
      </c>
      <c r="CO66" s="45">
        <v>143.4</v>
      </c>
      <c r="CP66" s="45">
        <v>143.6</v>
      </c>
      <c r="CQ66" s="45">
        <v>143.5</v>
      </c>
      <c r="CR66" s="45">
        <v>87.7</v>
      </c>
      <c r="CS66" s="45">
        <v>88.2</v>
      </c>
      <c r="CT66" s="45">
        <v>87.9</v>
      </c>
      <c r="CU66" s="45">
        <v>93.3</v>
      </c>
      <c r="CV66" s="45">
        <v>93.8</v>
      </c>
      <c r="CW66" s="45">
        <v>93.5</v>
      </c>
      <c r="CX66" s="45">
        <v>5.4</v>
      </c>
      <c r="CY66" s="45">
        <v>5.7</v>
      </c>
      <c r="CZ66" s="45">
        <v>5.6</v>
      </c>
      <c r="DA66" s="45">
        <v>25.8</v>
      </c>
      <c r="DB66" s="45">
        <v>27.2</v>
      </c>
      <c r="DC66" s="45">
        <v>26.5</v>
      </c>
      <c r="DD66" s="45">
        <v>269</v>
      </c>
      <c r="DE66" s="45">
        <v>280</v>
      </c>
      <c r="DF66" s="45">
        <v>273</v>
      </c>
      <c r="DG66" s="45">
        <v>8.8000000000000007</v>
      </c>
      <c r="DH66" s="45">
        <v>9.5</v>
      </c>
      <c r="DI66" s="45">
        <v>9</v>
      </c>
      <c r="DJ66" s="45">
        <v>0.4</v>
      </c>
      <c r="DK66" s="45">
        <v>0.8</v>
      </c>
      <c r="DL66" s="45">
        <v>0.6</v>
      </c>
      <c r="DM66" s="45">
        <v>0.48</v>
      </c>
      <c r="DN66" s="45">
        <v>0.51</v>
      </c>
      <c r="DO66" s="45">
        <v>0.5</v>
      </c>
      <c r="DP66" s="45">
        <v>35</v>
      </c>
      <c r="DQ66" s="45">
        <v>35</v>
      </c>
      <c r="DR66" s="45">
        <v>35</v>
      </c>
      <c r="DS66" s="45">
        <v>306</v>
      </c>
      <c r="DT66" s="45">
        <v>343</v>
      </c>
      <c r="DU66" s="45">
        <v>328</v>
      </c>
      <c r="DV66" s="45">
        <v>1660</v>
      </c>
      <c r="DW66" s="45">
        <v>720</v>
      </c>
      <c r="DX66" s="45">
        <v>540</v>
      </c>
      <c r="DY66" s="45">
        <v>1780</v>
      </c>
      <c r="DZ66" s="45">
        <v>7.6200000000000004E-2</v>
      </c>
      <c r="EA66" s="45">
        <v>8.3799999999999999E-2</v>
      </c>
      <c r="EB66" s="45">
        <v>0.08</v>
      </c>
      <c r="EC66" s="45">
        <v>9.9099999999999994E-2</v>
      </c>
      <c r="ED66" s="45">
        <v>0.1041</v>
      </c>
      <c r="EE66" s="45">
        <v>0.10100000000000001</v>
      </c>
      <c r="EF66" s="45">
        <v>6.0999999999999999E-2</v>
      </c>
      <c r="EG66" s="45">
        <v>6.3500000000000001E-2</v>
      </c>
      <c r="EH66" s="45">
        <v>6.2199999999999998E-2</v>
      </c>
      <c r="EI66" s="45">
        <v>5.0799999999999998E-2</v>
      </c>
      <c r="EJ66" s="45">
        <v>5.0799999999999998E-2</v>
      </c>
      <c r="EK66" s="45">
        <v>5.0799999999999998E-2</v>
      </c>
      <c r="EL66" s="45">
        <v>7.1099999999999997E-2</v>
      </c>
      <c r="EM66" s="45">
        <v>7.6200000000000004E-2</v>
      </c>
      <c r="EN66" s="45">
        <v>7.3700000000000002E-2</v>
      </c>
      <c r="EO66" s="45">
        <v>0</v>
      </c>
      <c r="EP66" s="45">
        <v>18</v>
      </c>
      <c r="EQ66" s="45">
        <v>6.0999999999999999E-2</v>
      </c>
      <c r="ER66" s="45">
        <v>205</v>
      </c>
      <c r="ES66" s="45">
        <v>205</v>
      </c>
      <c r="ET66" s="45">
        <v>8252</v>
      </c>
      <c r="EU66" s="45" t="s">
        <v>188</v>
      </c>
      <c r="EV66" s="45">
        <v>1236</v>
      </c>
      <c r="EW66" s="45">
        <v>2405</v>
      </c>
      <c r="EX66" s="45" t="s">
        <v>142</v>
      </c>
      <c r="EY66" s="45">
        <v>181</v>
      </c>
      <c r="EZ66" s="45">
        <v>20060322</v>
      </c>
      <c r="FA66" s="45" t="s">
        <v>858</v>
      </c>
      <c r="FB66" s="45" t="s">
        <v>840</v>
      </c>
      <c r="FC66" s="45" t="s">
        <v>143</v>
      </c>
    </row>
    <row r="67" spans="1:159" s="45" customFormat="1">
      <c r="A67" s="45" t="s">
        <v>160</v>
      </c>
      <c r="B67" s="45">
        <v>3</v>
      </c>
      <c r="C67" s="45">
        <v>9.8000000000000007</v>
      </c>
      <c r="D67" s="45">
        <v>60339</v>
      </c>
      <c r="E67" s="45" t="s">
        <v>144</v>
      </c>
      <c r="F67" s="45" t="s">
        <v>145</v>
      </c>
      <c r="G67" s="45">
        <v>20060724</v>
      </c>
      <c r="H67" s="45" t="s">
        <v>202</v>
      </c>
      <c r="I67" s="45" t="s">
        <v>236</v>
      </c>
      <c r="J67" s="45">
        <v>20060725</v>
      </c>
      <c r="K67" s="45">
        <v>20070124</v>
      </c>
      <c r="L67" s="45">
        <v>62</v>
      </c>
      <c r="N67" s="52">
        <f t="shared" si="0"/>
        <v>0</v>
      </c>
      <c r="O67" s="53">
        <f t="shared" si="1"/>
        <v>0.64659999999999995</v>
      </c>
      <c r="P67" s="45">
        <v>0.64659999999999995</v>
      </c>
      <c r="Q67" s="45">
        <f t="shared" si="2"/>
        <v>1.604627459456591E-2</v>
      </c>
      <c r="R67" s="45">
        <f t="shared" si="3"/>
        <v>0</v>
      </c>
      <c r="S67" s="45">
        <f t="shared" si="4"/>
        <v>0.64659999999999995</v>
      </c>
      <c r="T67" s="54">
        <f t="shared" si="5"/>
        <v>26.4</v>
      </c>
      <c r="U67" s="45">
        <f t="shared" si="6"/>
        <v>1.6046784249456242E-2</v>
      </c>
      <c r="V67" s="55">
        <f t="shared" si="7"/>
        <v>-1.6046784249456242E-2</v>
      </c>
      <c r="W67" s="56">
        <f t="shared" si="8"/>
        <v>0.78819151968817969</v>
      </c>
      <c r="X67" s="54">
        <f t="shared" si="9"/>
        <v>26.477024564397389</v>
      </c>
      <c r="Y67" s="45">
        <f t="shared" si="10"/>
        <v>0.78819151968817969</v>
      </c>
      <c r="Z67" s="45">
        <f t="shared" si="11"/>
        <v>0</v>
      </c>
      <c r="AA67" s="45">
        <f t="shared" si="12"/>
        <v>1.6046784249456242E-2</v>
      </c>
      <c r="AB67" s="45">
        <f t="shared" si="13"/>
        <v>0</v>
      </c>
      <c r="AC67" s="45">
        <f t="shared" si="14"/>
        <v>0</v>
      </c>
      <c r="AD67" s="45">
        <f t="shared" si="15"/>
        <v>0</v>
      </c>
      <c r="AE67" s="45">
        <f t="shared" si="16"/>
        <v>0</v>
      </c>
      <c r="AF67" s="45">
        <f t="shared" si="17"/>
        <v>0</v>
      </c>
      <c r="AH67" s="48">
        <v>10.199999999999999</v>
      </c>
      <c r="AI67" s="45">
        <f>(AH67-10.27)/0.11</f>
        <v>-0.63636363636363891</v>
      </c>
      <c r="AJ67" s="45">
        <v>-0.63636363636363891</v>
      </c>
      <c r="AK67" s="45">
        <f t="shared" si="18"/>
        <v>-0.95058773608664915</v>
      </c>
      <c r="AL67" s="45">
        <f t="shared" si="19"/>
        <v>0.95058773608664915</v>
      </c>
      <c r="AM67" s="45">
        <f t="shared" si="22"/>
        <v>0.39278012465376277</v>
      </c>
      <c r="AN67" s="45">
        <f t="shared" si="20"/>
        <v>-0.95058781781974466</v>
      </c>
      <c r="AO67" s="45">
        <f t="shared" si="23"/>
        <v>0.95058781781974466</v>
      </c>
      <c r="AP67" s="45">
        <f t="shared" si="24"/>
        <v>0.39278022682013214</v>
      </c>
      <c r="AQ67" s="45">
        <f t="shared" si="21"/>
        <v>0</v>
      </c>
      <c r="BE67" s="45" t="s">
        <v>147</v>
      </c>
      <c r="BF67" s="45">
        <v>143.5</v>
      </c>
      <c r="BG67" s="45">
        <v>20060722</v>
      </c>
      <c r="BH67" s="45" t="s">
        <v>138</v>
      </c>
      <c r="BI67" s="45" t="s">
        <v>255</v>
      </c>
      <c r="BJ67" s="45" t="s">
        <v>879</v>
      </c>
      <c r="BK67" s="45">
        <v>40</v>
      </c>
      <c r="BL67" s="45">
        <v>70.97</v>
      </c>
      <c r="BM67" s="45">
        <v>65.84</v>
      </c>
      <c r="BN67" s="45">
        <v>10.8</v>
      </c>
      <c r="BO67" s="45">
        <v>10.11</v>
      </c>
      <c r="BP67" s="45">
        <v>40</v>
      </c>
      <c r="BQ67" s="45" t="s">
        <v>892</v>
      </c>
      <c r="BR67" s="45">
        <v>40</v>
      </c>
      <c r="BS67" s="45">
        <v>5.9</v>
      </c>
      <c r="BT67" s="45">
        <v>3.9</v>
      </c>
      <c r="BU67" s="45">
        <v>9.8000000000000007</v>
      </c>
      <c r="BV67" s="45">
        <v>0</v>
      </c>
      <c r="BW67" s="45">
        <v>3146</v>
      </c>
      <c r="BX67" s="45">
        <v>3152</v>
      </c>
      <c r="BY67" s="45">
        <v>3150</v>
      </c>
      <c r="BZ67" s="45">
        <v>13.2</v>
      </c>
      <c r="CA67" s="45">
        <v>13.7</v>
      </c>
      <c r="CB67" s="45">
        <v>13.5</v>
      </c>
      <c r="CC67" s="45">
        <v>2.21</v>
      </c>
      <c r="CD67" s="45">
        <v>2.3199999999999998</v>
      </c>
      <c r="CE67" s="45">
        <v>2.27</v>
      </c>
      <c r="CF67" s="45">
        <v>4662.8999999999996</v>
      </c>
      <c r="CG67" s="45">
        <v>5210</v>
      </c>
      <c r="CH67" s="45">
        <v>4943</v>
      </c>
      <c r="CI67" s="45">
        <v>1905.8</v>
      </c>
      <c r="CJ67" s="45">
        <v>2254</v>
      </c>
      <c r="CK67" s="45">
        <v>2045.3</v>
      </c>
      <c r="CL67" s="45">
        <v>840</v>
      </c>
      <c r="CM67" s="45">
        <v>864</v>
      </c>
      <c r="CN67" s="45">
        <v>850</v>
      </c>
      <c r="CO67" s="45">
        <v>143.5</v>
      </c>
      <c r="CP67" s="45">
        <v>143.6</v>
      </c>
      <c r="CQ67" s="45">
        <v>143.5</v>
      </c>
      <c r="CR67" s="45">
        <v>87.6</v>
      </c>
      <c r="CS67" s="45">
        <v>88.2</v>
      </c>
      <c r="CT67" s="45">
        <v>87.9</v>
      </c>
      <c r="CU67" s="45">
        <v>93.1</v>
      </c>
      <c r="CV67" s="45">
        <v>93.9</v>
      </c>
      <c r="CW67" s="45">
        <v>93.5</v>
      </c>
      <c r="CX67" s="45">
        <v>5.5</v>
      </c>
      <c r="CY67" s="45">
        <v>5.7</v>
      </c>
      <c r="CZ67" s="45">
        <v>5.6</v>
      </c>
      <c r="DA67" s="45">
        <v>28.4</v>
      </c>
      <c r="DB67" s="45">
        <v>41.2</v>
      </c>
      <c r="DC67" s="45">
        <v>34.700000000000003</v>
      </c>
      <c r="DD67" s="45">
        <v>272</v>
      </c>
      <c r="DE67" s="45">
        <v>282</v>
      </c>
      <c r="DF67" s="45">
        <v>275</v>
      </c>
      <c r="DG67" s="45">
        <v>10</v>
      </c>
      <c r="DH67" s="45">
        <v>11</v>
      </c>
      <c r="DI67" s="45">
        <v>10.7</v>
      </c>
      <c r="DJ67" s="45">
        <v>0.5</v>
      </c>
      <c r="DK67" s="45">
        <v>0.6</v>
      </c>
      <c r="DL67" s="45">
        <v>0.5</v>
      </c>
      <c r="DM67" s="45">
        <v>0.48</v>
      </c>
      <c r="DN67" s="45">
        <v>0.52</v>
      </c>
      <c r="DO67" s="45">
        <v>0.5</v>
      </c>
      <c r="DP67" s="45">
        <v>35</v>
      </c>
      <c r="DQ67" s="45">
        <v>35</v>
      </c>
      <c r="DR67" s="45">
        <v>35</v>
      </c>
      <c r="DS67" s="45">
        <v>43.7</v>
      </c>
      <c r="DT67" s="45">
        <v>80.3</v>
      </c>
      <c r="DU67" s="45">
        <v>65.2</v>
      </c>
      <c r="DV67" s="45">
        <v>1660</v>
      </c>
      <c r="DW67" s="45">
        <v>720</v>
      </c>
      <c r="DX67" s="45">
        <v>540</v>
      </c>
      <c r="DY67" s="45">
        <v>1800</v>
      </c>
      <c r="DZ67" s="45">
        <v>8.3799999999999999E-2</v>
      </c>
      <c r="EA67" s="45">
        <v>8.8900000000000007E-2</v>
      </c>
      <c r="EB67" s="45">
        <v>8.6400000000000005E-2</v>
      </c>
      <c r="EC67" s="45">
        <v>9.4E-2</v>
      </c>
      <c r="ED67" s="45">
        <v>0.1016</v>
      </c>
      <c r="EE67" s="45">
        <v>9.7799999999999998E-2</v>
      </c>
      <c r="EF67" s="45">
        <v>6.3500000000000001E-2</v>
      </c>
      <c r="EG67" s="45">
        <v>6.6000000000000003E-2</v>
      </c>
      <c r="EH67" s="45">
        <v>6.4799999999999996E-2</v>
      </c>
      <c r="EI67" s="45">
        <v>6.6000000000000003E-2</v>
      </c>
      <c r="EJ67" s="45">
        <v>7.6200000000000004E-2</v>
      </c>
      <c r="EK67" s="45">
        <v>7.1099999999999997E-2</v>
      </c>
      <c r="EL67" s="45">
        <v>5.8400000000000001E-2</v>
      </c>
      <c r="EM67" s="45">
        <v>6.3500000000000001E-2</v>
      </c>
      <c r="EN67" s="45">
        <v>6.0999999999999999E-2</v>
      </c>
      <c r="EO67" s="45">
        <v>2.5000000000000001E-3</v>
      </c>
      <c r="EP67" s="45">
        <v>5</v>
      </c>
      <c r="EQ67" s="45">
        <v>4.8300000000000003E-2</v>
      </c>
      <c r="ER67" s="45" t="s">
        <v>893</v>
      </c>
      <c r="ES67" s="45">
        <v>152</v>
      </c>
      <c r="ET67" s="45">
        <v>8252</v>
      </c>
      <c r="EU67" s="45" t="s">
        <v>188</v>
      </c>
      <c r="EV67" s="45">
        <v>1295</v>
      </c>
      <c r="EW67" s="45">
        <v>2405</v>
      </c>
      <c r="EX67" s="45" t="s">
        <v>142</v>
      </c>
      <c r="EY67" s="45" t="s">
        <v>894</v>
      </c>
      <c r="EZ67" s="45">
        <v>20060724</v>
      </c>
      <c r="FA67" s="45" t="s">
        <v>202</v>
      </c>
      <c r="FB67" s="45">
        <v>152</v>
      </c>
      <c r="FC67" s="45" t="s">
        <v>143</v>
      </c>
    </row>
    <row r="68" spans="1:159" s="45" customFormat="1">
      <c r="A68" s="45" t="s">
        <v>160</v>
      </c>
      <c r="B68" s="45">
        <v>5</v>
      </c>
      <c r="C68" s="45">
        <v>14.2</v>
      </c>
      <c r="D68" s="45">
        <v>60336</v>
      </c>
      <c r="E68" s="45" t="s">
        <v>577</v>
      </c>
      <c r="F68" s="45" t="s">
        <v>145</v>
      </c>
      <c r="G68" s="45">
        <v>20060729</v>
      </c>
      <c r="H68" s="45" t="s">
        <v>757</v>
      </c>
      <c r="I68" s="45" t="s">
        <v>236</v>
      </c>
      <c r="J68" s="45">
        <v>20060731</v>
      </c>
      <c r="K68" s="45">
        <v>20070129</v>
      </c>
      <c r="L68" s="45">
        <v>63</v>
      </c>
      <c r="N68" s="52">
        <f t="shared" si="0"/>
        <v>0</v>
      </c>
      <c r="O68" s="53">
        <f t="shared" si="1"/>
        <v>0.56940000000000002</v>
      </c>
      <c r="P68" s="45">
        <v>0.56940000000000002</v>
      </c>
      <c r="Q68" s="45">
        <f t="shared" si="2"/>
        <v>0.12671701967565274</v>
      </c>
      <c r="R68" s="45">
        <f t="shared" si="3"/>
        <v>0</v>
      </c>
      <c r="S68" s="45">
        <f t="shared" si="4"/>
        <v>0.56940000000000002</v>
      </c>
      <c r="T68" s="54">
        <f t="shared" si="5"/>
        <v>26.4</v>
      </c>
      <c r="U68" s="45">
        <f t="shared" si="6"/>
        <v>0.12671742739956501</v>
      </c>
      <c r="V68" s="55">
        <f t="shared" si="7"/>
        <v>-0.12671742739956501</v>
      </c>
      <c r="W68" s="56">
        <f t="shared" si="8"/>
        <v>0.55335321575054375</v>
      </c>
      <c r="X68" s="54">
        <f t="shared" si="9"/>
        <v>27.008243651517912</v>
      </c>
      <c r="Y68" s="45">
        <f t="shared" si="10"/>
        <v>0.55335321575054375</v>
      </c>
      <c r="Z68" s="45">
        <f t="shared" si="11"/>
        <v>0</v>
      </c>
      <c r="AA68" s="45">
        <f t="shared" si="12"/>
        <v>0.12671742739956501</v>
      </c>
      <c r="AB68" s="45">
        <f t="shared" si="13"/>
        <v>0</v>
      </c>
      <c r="AC68" s="45">
        <f t="shared" si="14"/>
        <v>0</v>
      </c>
      <c r="AD68" s="45">
        <f t="shared" si="15"/>
        <v>0</v>
      </c>
      <c r="AE68" s="45">
        <f t="shared" si="16"/>
        <v>0</v>
      </c>
      <c r="AF68" s="45">
        <f t="shared" si="17"/>
        <v>0</v>
      </c>
      <c r="AH68" s="48">
        <v>9.17</v>
      </c>
      <c r="AI68" s="45">
        <f>(AH68-9.24)/0.07</f>
        <v>-1.000000000000004</v>
      </c>
      <c r="AJ68" s="45">
        <v>-1.000000000000004</v>
      </c>
      <c r="AK68" s="45">
        <f t="shared" si="18"/>
        <v>-0.96047018886932023</v>
      </c>
      <c r="AL68" s="45">
        <f t="shared" si="19"/>
        <v>0.96047018886932023</v>
      </c>
      <c r="AM68" s="45">
        <f t="shared" si="22"/>
        <v>-4.9412263913354848E-2</v>
      </c>
      <c r="AN68" s="45">
        <f t="shared" si="20"/>
        <v>-0.96047025425579657</v>
      </c>
      <c r="AO68" s="45">
        <f t="shared" si="23"/>
        <v>0.96047025425579657</v>
      </c>
      <c r="AP68" s="45">
        <f t="shared" si="24"/>
        <v>-4.9412182180259334E-2</v>
      </c>
      <c r="AQ68" s="45">
        <f t="shared" si="21"/>
        <v>0</v>
      </c>
      <c r="BE68" s="45" t="s">
        <v>200</v>
      </c>
      <c r="BF68" s="45">
        <v>143.5</v>
      </c>
      <c r="BG68" s="45">
        <v>20060727</v>
      </c>
      <c r="BH68" s="45" t="s">
        <v>138</v>
      </c>
      <c r="BI68" s="45" t="s">
        <v>209</v>
      </c>
      <c r="BJ68" s="45" t="s">
        <v>899</v>
      </c>
      <c r="BK68" s="45">
        <v>40</v>
      </c>
      <c r="BL68" s="45">
        <v>58.73</v>
      </c>
      <c r="BM68" s="45">
        <v>52.46</v>
      </c>
      <c r="BN68" s="45">
        <v>10.15</v>
      </c>
      <c r="BO68" s="45">
        <v>9.1199999999999992</v>
      </c>
      <c r="BP68" s="45">
        <v>40</v>
      </c>
      <c r="BQ68" s="45" t="s">
        <v>900</v>
      </c>
      <c r="BR68" s="45">
        <v>40</v>
      </c>
      <c r="BS68" s="45">
        <v>9.9</v>
      </c>
      <c r="BT68" s="45">
        <v>4.3</v>
      </c>
      <c r="BU68" s="45">
        <v>14.2</v>
      </c>
      <c r="BV68" s="45">
        <v>0</v>
      </c>
      <c r="BW68" s="45">
        <v>3146</v>
      </c>
      <c r="BX68" s="45">
        <v>3158</v>
      </c>
      <c r="BY68" s="45">
        <v>3150</v>
      </c>
      <c r="BZ68" s="45">
        <v>13</v>
      </c>
      <c r="CA68" s="45">
        <v>13.5</v>
      </c>
      <c r="CB68" s="45">
        <v>13.2</v>
      </c>
      <c r="CC68" s="45">
        <v>2.14</v>
      </c>
      <c r="CD68" s="45">
        <v>2.36</v>
      </c>
      <c r="CE68" s="45">
        <v>2.25</v>
      </c>
      <c r="CF68" s="45">
        <v>4546.8</v>
      </c>
      <c r="CG68" s="45">
        <v>5142.3999999999996</v>
      </c>
      <c r="CH68" s="45">
        <v>4788</v>
      </c>
      <c r="CI68" s="45">
        <v>1770.8</v>
      </c>
      <c r="CJ68" s="45">
        <v>2262.8000000000002</v>
      </c>
      <c r="CK68" s="45">
        <v>2034.9</v>
      </c>
      <c r="CL68" s="45">
        <v>841</v>
      </c>
      <c r="CM68" s="45">
        <v>868</v>
      </c>
      <c r="CN68" s="45">
        <v>850</v>
      </c>
      <c r="CO68" s="45">
        <v>143.4</v>
      </c>
      <c r="CP68" s="45">
        <v>143.6</v>
      </c>
      <c r="CQ68" s="45">
        <v>143.5</v>
      </c>
      <c r="CR68" s="45">
        <v>87.3</v>
      </c>
      <c r="CS68" s="45">
        <v>88.6</v>
      </c>
      <c r="CT68" s="45">
        <v>87.7</v>
      </c>
      <c r="CU68" s="45">
        <v>92.8</v>
      </c>
      <c r="CV68" s="45">
        <v>94.1</v>
      </c>
      <c r="CW68" s="45">
        <v>93.3</v>
      </c>
      <c r="CX68" s="45">
        <v>5.4</v>
      </c>
      <c r="CY68" s="45">
        <v>5.9</v>
      </c>
      <c r="CZ68" s="45">
        <v>5.6</v>
      </c>
      <c r="DA68" s="45">
        <v>29.8</v>
      </c>
      <c r="DB68" s="45">
        <v>39.9</v>
      </c>
      <c r="DC68" s="45">
        <v>34.4</v>
      </c>
      <c r="DD68" s="45">
        <v>269</v>
      </c>
      <c r="DE68" s="45">
        <v>284</v>
      </c>
      <c r="DF68" s="45">
        <v>274</v>
      </c>
      <c r="DG68" s="45">
        <v>9.5</v>
      </c>
      <c r="DH68" s="45">
        <v>10.4</v>
      </c>
      <c r="DI68" s="45">
        <v>10</v>
      </c>
      <c r="DJ68" s="45">
        <v>-0.1</v>
      </c>
      <c r="DK68" s="45">
        <v>0.2</v>
      </c>
      <c r="DL68" s="45">
        <v>0.1</v>
      </c>
      <c r="DM68" s="45">
        <v>0.44</v>
      </c>
      <c r="DN68" s="45">
        <v>0.54</v>
      </c>
      <c r="DO68" s="45">
        <v>0.5</v>
      </c>
      <c r="DP68" s="45">
        <v>35</v>
      </c>
      <c r="DQ68" s="45">
        <v>35</v>
      </c>
      <c r="DR68" s="45">
        <v>35</v>
      </c>
      <c r="DS68" s="45">
        <v>56.6</v>
      </c>
      <c r="DT68" s="45">
        <v>86.4</v>
      </c>
      <c r="DU68" s="45">
        <v>69.8</v>
      </c>
      <c r="DV68" s="45">
        <v>1660</v>
      </c>
      <c r="DW68" s="45">
        <v>720</v>
      </c>
      <c r="DX68" s="45">
        <v>540</v>
      </c>
      <c r="DY68" s="45">
        <v>1800</v>
      </c>
      <c r="DZ68" s="45">
        <v>6.8599999999999994E-2</v>
      </c>
      <c r="EA68" s="45">
        <v>7.6200000000000004E-2</v>
      </c>
      <c r="EB68" s="45">
        <v>7.1099999999999997E-2</v>
      </c>
      <c r="EC68" s="45">
        <v>9.1399999999999995E-2</v>
      </c>
      <c r="ED68" s="45">
        <v>9.9099999999999994E-2</v>
      </c>
      <c r="EE68" s="45">
        <v>9.5200000000000007E-2</v>
      </c>
      <c r="EF68" s="45">
        <v>6.0999999999999999E-2</v>
      </c>
      <c r="EG68" s="45">
        <v>6.3500000000000001E-2</v>
      </c>
      <c r="EH68" s="45">
        <v>6.2199999999999998E-2</v>
      </c>
      <c r="EI68" s="45">
        <v>6.3500000000000001E-2</v>
      </c>
      <c r="EJ68" s="45">
        <v>6.6000000000000003E-2</v>
      </c>
      <c r="EK68" s="45">
        <v>6.4799999999999996E-2</v>
      </c>
      <c r="EL68" s="45">
        <v>5.5899999999999998E-2</v>
      </c>
      <c r="EM68" s="45">
        <v>5.5899999999999998E-2</v>
      </c>
      <c r="EN68" s="45">
        <v>5.5899999999999998E-2</v>
      </c>
      <c r="EO68" s="45">
        <v>2.5000000000000001E-3</v>
      </c>
      <c r="EP68" s="45">
        <v>3</v>
      </c>
      <c r="EQ68" s="45">
        <v>4.0599999999999997E-2</v>
      </c>
      <c r="ER68" s="45">
        <v>1627</v>
      </c>
      <c r="ES68" s="45">
        <v>320</v>
      </c>
      <c r="ET68" s="45">
        <v>8252</v>
      </c>
      <c r="EU68" s="45" t="s">
        <v>188</v>
      </c>
      <c r="EV68" s="45">
        <v>1200</v>
      </c>
      <c r="EW68" s="45">
        <v>2405</v>
      </c>
      <c r="EX68" s="45" t="s">
        <v>142</v>
      </c>
      <c r="EY68" s="45">
        <v>82</v>
      </c>
      <c r="EZ68" s="45">
        <v>20060729</v>
      </c>
      <c r="FA68" s="45" t="s">
        <v>757</v>
      </c>
      <c r="FB68" s="45">
        <v>320</v>
      </c>
      <c r="FC68" s="45" t="s">
        <v>143</v>
      </c>
    </row>
    <row r="69" spans="1:159" s="45" customFormat="1">
      <c r="A69" s="45" t="s">
        <v>160</v>
      </c>
      <c r="B69" s="45">
        <v>5</v>
      </c>
      <c r="C69" s="45">
        <v>8.3000000000000007</v>
      </c>
      <c r="D69" s="45">
        <v>60887</v>
      </c>
      <c r="E69" s="45" t="s">
        <v>144</v>
      </c>
      <c r="F69" s="45" t="s">
        <v>145</v>
      </c>
      <c r="G69" s="45">
        <v>20061001</v>
      </c>
      <c r="H69" s="45" t="s">
        <v>962</v>
      </c>
      <c r="I69" s="45" t="s">
        <v>236</v>
      </c>
      <c r="J69" s="45">
        <v>20061003</v>
      </c>
      <c r="K69" s="45" t="s">
        <v>624</v>
      </c>
      <c r="L69" s="45">
        <v>64</v>
      </c>
      <c r="N69" s="52">
        <f t="shared" si="0"/>
        <v>0</v>
      </c>
      <c r="O69" s="53">
        <f t="shared" si="1"/>
        <v>0</v>
      </c>
      <c r="P69" s="45">
        <v>0</v>
      </c>
      <c r="Q69" s="45">
        <f t="shared" si="2"/>
        <v>0.1013736157405222</v>
      </c>
      <c r="R69" s="45">
        <f t="shared" si="3"/>
        <v>0</v>
      </c>
      <c r="S69" s="45">
        <f t="shared" si="4"/>
        <v>0</v>
      </c>
      <c r="T69" s="54">
        <f t="shared" si="5"/>
        <v>26.4</v>
      </c>
      <c r="U69" s="45">
        <f t="shared" si="6"/>
        <v>0.10137394191965202</v>
      </c>
      <c r="V69" s="55">
        <f t="shared" si="7"/>
        <v>-0.10137394191965202</v>
      </c>
      <c r="W69" s="56">
        <f t="shared" si="8"/>
        <v>-0.12671742739956501</v>
      </c>
      <c r="X69" s="54">
        <f t="shared" si="9"/>
        <v>26.886594921214328</v>
      </c>
      <c r="Y69" s="45">
        <f t="shared" si="10"/>
        <v>-0.12671742739956501</v>
      </c>
      <c r="Z69" s="45">
        <f t="shared" si="11"/>
        <v>0</v>
      </c>
      <c r="AA69" s="45">
        <f t="shared" si="12"/>
        <v>0.10137394191965202</v>
      </c>
      <c r="AB69" s="45">
        <f t="shared" si="13"/>
        <v>0</v>
      </c>
      <c r="AC69" s="45">
        <f t="shared" si="14"/>
        <v>0</v>
      </c>
      <c r="AD69" s="45">
        <f t="shared" si="15"/>
        <v>0</v>
      </c>
      <c r="AE69" s="45">
        <f t="shared" si="16"/>
        <v>1</v>
      </c>
      <c r="AF69" s="45">
        <f t="shared" si="17"/>
        <v>1</v>
      </c>
      <c r="AH69" s="48">
        <v>10.31</v>
      </c>
      <c r="AI69" s="45">
        <f t="shared" ref="AI69:AI70" si="40">(AH69-10.27)/0.11</f>
        <v>0.36363636363637203</v>
      </c>
      <c r="AJ69" s="45">
        <v>0.36363636363637203</v>
      </c>
      <c r="AK69" s="45">
        <f t="shared" si="18"/>
        <v>-0.69564887836818179</v>
      </c>
      <c r="AL69" s="45">
        <f t="shared" si="19"/>
        <v>0.69564887836818179</v>
      </c>
      <c r="AM69" s="45">
        <f t="shared" si="22"/>
        <v>1.3241065525056923</v>
      </c>
      <c r="AN69" s="45">
        <f t="shared" si="20"/>
        <v>-0.69564893067736289</v>
      </c>
      <c r="AO69" s="45">
        <f t="shared" si="23"/>
        <v>0.69564893067736289</v>
      </c>
      <c r="AP69" s="45">
        <f t="shared" si="24"/>
        <v>1.3241066178921685</v>
      </c>
      <c r="AQ69" s="45">
        <f t="shared" si="21"/>
        <v>0</v>
      </c>
      <c r="BE69" s="45" t="s">
        <v>147</v>
      </c>
      <c r="BF69" s="45">
        <v>143.5</v>
      </c>
      <c r="BG69" s="45">
        <v>20060929</v>
      </c>
      <c r="BH69" s="45" t="s">
        <v>138</v>
      </c>
      <c r="BI69" s="45" t="s">
        <v>921</v>
      </c>
      <c r="BJ69" s="45" t="s">
        <v>879</v>
      </c>
      <c r="BK69" s="45">
        <v>40</v>
      </c>
      <c r="BL69" s="45">
        <v>71.239999999999995</v>
      </c>
      <c r="BM69" s="45">
        <v>65.88</v>
      </c>
      <c r="BN69" s="45">
        <v>10.88</v>
      </c>
      <c r="BO69" s="45">
        <v>10.06</v>
      </c>
      <c r="BP69" s="45">
        <v>140</v>
      </c>
      <c r="BQ69" s="45" t="s">
        <v>964</v>
      </c>
      <c r="BR69" s="45">
        <v>40</v>
      </c>
      <c r="BS69" s="45">
        <v>5</v>
      </c>
      <c r="BT69" s="45">
        <v>3.3</v>
      </c>
      <c r="BU69" s="45">
        <v>8.3000000000000007</v>
      </c>
      <c r="BV69" s="45">
        <v>0</v>
      </c>
      <c r="BW69" s="45">
        <v>3139</v>
      </c>
      <c r="BX69" s="45">
        <v>3157</v>
      </c>
      <c r="BY69" s="45">
        <v>3149</v>
      </c>
      <c r="BZ69" s="45">
        <v>12.9</v>
      </c>
      <c r="CA69" s="45">
        <v>13.7</v>
      </c>
      <c r="CB69" s="45">
        <v>13.3</v>
      </c>
      <c r="CC69" s="45">
        <v>2.21</v>
      </c>
      <c r="CD69" s="45">
        <v>2.33</v>
      </c>
      <c r="CE69" s="45">
        <v>2.2599999999999998</v>
      </c>
      <c r="CF69" s="45">
        <v>3255.8</v>
      </c>
      <c r="CG69" s="45">
        <v>4481.3</v>
      </c>
      <c r="CH69" s="45">
        <v>3892.3</v>
      </c>
      <c r="CI69" s="45">
        <v>1977.1</v>
      </c>
      <c r="CJ69" s="45">
        <v>2138.4</v>
      </c>
      <c r="CK69" s="45">
        <v>2080.5</v>
      </c>
      <c r="CL69" s="45">
        <v>838</v>
      </c>
      <c r="CM69" s="45">
        <v>867</v>
      </c>
      <c r="CN69" s="45">
        <v>849</v>
      </c>
      <c r="CO69" s="45">
        <v>143.4</v>
      </c>
      <c r="CP69" s="45">
        <v>143.6</v>
      </c>
      <c r="CQ69" s="45">
        <v>143.5</v>
      </c>
      <c r="CR69" s="45">
        <v>87.6</v>
      </c>
      <c r="CS69" s="45">
        <v>88.2</v>
      </c>
      <c r="CT69" s="45">
        <v>87.8</v>
      </c>
      <c r="CU69" s="45">
        <v>93.2</v>
      </c>
      <c r="CV69" s="45">
        <v>93.9</v>
      </c>
      <c r="CW69" s="45">
        <v>93.5</v>
      </c>
      <c r="CX69" s="45">
        <v>5.5</v>
      </c>
      <c r="CY69" s="45">
        <v>5.7</v>
      </c>
      <c r="CZ69" s="45">
        <v>5.6</v>
      </c>
      <c r="DA69" s="45">
        <v>29.7</v>
      </c>
      <c r="DB69" s="45">
        <v>34.299999999999997</v>
      </c>
      <c r="DC69" s="45">
        <v>31.3</v>
      </c>
      <c r="DD69" s="45">
        <v>274</v>
      </c>
      <c r="DE69" s="45">
        <v>283</v>
      </c>
      <c r="DF69" s="45">
        <v>280</v>
      </c>
      <c r="DG69" s="45">
        <v>10.1</v>
      </c>
      <c r="DH69" s="45">
        <v>10.9</v>
      </c>
      <c r="DI69" s="45">
        <v>10.6</v>
      </c>
      <c r="DJ69" s="45">
        <v>-0.1</v>
      </c>
      <c r="DK69" s="45">
        <v>0.1</v>
      </c>
      <c r="DL69" s="45">
        <v>0</v>
      </c>
      <c r="DM69" s="45">
        <v>0.47</v>
      </c>
      <c r="DN69" s="45">
        <v>0.55000000000000004</v>
      </c>
      <c r="DO69" s="45">
        <v>0.51</v>
      </c>
      <c r="DP69" s="45">
        <v>35</v>
      </c>
      <c r="DQ69" s="45">
        <v>35</v>
      </c>
      <c r="DR69" s="45">
        <v>35</v>
      </c>
      <c r="DS69" s="45">
        <v>154.9</v>
      </c>
      <c r="DT69" s="45">
        <v>181.5</v>
      </c>
      <c r="DU69" s="45">
        <v>164.8</v>
      </c>
      <c r="DV69" s="45">
        <v>1660</v>
      </c>
      <c r="DW69" s="45">
        <v>720</v>
      </c>
      <c r="DX69" s="45">
        <v>540</v>
      </c>
      <c r="DY69" s="45">
        <v>1700</v>
      </c>
      <c r="DZ69" s="45">
        <v>7.8700000000000006E-2</v>
      </c>
      <c r="EA69" s="45">
        <v>8.3799999999999999E-2</v>
      </c>
      <c r="EB69" s="45">
        <v>8.0600000000000005E-2</v>
      </c>
      <c r="EC69" s="45">
        <v>9.4E-2</v>
      </c>
      <c r="ED69" s="45">
        <v>0.1016</v>
      </c>
      <c r="EE69" s="45">
        <v>9.7799999999999998E-2</v>
      </c>
      <c r="EF69" s="45">
        <v>6.0999999999999999E-2</v>
      </c>
      <c r="EG69" s="45">
        <v>6.3500000000000001E-2</v>
      </c>
      <c r="EH69" s="45">
        <v>6.1600000000000002E-2</v>
      </c>
      <c r="EI69" s="45">
        <v>7.1099999999999997E-2</v>
      </c>
      <c r="EJ69" s="45">
        <v>7.1099999999999997E-2</v>
      </c>
      <c r="EK69" s="45">
        <v>7.1099999999999997E-2</v>
      </c>
      <c r="EL69" s="45">
        <v>6.0999999999999999E-2</v>
      </c>
      <c r="EM69" s="45">
        <v>6.3500000000000001E-2</v>
      </c>
      <c r="EN69" s="45">
        <v>6.2199999999999998E-2</v>
      </c>
      <c r="EO69" s="45">
        <v>2.5000000000000001E-3</v>
      </c>
      <c r="EP69" s="45">
        <v>1</v>
      </c>
      <c r="EQ69" s="45">
        <v>3.0499999999999999E-2</v>
      </c>
      <c r="ER69" s="45">
        <v>1627</v>
      </c>
      <c r="ES69" s="45">
        <v>320</v>
      </c>
      <c r="ET69" s="45">
        <v>8252</v>
      </c>
      <c r="EU69" s="45" t="s">
        <v>188</v>
      </c>
      <c r="EV69" s="45">
        <v>650</v>
      </c>
      <c r="EW69" s="45">
        <v>2405</v>
      </c>
      <c r="EX69" s="45" t="s">
        <v>965</v>
      </c>
      <c r="EY69" s="45">
        <v>92</v>
      </c>
      <c r="EZ69" s="45">
        <v>20061001</v>
      </c>
      <c r="FA69" s="45" t="s">
        <v>962</v>
      </c>
      <c r="FB69" s="45">
        <v>320</v>
      </c>
      <c r="FC69" s="45" t="s">
        <v>918</v>
      </c>
    </row>
    <row r="70" spans="1:159" s="45" customFormat="1">
      <c r="A70" s="45" t="s">
        <v>160</v>
      </c>
      <c r="B70" s="45">
        <v>3</v>
      </c>
      <c r="C70" s="45">
        <v>6.8</v>
      </c>
      <c r="D70" s="45">
        <v>60888</v>
      </c>
      <c r="E70" s="45" t="s">
        <v>144</v>
      </c>
      <c r="F70" s="45" t="s">
        <v>145</v>
      </c>
      <c r="G70" s="45">
        <v>20061008</v>
      </c>
      <c r="H70" s="45" t="s">
        <v>771</v>
      </c>
      <c r="I70" s="45" t="s">
        <v>236</v>
      </c>
      <c r="J70" s="45">
        <v>20061009</v>
      </c>
      <c r="K70" s="45" t="s">
        <v>624</v>
      </c>
      <c r="L70" s="45">
        <v>65</v>
      </c>
      <c r="N70" s="52">
        <f t="shared" si="0"/>
        <v>0</v>
      </c>
      <c r="O70" s="53">
        <f t="shared" si="1"/>
        <v>-0.64659999999999995</v>
      </c>
      <c r="P70" s="45">
        <v>-0.64659999999999995</v>
      </c>
      <c r="Q70" s="45">
        <f t="shared" si="2"/>
        <v>-4.8221107407582231E-2</v>
      </c>
      <c r="R70" s="45">
        <f t="shared" si="3"/>
        <v>0</v>
      </c>
      <c r="S70" s="45">
        <f t="shared" si="4"/>
        <v>-0.64659999999999995</v>
      </c>
      <c r="T70" s="54">
        <f t="shared" si="5"/>
        <v>26.4</v>
      </c>
      <c r="U70" s="45">
        <f t="shared" si="6"/>
        <v>-4.8220846464278377E-2</v>
      </c>
      <c r="V70" s="55">
        <f t="shared" si="7"/>
        <v>4.8220846464278377E-2</v>
      </c>
      <c r="W70" s="56">
        <f t="shared" si="8"/>
        <v>-0.74797394191965194</v>
      </c>
      <c r="X70" s="54">
        <f t="shared" si="9"/>
        <v>26.168539936971463</v>
      </c>
      <c r="Y70" s="45">
        <f t="shared" si="10"/>
        <v>-0.74797394191965194</v>
      </c>
      <c r="Z70" s="45">
        <f t="shared" si="11"/>
        <v>0</v>
      </c>
      <c r="AA70" s="45">
        <f t="shared" si="12"/>
        <v>-4.8220846464278377E-2</v>
      </c>
      <c r="AB70" s="45">
        <f t="shared" si="13"/>
        <v>0</v>
      </c>
      <c r="AC70" s="45">
        <f t="shared" si="14"/>
        <v>0</v>
      </c>
      <c r="AD70" s="45">
        <f t="shared" si="15"/>
        <v>0</v>
      </c>
      <c r="AE70" s="45">
        <f t="shared" si="16"/>
        <v>0</v>
      </c>
      <c r="AF70" s="45">
        <f t="shared" si="17"/>
        <v>0</v>
      </c>
      <c r="AH70" s="48">
        <v>10.38</v>
      </c>
      <c r="AI70" s="45">
        <f t="shared" si="40"/>
        <v>1.0000000000000109</v>
      </c>
      <c r="AJ70" s="45">
        <v>1.0000000000000109</v>
      </c>
      <c r="AK70" s="45">
        <f t="shared" si="18"/>
        <v>-0.35651910269454323</v>
      </c>
      <c r="AL70" s="45">
        <f t="shared" si="19"/>
        <v>0</v>
      </c>
      <c r="AM70" s="45">
        <f t="shared" si="22"/>
        <v>1.6956488783681927</v>
      </c>
      <c r="AN70" s="45">
        <f t="shared" si="20"/>
        <v>-0.35651914454188816</v>
      </c>
      <c r="AO70" s="45">
        <f t="shared" si="23"/>
        <v>0.35651914454188816</v>
      </c>
      <c r="AP70" s="45">
        <f t="shared" si="24"/>
        <v>1.6956489306773737</v>
      </c>
      <c r="AQ70" s="45">
        <f t="shared" si="21"/>
        <v>0</v>
      </c>
      <c r="BE70" s="45" t="s">
        <v>147</v>
      </c>
      <c r="BF70" s="45">
        <v>143.5</v>
      </c>
      <c r="BG70" s="45">
        <v>20061006</v>
      </c>
      <c r="BH70" s="45" t="s">
        <v>138</v>
      </c>
      <c r="BI70" s="45" t="s">
        <v>971</v>
      </c>
      <c r="BJ70" s="45" t="s">
        <v>879</v>
      </c>
      <c r="BK70" s="45">
        <v>40</v>
      </c>
      <c r="BL70" s="45">
        <v>71.62</v>
      </c>
      <c r="BM70" s="45">
        <v>66.540000000000006</v>
      </c>
      <c r="BN70" s="45">
        <v>10.92</v>
      </c>
      <c r="BO70" s="45">
        <v>10.19</v>
      </c>
      <c r="BP70" s="45">
        <v>340</v>
      </c>
      <c r="BQ70" s="45" t="s">
        <v>972</v>
      </c>
      <c r="BR70" s="45">
        <v>40</v>
      </c>
      <c r="BS70" s="45">
        <v>3.9</v>
      </c>
      <c r="BT70" s="45">
        <v>2.9</v>
      </c>
      <c r="BU70" s="45">
        <v>6.8</v>
      </c>
      <c r="BV70" s="45">
        <v>0</v>
      </c>
      <c r="BW70" s="45">
        <v>3148</v>
      </c>
      <c r="BX70" s="45">
        <v>3154</v>
      </c>
      <c r="BY70" s="45">
        <v>3150</v>
      </c>
      <c r="BZ70" s="45">
        <v>13.5</v>
      </c>
      <c r="CA70" s="45">
        <v>13.9</v>
      </c>
      <c r="CB70" s="45">
        <v>13.7</v>
      </c>
      <c r="CC70" s="45">
        <v>2.16</v>
      </c>
      <c r="CD70" s="45">
        <v>2.36</v>
      </c>
      <c r="CE70" s="45">
        <v>2.27</v>
      </c>
      <c r="CF70" s="45">
        <v>4392.6000000000004</v>
      </c>
      <c r="CG70" s="45">
        <v>5046.3</v>
      </c>
      <c r="CH70" s="45">
        <v>4818.6000000000004</v>
      </c>
      <c r="CI70" s="45">
        <v>1962.1</v>
      </c>
      <c r="CJ70" s="45">
        <v>2301.9</v>
      </c>
      <c r="CK70" s="45">
        <v>2226.9</v>
      </c>
      <c r="CL70" s="45">
        <v>843</v>
      </c>
      <c r="CM70" s="45">
        <v>861</v>
      </c>
      <c r="CN70" s="45">
        <v>850</v>
      </c>
      <c r="CO70" s="45">
        <v>143.4</v>
      </c>
      <c r="CP70" s="45">
        <v>143.6</v>
      </c>
      <c r="CQ70" s="45">
        <v>143.5</v>
      </c>
      <c r="CR70" s="45">
        <v>87.8</v>
      </c>
      <c r="CS70" s="45">
        <v>88</v>
      </c>
      <c r="CT70" s="45">
        <v>87.9</v>
      </c>
      <c r="CU70" s="45">
        <v>93.3</v>
      </c>
      <c r="CV70" s="45">
        <v>93.7</v>
      </c>
      <c r="CW70" s="45">
        <v>93.5</v>
      </c>
      <c r="CX70" s="45">
        <v>5.5</v>
      </c>
      <c r="CY70" s="45">
        <v>5.7</v>
      </c>
      <c r="CZ70" s="45">
        <v>5.6</v>
      </c>
      <c r="DA70" s="45">
        <v>29.4</v>
      </c>
      <c r="DB70" s="45">
        <v>35.4</v>
      </c>
      <c r="DC70" s="45">
        <v>32.299999999999997</v>
      </c>
      <c r="DD70" s="45">
        <v>272</v>
      </c>
      <c r="DE70" s="45">
        <v>281</v>
      </c>
      <c r="DF70" s="45">
        <v>276</v>
      </c>
      <c r="DG70" s="45">
        <v>10.5</v>
      </c>
      <c r="DH70" s="45">
        <v>11.4</v>
      </c>
      <c r="DI70" s="45">
        <v>11.1</v>
      </c>
      <c r="DJ70" s="45">
        <v>0.5</v>
      </c>
      <c r="DK70" s="45">
        <v>0.6</v>
      </c>
      <c r="DL70" s="45">
        <v>0.5</v>
      </c>
      <c r="DM70" s="45">
        <v>0.49</v>
      </c>
      <c r="DN70" s="45">
        <v>0.51</v>
      </c>
      <c r="DO70" s="45">
        <v>0.5</v>
      </c>
      <c r="DP70" s="45">
        <v>35</v>
      </c>
      <c r="DQ70" s="45">
        <v>35</v>
      </c>
      <c r="DR70" s="45">
        <v>35</v>
      </c>
      <c r="DS70" s="45">
        <v>150.1</v>
      </c>
      <c r="DT70" s="45">
        <v>182.8</v>
      </c>
      <c r="DU70" s="45">
        <v>165.2</v>
      </c>
      <c r="DV70" s="45">
        <v>1660</v>
      </c>
      <c r="DW70" s="45">
        <v>720</v>
      </c>
      <c r="DX70" s="45">
        <v>540</v>
      </c>
      <c r="DY70" s="45">
        <v>1500</v>
      </c>
      <c r="DZ70" s="45">
        <v>8.6400000000000005E-2</v>
      </c>
      <c r="EA70" s="45">
        <v>9.1399999999999995E-2</v>
      </c>
      <c r="EB70" s="45">
        <v>8.8900000000000007E-2</v>
      </c>
      <c r="EC70" s="45">
        <v>9.4E-2</v>
      </c>
      <c r="ED70" s="45">
        <v>9.9099999999999994E-2</v>
      </c>
      <c r="EE70" s="45">
        <v>9.6500000000000002E-2</v>
      </c>
      <c r="EF70" s="45">
        <v>6.3500000000000001E-2</v>
      </c>
      <c r="EG70" s="45">
        <v>6.3500000000000001E-2</v>
      </c>
      <c r="EH70" s="45">
        <v>6.3500000000000001E-2</v>
      </c>
      <c r="EI70" s="45">
        <v>6.3500000000000001E-2</v>
      </c>
      <c r="EJ70" s="45">
        <v>6.6000000000000003E-2</v>
      </c>
      <c r="EK70" s="45">
        <v>6.4799999999999996E-2</v>
      </c>
      <c r="EL70" s="45">
        <v>6.0999999999999999E-2</v>
      </c>
      <c r="EM70" s="45">
        <v>6.3500000000000001E-2</v>
      </c>
      <c r="EN70" s="45">
        <v>6.2199999999999998E-2</v>
      </c>
      <c r="EO70" s="45">
        <v>0</v>
      </c>
      <c r="EP70" s="45">
        <v>8</v>
      </c>
      <c r="EQ70" s="45">
        <v>4.8300000000000003E-2</v>
      </c>
      <c r="ER70" s="45" t="s">
        <v>893</v>
      </c>
      <c r="ES70" s="45">
        <v>152</v>
      </c>
      <c r="ET70" s="45">
        <v>8252</v>
      </c>
      <c r="EU70" s="45" t="s">
        <v>188</v>
      </c>
      <c r="EV70" s="45">
        <v>1295</v>
      </c>
      <c r="EW70" s="45">
        <v>2405</v>
      </c>
      <c r="EX70" s="45" t="s">
        <v>142</v>
      </c>
      <c r="EY70" s="45">
        <v>200</v>
      </c>
      <c r="EZ70" s="45">
        <v>20061008</v>
      </c>
      <c r="FA70" s="45" t="s">
        <v>771</v>
      </c>
      <c r="FB70" s="45">
        <v>152</v>
      </c>
      <c r="FC70" s="45" t="s">
        <v>918</v>
      </c>
    </row>
    <row r="71" spans="1:159" s="45" customFormat="1">
      <c r="A71" s="45" t="s">
        <v>160</v>
      </c>
      <c r="B71" s="45">
        <v>3</v>
      </c>
      <c r="C71" s="45">
        <v>16.899999999999999</v>
      </c>
      <c r="D71" s="45">
        <v>60889</v>
      </c>
      <c r="E71" s="45" t="s">
        <v>577</v>
      </c>
      <c r="F71" s="45" t="s">
        <v>145</v>
      </c>
      <c r="G71" s="45">
        <v>20061012</v>
      </c>
      <c r="H71" s="45" t="s">
        <v>949</v>
      </c>
      <c r="I71" s="45" t="s">
        <v>295</v>
      </c>
      <c r="J71" s="45">
        <v>20061013</v>
      </c>
      <c r="K71" s="45" t="s">
        <v>624</v>
      </c>
      <c r="L71" s="45">
        <v>66</v>
      </c>
      <c r="N71" s="52">
        <f t="shared" ref="N71:N107" si="41">IF(ABS(P71)&gt;=N$3,1,0)</f>
        <v>0</v>
      </c>
      <c r="O71" s="53">
        <f t="shared" ref="O71:O107" si="42">IF(ABS(P71-U70)&lt;=AB$3,P71,IF(ABS(P71-P72)&lt;=O$3,P71,IF(AND(P71&gt;=U70,(P71-P72)&gt;O$3),O$3+U70,IF(AND(P71&lt;U70,(P71-P72)&lt;-O$3),-O$3*Y$3+U70,"error"))))</f>
        <v>0.20619999999999999</v>
      </c>
      <c r="P71" s="45">
        <v>0.20619999999999999</v>
      </c>
      <c r="Q71" s="45">
        <f t="shared" ref="Q71:Q107" si="43">P71*Q$3+(1-Q$3)*Q70</f>
        <v>2.6631140739342141E-3</v>
      </c>
      <c r="R71" s="45">
        <f t="shared" ref="R71:R107" si="44">IF(ABS(Q71)&gt;=R$3*R$2,-Q71,0)</f>
        <v>0</v>
      </c>
      <c r="S71" s="45">
        <f t="shared" ref="S71:S107" si="45">P71+R70</f>
        <v>0.20619999999999999</v>
      </c>
      <c r="T71" s="54">
        <f t="shared" ref="T71:T107" si="46">IF(R71=0,T$2,T$2+Q71*T$3)</f>
        <v>26.4</v>
      </c>
      <c r="U71" s="45">
        <f t="shared" ref="U71:U107" si="47">U$3*O71+(1-U$3)*U70</f>
        <v>2.6633228285772928E-3</v>
      </c>
      <c r="V71" s="55">
        <f t="shared" ref="V71:V107" si="48">-U71</f>
        <v>-2.6633228285772928E-3</v>
      </c>
      <c r="W71" s="56">
        <f t="shared" ref="W71:W107" si="49">O71+V70</f>
        <v>0.25442084646427837</v>
      </c>
      <c r="X71" s="54">
        <f t="shared" ref="X71:X107" si="50">IF(V71=0,X$2,X$2+U71*X$3)</f>
        <v>26.412783949577168</v>
      </c>
      <c r="Y71" s="45">
        <f t="shared" ref="Y71:Y107" si="51">O71-U70</f>
        <v>0.25442084646427837</v>
      </c>
      <c r="Z71" s="45">
        <f t="shared" ref="Z71:Z107" si="52">IF(ABS(P71-AA70)&gt;Z$3,1,0)</f>
        <v>0</v>
      </c>
      <c r="AA71" s="45">
        <f t="shared" ref="AA71:AA107" si="53">P71*AA$3+(1-AA$3)*AA70</f>
        <v>2.6633228285772928E-3</v>
      </c>
      <c r="AB71" s="45">
        <f t="shared" ref="AB71:AB107" si="54">IF(ABS(Y71)&gt;AB$3,1,0)</f>
        <v>0</v>
      </c>
      <c r="AC71" s="45">
        <f t="shared" ref="AC71:AC107" si="55">IF(ABS(Y71)&gt;AC$3,1,0)</f>
        <v>0</v>
      </c>
      <c r="AD71" s="45">
        <f t="shared" ref="AD71:AD107" si="56">IF(ABS(Y71)&gt;AD$3,1,0)</f>
        <v>0</v>
      </c>
      <c r="AE71" s="45">
        <f t="shared" ref="AE71:AE107" si="57">IF(AB70+AC70=0,IF(ABS(Y71)&lt;=AE$2,IF(ABS(U71)&lt;=AE$3,1,0),0),0)</f>
        <v>1</v>
      </c>
      <c r="AF71" s="45">
        <f t="shared" ref="AF71:AF107" si="58">IF(AB70+AC70=0,IF(ABS(Y71)&lt;=AF$2,IF(ABS(U71)&lt;=AF$3,1,0),0),0)</f>
        <v>1</v>
      </c>
      <c r="AH71" s="48">
        <v>9.49</v>
      </c>
      <c r="AI71" s="45">
        <f>(AH71-9.24)/0.07</f>
        <v>3.5714285714285712</v>
      </c>
      <c r="AJ71" s="45">
        <v>3.5714285714285712</v>
      </c>
      <c r="AK71" s="45">
        <f t="shared" ref="AK71:AK107" si="59">AJ71*AK$3+AK70*(1-AK$3)</f>
        <v>0.42907043213007973</v>
      </c>
      <c r="AL71" s="45">
        <f t="shared" ref="AL71:AL107" si="60">IF(ABS(AK71)&gt;=AL$2*AL$3,-AK71,0)</f>
        <v>0</v>
      </c>
      <c r="AM71" s="45">
        <f t="shared" si="22"/>
        <v>3.5714285714285712</v>
      </c>
      <c r="AN71" s="45">
        <f t="shared" ref="AN71:AN107" si="61">AJ71*AN$3+AN70*(1-AN$3)</f>
        <v>0.42907039865220375</v>
      </c>
      <c r="AO71" s="45">
        <f t="shared" si="23"/>
        <v>-0.42907039865220375</v>
      </c>
      <c r="AP71" s="45">
        <f t="shared" si="24"/>
        <v>3.9279477159704594</v>
      </c>
      <c r="AQ71" s="45">
        <f t="shared" ref="AQ71:AQ107" si="62">IF(ABS(AJ71)&gt;=AQ$3,1,0)</f>
        <v>1</v>
      </c>
      <c r="BE71" s="45" t="s">
        <v>151</v>
      </c>
      <c r="BF71" s="45">
        <v>143.5</v>
      </c>
      <c r="BG71" s="45">
        <v>20061010</v>
      </c>
      <c r="BH71" s="45" t="s">
        <v>138</v>
      </c>
      <c r="BI71" s="45" t="s">
        <v>627</v>
      </c>
      <c r="BJ71" s="45" t="s">
        <v>879</v>
      </c>
      <c r="BK71" s="45">
        <v>40</v>
      </c>
      <c r="BL71" s="45">
        <v>58.75</v>
      </c>
      <c r="BM71" s="45">
        <v>53.03</v>
      </c>
      <c r="BN71" s="45">
        <v>10.16</v>
      </c>
      <c r="BO71" s="45">
        <v>9.2799999999999994</v>
      </c>
      <c r="BP71" s="45">
        <v>340</v>
      </c>
      <c r="BQ71" s="45" t="s">
        <v>974</v>
      </c>
      <c r="BR71" s="45">
        <v>40</v>
      </c>
      <c r="BS71" s="45">
        <v>8.8000000000000007</v>
      </c>
      <c r="BT71" s="45">
        <v>8.1</v>
      </c>
      <c r="BU71" s="45">
        <v>16.899999999999999</v>
      </c>
      <c r="BV71" s="45">
        <v>0</v>
      </c>
      <c r="BW71" s="45">
        <v>3144</v>
      </c>
      <c r="BX71" s="45">
        <v>3156</v>
      </c>
      <c r="BY71" s="45">
        <v>3150</v>
      </c>
      <c r="BZ71" s="45">
        <v>13.5</v>
      </c>
      <c r="CA71" s="45">
        <v>13.9</v>
      </c>
      <c r="CB71" s="45">
        <v>13.7</v>
      </c>
      <c r="CC71" s="45">
        <v>2.1800000000000002</v>
      </c>
      <c r="CD71" s="45">
        <v>2.27</v>
      </c>
      <c r="CE71" s="45">
        <v>2.23</v>
      </c>
      <c r="CF71" s="45">
        <v>4651.6000000000004</v>
      </c>
      <c r="CG71" s="45">
        <v>5214.5</v>
      </c>
      <c r="CH71" s="45">
        <v>4866.7</v>
      </c>
      <c r="CI71" s="45">
        <v>2238.6999999999998</v>
      </c>
      <c r="CJ71" s="45">
        <v>2624.1</v>
      </c>
      <c r="CK71" s="45">
        <v>2399.8000000000002</v>
      </c>
      <c r="CL71" s="45">
        <v>843</v>
      </c>
      <c r="CM71" s="45">
        <v>857</v>
      </c>
      <c r="CN71" s="45">
        <v>850</v>
      </c>
      <c r="CO71" s="45">
        <v>143.30000000000001</v>
      </c>
      <c r="CP71" s="45">
        <v>144.5</v>
      </c>
      <c r="CQ71" s="45">
        <v>143.5</v>
      </c>
      <c r="CR71" s="45">
        <v>87.7</v>
      </c>
      <c r="CS71" s="45">
        <v>88.1</v>
      </c>
      <c r="CT71" s="45">
        <v>87.9</v>
      </c>
      <c r="CU71" s="45">
        <v>93.4</v>
      </c>
      <c r="CV71" s="45">
        <v>93.8</v>
      </c>
      <c r="CW71" s="45">
        <v>93.5</v>
      </c>
      <c r="CX71" s="45">
        <v>5.5</v>
      </c>
      <c r="CY71" s="45">
        <v>5.7</v>
      </c>
      <c r="CZ71" s="45">
        <v>5.6</v>
      </c>
      <c r="DA71" s="45">
        <v>28.5</v>
      </c>
      <c r="DB71" s="45">
        <v>34.700000000000003</v>
      </c>
      <c r="DC71" s="45">
        <v>31.3</v>
      </c>
      <c r="DD71" s="45">
        <v>269</v>
      </c>
      <c r="DE71" s="45">
        <v>284</v>
      </c>
      <c r="DF71" s="45">
        <v>276</v>
      </c>
      <c r="DG71" s="45">
        <v>10.6</v>
      </c>
      <c r="DH71" s="45">
        <v>11.3</v>
      </c>
      <c r="DI71" s="45">
        <v>11.1</v>
      </c>
      <c r="DJ71" s="45">
        <v>-0.1</v>
      </c>
      <c r="DK71" s="45">
        <v>0.6</v>
      </c>
      <c r="DL71" s="45">
        <v>0.5</v>
      </c>
      <c r="DM71" s="45">
        <v>0.48</v>
      </c>
      <c r="DN71" s="45">
        <v>0.51</v>
      </c>
      <c r="DO71" s="45">
        <v>0.5</v>
      </c>
      <c r="DP71" s="45">
        <v>35</v>
      </c>
      <c r="DQ71" s="45">
        <v>35</v>
      </c>
      <c r="DR71" s="45">
        <v>35</v>
      </c>
      <c r="DS71" s="45">
        <v>149.80000000000001</v>
      </c>
      <c r="DT71" s="45">
        <v>173.8</v>
      </c>
      <c r="DU71" s="45">
        <v>160.5</v>
      </c>
      <c r="DV71" s="45">
        <v>1660</v>
      </c>
      <c r="DW71" s="45">
        <v>720</v>
      </c>
      <c r="DX71" s="45">
        <v>540</v>
      </c>
      <c r="DY71" s="45">
        <v>1500</v>
      </c>
      <c r="DZ71" s="45">
        <v>7.1099999999999997E-2</v>
      </c>
      <c r="EA71" s="45">
        <v>7.8700000000000006E-2</v>
      </c>
      <c r="EB71" s="45">
        <v>7.4899999999999994E-2</v>
      </c>
      <c r="EC71" s="45">
        <v>9.6500000000000002E-2</v>
      </c>
      <c r="ED71" s="45">
        <v>0.1061</v>
      </c>
      <c r="EE71" s="45">
        <v>9.8400000000000001E-2</v>
      </c>
      <c r="EF71" s="45">
        <v>6.0999999999999999E-2</v>
      </c>
      <c r="EG71" s="45">
        <v>6.0999999999999999E-2</v>
      </c>
      <c r="EH71" s="45">
        <v>6.0999999999999999E-2</v>
      </c>
      <c r="EI71" s="45">
        <v>6.6000000000000003E-2</v>
      </c>
      <c r="EJ71" s="45">
        <v>6.8599999999999994E-2</v>
      </c>
      <c r="EK71" s="45">
        <v>6.7299999999999999E-2</v>
      </c>
      <c r="EL71" s="45">
        <v>5.5899999999999998E-2</v>
      </c>
      <c r="EM71" s="45">
        <v>6.3500000000000001E-2</v>
      </c>
      <c r="EN71" s="45">
        <v>5.9700000000000003E-2</v>
      </c>
      <c r="EO71" s="45">
        <v>0</v>
      </c>
      <c r="EP71" s="45">
        <v>9</v>
      </c>
      <c r="EQ71" s="45">
        <v>4.8300000000000003E-2</v>
      </c>
      <c r="ER71" s="45" t="s">
        <v>893</v>
      </c>
      <c r="ES71" s="45">
        <v>152</v>
      </c>
      <c r="ET71" s="45">
        <v>8252</v>
      </c>
      <c r="EU71" s="45" t="s">
        <v>188</v>
      </c>
      <c r="EV71" s="45">
        <v>1295</v>
      </c>
      <c r="EW71" s="45">
        <v>2405</v>
      </c>
      <c r="EX71" s="45" t="s">
        <v>142</v>
      </c>
      <c r="EY71" s="45">
        <v>201</v>
      </c>
      <c r="EZ71" s="45">
        <v>20061012</v>
      </c>
      <c r="FA71" s="45" t="s">
        <v>949</v>
      </c>
      <c r="FB71" s="45">
        <v>152</v>
      </c>
      <c r="FC71" s="45" t="s">
        <v>918</v>
      </c>
    </row>
    <row r="72" spans="1:159" s="45" customFormat="1">
      <c r="A72" s="45" t="s">
        <v>160</v>
      </c>
      <c r="B72" s="45">
        <v>3</v>
      </c>
      <c r="C72" s="45">
        <v>8.8000000000000007</v>
      </c>
      <c r="D72" s="45">
        <v>61152</v>
      </c>
      <c r="E72" s="45" t="s">
        <v>144</v>
      </c>
      <c r="F72" s="45" t="s">
        <v>145</v>
      </c>
      <c r="G72" s="45">
        <v>20061023</v>
      </c>
      <c r="H72" s="45" t="s">
        <v>979</v>
      </c>
      <c r="I72" s="45" t="s">
        <v>295</v>
      </c>
      <c r="J72" s="45">
        <v>20061024</v>
      </c>
      <c r="K72" s="45" t="s">
        <v>624</v>
      </c>
      <c r="L72" s="45">
        <v>67</v>
      </c>
      <c r="N72" s="52">
        <f t="shared" si="41"/>
        <v>0</v>
      </c>
      <c r="O72" s="53">
        <f t="shared" si="42"/>
        <v>0.2155</v>
      </c>
      <c r="P72" s="45">
        <v>0.2155</v>
      </c>
      <c r="Q72" s="45">
        <f t="shared" si="43"/>
        <v>4.5230491259147368E-2</v>
      </c>
      <c r="R72" s="45">
        <f t="shared" si="44"/>
        <v>0</v>
      </c>
      <c r="S72" s="45">
        <f t="shared" si="45"/>
        <v>0.2155</v>
      </c>
      <c r="T72" s="54">
        <f t="shared" si="46"/>
        <v>26.4</v>
      </c>
      <c r="U72" s="45">
        <f t="shared" si="47"/>
        <v>4.5230658262861836E-2</v>
      </c>
      <c r="V72" s="55">
        <f t="shared" si="48"/>
        <v>-4.5230658262861836E-2</v>
      </c>
      <c r="W72" s="56">
        <f t="shared" si="49"/>
        <v>0.21283667717142271</v>
      </c>
      <c r="X72" s="54">
        <f t="shared" si="50"/>
        <v>26.617107159661735</v>
      </c>
      <c r="Y72" s="45">
        <f t="shared" si="51"/>
        <v>0.21283667717142271</v>
      </c>
      <c r="Z72" s="45">
        <f t="shared" si="52"/>
        <v>0</v>
      </c>
      <c r="AA72" s="45">
        <f t="shared" si="53"/>
        <v>4.5230658262861836E-2</v>
      </c>
      <c r="AB72" s="45">
        <f t="shared" si="54"/>
        <v>0</v>
      </c>
      <c r="AC72" s="45">
        <f t="shared" si="55"/>
        <v>0</v>
      </c>
      <c r="AD72" s="45">
        <f t="shared" si="56"/>
        <v>0</v>
      </c>
      <c r="AE72" s="45">
        <f t="shared" si="57"/>
        <v>1</v>
      </c>
      <c r="AF72" s="45">
        <f t="shared" si="58"/>
        <v>1</v>
      </c>
      <c r="AH72" s="48">
        <v>10.34</v>
      </c>
      <c r="AI72" s="45">
        <f>(AH72-10.27)/0.11</f>
        <v>0.63636363636363891</v>
      </c>
      <c r="AJ72" s="45">
        <v>0.63636363636363891</v>
      </c>
      <c r="AK72" s="45">
        <f t="shared" si="59"/>
        <v>0.47052907297679158</v>
      </c>
      <c r="AL72" s="45">
        <f t="shared" si="60"/>
        <v>0</v>
      </c>
      <c r="AM72" s="45">
        <f t="shared" ref="AM72:AM107" si="63">AJ72+AL71</f>
        <v>0.63636363636363891</v>
      </c>
      <c r="AN72" s="45">
        <f t="shared" si="61"/>
        <v>0.47052904619449076</v>
      </c>
      <c r="AO72" s="45">
        <f t="shared" ref="AO72:AO107" si="64">-AN72</f>
        <v>-0.47052904619449076</v>
      </c>
      <c r="AP72" s="45">
        <f t="shared" ref="AP72:AP107" si="65">AJ72+AO71</f>
        <v>0.20729323771143515</v>
      </c>
      <c r="AQ72" s="45">
        <f t="shared" si="62"/>
        <v>0</v>
      </c>
      <c r="BE72" s="45" t="s">
        <v>147</v>
      </c>
      <c r="BF72" s="45">
        <v>143.5</v>
      </c>
      <c r="BG72" s="45">
        <v>20061021</v>
      </c>
      <c r="BH72" s="45" t="s">
        <v>138</v>
      </c>
      <c r="BI72" s="45" t="s">
        <v>982</v>
      </c>
      <c r="BJ72" s="45" t="s">
        <v>879</v>
      </c>
      <c r="BK72" s="45">
        <v>40</v>
      </c>
      <c r="BL72" s="45">
        <v>71.650000000000006</v>
      </c>
      <c r="BM72" s="45">
        <v>65.739999999999995</v>
      </c>
      <c r="BN72" s="45">
        <v>10.88</v>
      </c>
      <c r="BO72" s="45">
        <v>10.11</v>
      </c>
      <c r="BP72" s="45">
        <v>40</v>
      </c>
      <c r="BQ72" s="45" t="s">
        <v>983</v>
      </c>
      <c r="BR72" s="45">
        <v>40</v>
      </c>
      <c r="BS72" s="45">
        <v>4.7</v>
      </c>
      <c r="BT72" s="45">
        <v>4.0999999999999996</v>
      </c>
      <c r="BU72" s="45">
        <v>8.8000000000000007</v>
      </c>
      <c r="BV72" s="45">
        <v>0</v>
      </c>
      <c r="BW72" s="45">
        <v>3148</v>
      </c>
      <c r="BX72" s="45">
        <v>3153</v>
      </c>
      <c r="BY72" s="45">
        <v>3150</v>
      </c>
      <c r="BZ72" s="45">
        <v>13.2</v>
      </c>
      <c r="CA72" s="45">
        <v>13.8</v>
      </c>
      <c r="CB72" s="45">
        <v>13.5</v>
      </c>
      <c r="CC72" s="45">
        <v>2.1800000000000002</v>
      </c>
      <c r="CD72" s="45">
        <v>2.35</v>
      </c>
      <c r="CE72" s="45">
        <v>2.2599999999999998</v>
      </c>
      <c r="CF72" s="45">
        <v>3524.9</v>
      </c>
      <c r="CG72" s="45">
        <v>4718.8</v>
      </c>
      <c r="CH72" s="45">
        <v>4226.7</v>
      </c>
      <c r="CI72" s="45">
        <v>1767.6</v>
      </c>
      <c r="CJ72" s="45">
        <v>2024.5</v>
      </c>
      <c r="CK72" s="45">
        <v>1856.3</v>
      </c>
      <c r="CL72" s="45">
        <v>842</v>
      </c>
      <c r="CM72" s="45">
        <v>861</v>
      </c>
      <c r="CN72" s="45">
        <v>850</v>
      </c>
      <c r="CO72" s="45">
        <v>143.6</v>
      </c>
      <c r="CP72" s="45">
        <v>143.69999999999999</v>
      </c>
      <c r="CQ72" s="45">
        <v>143.6</v>
      </c>
      <c r="CR72" s="45">
        <v>87.8</v>
      </c>
      <c r="CS72" s="45">
        <v>88.1</v>
      </c>
      <c r="CT72" s="45">
        <v>87.9</v>
      </c>
      <c r="CU72" s="45">
        <v>93.4</v>
      </c>
      <c r="CV72" s="45">
        <v>93.6</v>
      </c>
      <c r="CW72" s="45">
        <v>93.5</v>
      </c>
      <c r="CX72" s="45">
        <v>5.5</v>
      </c>
      <c r="CY72" s="45">
        <v>5.7</v>
      </c>
      <c r="CZ72" s="45">
        <v>5.6</v>
      </c>
      <c r="DA72" s="45">
        <v>26.7</v>
      </c>
      <c r="DB72" s="45">
        <v>34.1</v>
      </c>
      <c r="DC72" s="45">
        <v>30.9</v>
      </c>
      <c r="DD72" s="45">
        <v>274</v>
      </c>
      <c r="DE72" s="45">
        <v>281</v>
      </c>
      <c r="DF72" s="45">
        <v>277</v>
      </c>
      <c r="DG72" s="45">
        <v>10.5</v>
      </c>
      <c r="DH72" s="45">
        <v>11.2</v>
      </c>
      <c r="DI72" s="45">
        <v>10.9</v>
      </c>
      <c r="DJ72" s="45">
        <v>-0.8</v>
      </c>
      <c r="DK72" s="45">
        <v>0.5</v>
      </c>
      <c r="DL72" s="45">
        <v>0</v>
      </c>
      <c r="DM72" s="45">
        <v>0.49</v>
      </c>
      <c r="DN72" s="45">
        <v>0.51</v>
      </c>
      <c r="DO72" s="45">
        <v>0.5</v>
      </c>
      <c r="DP72" s="45">
        <v>35</v>
      </c>
      <c r="DQ72" s="45">
        <v>35</v>
      </c>
      <c r="DR72" s="45">
        <v>35</v>
      </c>
      <c r="DS72" s="45">
        <v>160.30000000000001</v>
      </c>
      <c r="DT72" s="45">
        <v>194</v>
      </c>
      <c r="DU72" s="45">
        <v>169.5</v>
      </c>
      <c r="DV72" s="45">
        <v>1660</v>
      </c>
      <c r="DW72" s="45">
        <v>720</v>
      </c>
      <c r="DX72" s="45">
        <v>540</v>
      </c>
      <c r="DY72" s="45">
        <v>1800</v>
      </c>
      <c r="DZ72" s="45">
        <v>6.6000000000000003E-2</v>
      </c>
      <c r="EA72" s="45">
        <v>7.1099999999999997E-2</v>
      </c>
      <c r="EB72" s="45">
        <v>6.8599999999999994E-2</v>
      </c>
      <c r="EC72" s="45">
        <v>8.8900000000000007E-2</v>
      </c>
      <c r="ED72" s="45">
        <v>9.6500000000000002E-2</v>
      </c>
      <c r="EE72" s="45">
        <v>9.2700000000000005E-2</v>
      </c>
      <c r="EF72" s="45">
        <v>6.0999999999999999E-2</v>
      </c>
      <c r="EG72" s="45">
        <v>6.3500000000000001E-2</v>
      </c>
      <c r="EH72" s="45">
        <v>6.2199999999999998E-2</v>
      </c>
      <c r="EI72" s="45">
        <v>6.3500000000000001E-2</v>
      </c>
      <c r="EJ72" s="45">
        <v>6.3500000000000001E-2</v>
      </c>
      <c r="EK72" s="45">
        <v>6.3500000000000001E-2</v>
      </c>
      <c r="EL72" s="45">
        <v>6.0999999999999999E-2</v>
      </c>
      <c r="EM72" s="45">
        <v>6.3500000000000001E-2</v>
      </c>
      <c r="EN72" s="45">
        <v>6.2199999999999998E-2</v>
      </c>
      <c r="EO72" s="45">
        <v>0</v>
      </c>
      <c r="EP72" s="45">
        <v>10</v>
      </c>
      <c r="EQ72" s="45">
        <v>5.5899999999999998E-2</v>
      </c>
      <c r="ER72" s="45" t="s">
        <v>893</v>
      </c>
      <c r="ES72" s="45">
        <v>152</v>
      </c>
      <c r="ET72" s="45">
        <v>8252</v>
      </c>
      <c r="EU72" s="45" t="s">
        <v>188</v>
      </c>
      <c r="EV72" s="45">
        <v>1295</v>
      </c>
      <c r="EW72" s="45">
        <v>2405</v>
      </c>
      <c r="EX72" s="45" t="s">
        <v>142</v>
      </c>
      <c r="EY72" s="45">
        <v>202</v>
      </c>
      <c r="EZ72" s="45">
        <v>20061023</v>
      </c>
      <c r="FA72" s="45" t="s">
        <v>979</v>
      </c>
      <c r="FB72" s="45">
        <v>152</v>
      </c>
      <c r="FC72" s="45" t="s">
        <v>918</v>
      </c>
    </row>
    <row r="73" spans="1:159" s="45" customFormat="1">
      <c r="A73" s="45" t="s">
        <v>160</v>
      </c>
      <c r="B73" s="45">
        <v>3</v>
      </c>
      <c r="C73" s="45">
        <v>16</v>
      </c>
      <c r="D73" s="45">
        <v>61155</v>
      </c>
      <c r="E73" s="45" t="s">
        <v>577</v>
      </c>
      <c r="F73" s="45" t="s">
        <v>145</v>
      </c>
      <c r="G73" s="45">
        <v>20061027</v>
      </c>
      <c r="H73" s="45" t="s">
        <v>986</v>
      </c>
      <c r="I73" s="45" t="s">
        <v>236</v>
      </c>
      <c r="J73" s="45">
        <v>20061027</v>
      </c>
      <c r="K73" s="45">
        <v>20070127</v>
      </c>
      <c r="L73" s="45">
        <v>68</v>
      </c>
      <c r="N73" s="52">
        <f t="shared" si="41"/>
        <v>0</v>
      </c>
      <c r="O73" s="53">
        <f t="shared" si="42"/>
        <v>2.06E-2</v>
      </c>
      <c r="P73" s="45">
        <v>2.06E-2</v>
      </c>
      <c r="Q73" s="45">
        <f t="shared" si="43"/>
        <v>4.0304393007317897E-2</v>
      </c>
      <c r="R73" s="45">
        <f t="shared" si="44"/>
        <v>0</v>
      </c>
      <c r="S73" s="45">
        <f t="shared" si="45"/>
        <v>2.06E-2</v>
      </c>
      <c r="T73" s="54">
        <f t="shared" si="46"/>
        <v>26.4</v>
      </c>
      <c r="U73" s="45">
        <f t="shared" si="47"/>
        <v>4.0304526610289472E-2</v>
      </c>
      <c r="V73" s="55">
        <f t="shared" si="48"/>
        <v>-4.0304526610289472E-2</v>
      </c>
      <c r="W73" s="56">
        <f t="shared" si="49"/>
        <v>-2.4630658262861836E-2</v>
      </c>
      <c r="X73" s="54">
        <f t="shared" si="50"/>
        <v>26.593461727729387</v>
      </c>
      <c r="Y73" s="45">
        <f t="shared" si="51"/>
        <v>-2.4630658262861836E-2</v>
      </c>
      <c r="Z73" s="45">
        <f t="shared" si="52"/>
        <v>0</v>
      </c>
      <c r="AA73" s="45">
        <f t="shared" si="53"/>
        <v>4.0304526610289472E-2</v>
      </c>
      <c r="AB73" s="45">
        <f t="shared" si="54"/>
        <v>0</v>
      </c>
      <c r="AC73" s="45">
        <f t="shared" si="55"/>
        <v>0</v>
      </c>
      <c r="AD73" s="45">
        <f t="shared" si="56"/>
        <v>0</v>
      </c>
      <c r="AE73" s="45">
        <f t="shared" si="57"/>
        <v>1</v>
      </c>
      <c r="AF73" s="45">
        <f t="shared" si="58"/>
        <v>1</v>
      </c>
      <c r="AH73" s="48">
        <v>9.32</v>
      </c>
      <c r="AI73" s="45">
        <f>(AH73-9.24)/0.07</f>
        <v>1.1428571428571437</v>
      </c>
      <c r="AJ73" s="45">
        <v>1.1428571428571437</v>
      </c>
      <c r="AK73" s="45">
        <f t="shared" si="59"/>
        <v>0.60499468695286207</v>
      </c>
      <c r="AL73" s="45">
        <f t="shared" si="60"/>
        <v>-0.60499468695286207</v>
      </c>
      <c r="AM73" s="45">
        <f t="shared" si="63"/>
        <v>1.1428571428571437</v>
      </c>
      <c r="AN73" s="45">
        <f t="shared" si="61"/>
        <v>0.60499466552702141</v>
      </c>
      <c r="AO73" s="45">
        <f t="shared" si="64"/>
        <v>-0.60499466552702141</v>
      </c>
      <c r="AP73" s="45">
        <f t="shared" si="65"/>
        <v>0.67232809666265292</v>
      </c>
      <c r="AQ73" s="45">
        <f t="shared" si="62"/>
        <v>0</v>
      </c>
      <c r="BE73" s="45" t="s">
        <v>200</v>
      </c>
      <c r="BF73" s="45">
        <v>143.5</v>
      </c>
      <c r="BG73" s="45">
        <v>20061025</v>
      </c>
      <c r="BH73" s="45" t="s">
        <v>138</v>
      </c>
      <c r="BI73" s="45" t="s">
        <v>987</v>
      </c>
      <c r="BJ73" s="45" t="s">
        <v>879</v>
      </c>
      <c r="BK73" s="45">
        <v>40</v>
      </c>
      <c r="BL73" s="45">
        <v>59.04</v>
      </c>
      <c r="BM73" s="45">
        <v>52.46</v>
      </c>
      <c r="BN73" s="45">
        <v>10.17</v>
      </c>
      <c r="BO73" s="45">
        <v>9.11</v>
      </c>
      <c r="BP73" s="45">
        <v>90</v>
      </c>
      <c r="BQ73" s="45" t="s">
        <v>988</v>
      </c>
      <c r="BR73" s="45">
        <v>40</v>
      </c>
      <c r="BS73" s="45">
        <v>7.9</v>
      </c>
      <c r="BT73" s="45">
        <v>8.1</v>
      </c>
      <c r="BU73" s="45">
        <v>16</v>
      </c>
      <c r="BV73" s="45">
        <v>0</v>
      </c>
      <c r="BW73" s="45">
        <v>3147</v>
      </c>
      <c r="BX73" s="45">
        <v>3153</v>
      </c>
      <c r="BY73" s="45">
        <v>3150</v>
      </c>
      <c r="BZ73" s="45">
        <v>13</v>
      </c>
      <c r="CA73" s="45">
        <v>13.7</v>
      </c>
      <c r="CB73" s="45">
        <v>13.5</v>
      </c>
      <c r="CC73" s="45">
        <v>2.16</v>
      </c>
      <c r="CD73" s="45">
        <v>2.36</v>
      </c>
      <c r="CE73" s="45">
        <v>2.25</v>
      </c>
      <c r="CF73" s="45">
        <v>4382.3</v>
      </c>
      <c r="CG73" s="45">
        <v>5114.3999999999996</v>
      </c>
      <c r="CH73" s="45">
        <v>4690.1000000000004</v>
      </c>
      <c r="CI73" s="45">
        <v>2027.7</v>
      </c>
      <c r="CJ73" s="45">
        <v>2249.3000000000002</v>
      </c>
      <c r="CK73" s="45">
        <v>2104.1999999999998</v>
      </c>
      <c r="CL73" s="45">
        <v>845</v>
      </c>
      <c r="CM73" s="45">
        <v>857</v>
      </c>
      <c r="CN73" s="45">
        <v>851</v>
      </c>
      <c r="CO73" s="45">
        <v>143.6</v>
      </c>
      <c r="CP73" s="45">
        <v>143.69999999999999</v>
      </c>
      <c r="CQ73" s="45">
        <v>143.6</v>
      </c>
      <c r="CR73" s="45">
        <v>87.7</v>
      </c>
      <c r="CS73" s="45">
        <v>88</v>
      </c>
      <c r="CT73" s="45">
        <v>87.9</v>
      </c>
      <c r="CU73" s="45">
        <v>93.3</v>
      </c>
      <c r="CV73" s="45">
        <v>93.7</v>
      </c>
      <c r="CW73" s="45">
        <v>93.5</v>
      </c>
      <c r="CX73" s="45">
        <v>5.5</v>
      </c>
      <c r="CY73" s="45">
        <v>5.7</v>
      </c>
      <c r="CZ73" s="45">
        <v>5.6</v>
      </c>
      <c r="DA73" s="45">
        <v>26.9</v>
      </c>
      <c r="DB73" s="45">
        <v>34.700000000000003</v>
      </c>
      <c r="DC73" s="45">
        <v>31.5</v>
      </c>
      <c r="DD73" s="45">
        <v>274</v>
      </c>
      <c r="DE73" s="45">
        <v>284</v>
      </c>
      <c r="DF73" s="45">
        <v>277</v>
      </c>
      <c r="DG73" s="45">
        <v>10.1</v>
      </c>
      <c r="DH73" s="45">
        <v>11.2</v>
      </c>
      <c r="DI73" s="45">
        <v>10.8</v>
      </c>
      <c r="DJ73" s="45">
        <v>0.4</v>
      </c>
      <c r="DK73" s="45">
        <v>0.6</v>
      </c>
      <c r="DL73" s="45">
        <v>0.5</v>
      </c>
      <c r="DM73" s="45">
        <v>0.47</v>
      </c>
      <c r="DN73" s="45">
        <v>0.51</v>
      </c>
      <c r="DO73" s="45">
        <v>0.5</v>
      </c>
      <c r="DP73" s="45">
        <v>35</v>
      </c>
      <c r="DQ73" s="45">
        <v>35</v>
      </c>
      <c r="DR73" s="45">
        <v>35</v>
      </c>
      <c r="DS73" s="45">
        <v>151.80000000000001</v>
      </c>
      <c r="DT73" s="45">
        <v>188.6</v>
      </c>
      <c r="DU73" s="45">
        <v>165.3</v>
      </c>
      <c r="DV73" s="45">
        <v>1660</v>
      </c>
      <c r="DW73" s="45">
        <v>720</v>
      </c>
      <c r="DX73" s="45">
        <v>540</v>
      </c>
      <c r="DY73" s="45">
        <v>1750</v>
      </c>
      <c r="DZ73" s="45">
        <v>6.3500000000000001E-2</v>
      </c>
      <c r="EA73" s="45">
        <v>7.1099999999999997E-2</v>
      </c>
      <c r="EB73" s="45">
        <v>6.7299999999999999E-2</v>
      </c>
      <c r="EC73" s="45">
        <v>8.6400000000000005E-2</v>
      </c>
      <c r="ED73" s="45">
        <v>9.4E-2</v>
      </c>
      <c r="EE73" s="45">
        <v>9.0200000000000002E-2</v>
      </c>
      <c r="EF73" s="45">
        <v>6.0999999999999999E-2</v>
      </c>
      <c r="EG73" s="45">
        <v>6.3500000000000001E-2</v>
      </c>
      <c r="EH73" s="45">
        <v>6.2199999999999998E-2</v>
      </c>
      <c r="EI73" s="45">
        <v>6.3500000000000001E-2</v>
      </c>
      <c r="EJ73" s="45">
        <v>6.6000000000000003E-2</v>
      </c>
      <c r="EK73" s="45">
        <v>6.4799999999999996E-2</v>
      </c>
      <c r="EL73" s="45">
        <v>6.0999999999999999E-2</v>
      </c>
      <c r="EM73" s="45">
        <v>6.6000000000000003E-2</v>
      </c>
      <c r="EN73" s="45">
        <v>6.3500000000000001E-2</v>
      </c>
      <c r="EO73" s="45">
        <v>0</v>
      </c>
      <c r="EP73" s="45">
        <v>11</v>
      </c>
      <c r="EQ73" s="45">
        <v>4.8300000000000003E-2</v>
      </c>
      <c r="ER73" s="45" t="s">
        <v>893</v>
      </c>
      <c r="ES73" s="45">
        <v>152</v>
      </c>
      <c r="ET73" s="45">
        <v>8252</v>
      </c>
      <c r="EU73" s="45" t="s">
        <v>188</v>
      </c>
      <c r="EV73" s="45">
        <v>1295</v>
      </c>
      <c r="EW73" s="45">
        <v>2405</v>
      </c>
      <c r="EX73" s="45" t="s">
        <v>142</v>
      </c>
      <c r="EY73" s="45">
        <v>203</v>
      </c>
      <c r="EZ73" s="45">
        <v>20061027</v>
      </c>
      <c r="FA73" s="45" t="s">
        <v>986</v>
      </c>
      <c r="FB73" s="45">
        <v>152</v>
      </c>
      <c r="FC73" s="45" t="s">
        <v>918</v>
      </c>
    </row>
    <row r="74" spans="1:159" s="45" customFormat="1">
      <c r="A74" s="45" t="s">
        <v>160</v>
      </c>
      <c r="B74" s="45">
        <v>5</v>
      </c>
      <c r="C74" s="45">
        <v>12.6</v>
      </c>
      <c r="D74" s="45">
        <v>61153</v>
      </c>
      <c r="E74" s="45" t="s">
        <v>144</v>
      </c>
      <c r="F74" s="45" t="s">
        <v>145</v>
      </c>
      <c r="G74" s="45">
        <v>20061028</v>
      </c>
      <c r="H74" s="45" t="s">
        <v>345</v>
      </c>
      <c r="I74" s="45" t="s">
        <v>236</v>
      </c>
      <c r="J74" s="45">
        <v>20061030</v>
      </c>
      <c r="K74" s="45">
        <v>20070128</v>
      </c>
      <c r="L74" s="45">
        <v>69</v>
      </c>
      <c r="N74" s="52">
        <f t="shared" si="41"/>
        <v>0</v>
      </c>
      <c r="O74" s="53">
        <f t="shared" si="42"/>
        <v>1.8533999999999999</v>
      </c>
      <c r="P74" s="45">
        <v>1.8533999999999999</v>
      </c>
      <c r="Q74" s="45">
        <f t="shared" si="43"/>
        <v>0.40292351440585433</v>
      </c>
      <c r="R74" s="45">
        <f t="shared" si="44"/>
        <v>0</v>
      </c>
      <c r="S74" s="45">
        <f t="shared" si="45"/>
        <v>1.8533999999999999</v>
      </c>
      <c r="T74" s="54">
        <f t="shared" si="46"/>
        <v>26.4</v>
      </c>
      <c r="U74" s="45">
        <f t="shared" si="47"/>
        <v>0.40292362128823156</v>
      </c>
      <c r="V74" s="55">
        <f t="shared" si="48"/>
        <v>-0.40292362128823156</v>
      </c>
      <c r="W74" s="56">
        <f t="shared" si="49"/>
        <v>1.8130954733897104</v>
      </c>
      <c r="X74" s="54">
        <f t="shared" si="50"/>
        <v>28.33403338218351</v>
      </c>
      <c r="Y74" s="45">
        <f t="shared" si="51"/>
        <v>1.8130954733897104</v>
      </c>
      <c r="Z74" s="45">
        <f t="shared" si="52"/>
        <v>0</v>
      </c>
      <c r="AA74" s="45">
        <f t="shared" si="53"/>
        <v>0.40292362128823156</v>
      </c>
      <c r="AB74" s="45">
        <f t="shared" si="54"/>
        <v>0</v>
      </c>
      <c r="AC74" s="45">
        <f t="shared" si="55"/>
        <v>1</v>
      </c>
      <c r="AD74" s="45">
        <f t="shared" si="56"/>
        <v>1</v>
      </c>
      <c r="AE74" s="45">
        <f t="shared" si="57"/>
        <v>0</v>
      </c>
      <c r="AF74" s="45">
        <f t="shared" si="58"/>
        <v>0</v>
      </c>
      <c r="AH74" s="48">
        <v>10.34</v>
      </c>
      <c r="AI74" s="45">
        <f t="shared" ref="AI74:AI75" si="66">(AH74-10.27)/0.11</f>
        <v>0.63636363636363891</v>
      </c>
      <c r="AJ74" s="45">
        <v>0.63636363636363891</v>
      </c>
      <c r="AK74" s="45">
        <f t="shared" si="59"/>
        <v>0.6112684768350175</v>
      </c>
      <c r="AL74" s="45">
        <f t="shared" si="60"/>
        <v>-0.6112684768350175</v>
      </c>
      <c r="AM74" s="45">
        <f t="shared" si="63"/>
        <v>3.1368949410776836E-2</v>
      </c>
      <c r="AN74" s="45">
        <f t="shared" si="61"/>
        <v>0.61126845969434496</v>
      </c>
      <c r="AO74" s="45">
        <f t="shared" si="64"/>
        <v>-0.61126845969434496</v>
      </c>
      <c r="AP74" s="45">
        <f t="shared" si="65"/>
        <v>3.1368970836617494E-2</v>
      </c>
      <c r="AQ74" s="45">
        <f t="shared" si="62"/>
        <v>0</v>
      </c>
      <c r="BE74" s="45" t="s">
        <v>200</v>
      </c>
      <c r="BF74" s="45">
        <v>143.5</v>
      </c>
      <c r="BG74" s="45">
        <v>20061026</v>
      </c>
      <c r="BH74" s="45" t="s">
        <v>138</v>
      </c>
      <c r="BI74" s="45" t="s">
        <v>534</v>
      </c>
      <c r="BJ74" s="45" t="s">
        <v>879</v>
      </c>
      <c r="BK74" s="45">
        <v>40</v>
      </c>
      <c r="BL74" s="45">
        <v>71.540000000000006</v>
      </c>
      <c r="BM74" s="45">
        <v>65.56</v>
      </c>
      <c r="BN74" s="45">
        <v>10.89</v>
      </c>
      <c r="BO74" s="45">
        <v>10.1</v>
      </c>
      <c r="BP74" s="45">
        <v>-10</v>
      </c>
      <c r="BQ74" s="45" t="s">
        <v>989</v>
      </c>
      <c r="BR74" s="45">
        <v>40</v>
      </c>
      <c r="BS74" s="45">
        <v>4.8</v>
      </c>
      <c r="BT74" s="45">
        <v>7.8</v>
      </c>
      <c r="BU74" s="45">
        <v>12.6</v>
      </c>
      <c r="BV74" s="45">
        <v>0</v>
      </c>
      <c r="BW74" s="45">
        <v>3147</v>
      </c>
      <c r="BX74" s="45">
        <v>3152</v>
      </c>
      <c r="BY74" s="45">
        <v>3150</v>
      </c>
      <c r="BZ74" s="45">
        <v>13.3</v>
      </c>
      <c r="CA74" s="45">
        <v>13.9</v>
      </c>
      <c r="CB74" s="45">
        <v>13.6</v>
      </c>
      <c r="CC74" s="45">
        <v>2.14</v>
      </c>
      <c r="CD74" s="45">
        <v>2.3199999999999998</v>
      </c>
      <c r="CE74" s="45">
        <v>2.2200000000000002</v>
      </c>
      <c r="CF74" s="45">
        <v>3760.3</v>
      </c>
      <c r="CG74" s="45">
        <v>4708.3</v>
      </c>
      <c r="CH74" s="45">
        <v>4128.2</v>
      </c>
      <c r="CI74" s="45">
        <v>1744.1</v>
      </c>
      <c r="CJ74" s="45">
        <v>2093.8000000000002</v>
      </c>
      <c r="CK74" s="45">
        <v>1949.3</v>
      </c>
      <c r="CL74" s="45">
        <v>822</v>
      </c>
      <c r="CM74" s="45">
        <v>876</v>
      </c>
      <c r="CN74" s="45">
        <v>850</v>
      </c>
      <c r="CO74" s="45">
        <v>143.4</v>
      </c>
      <c r="CP74" s="45">
        <v>143.5</v>
      </c>
      <c r="CQ74" s="45">
        <v>143.5</v>
      </c>
      <c r="CR74" s="45">
        <v>87.5</v>
      </c>
      <c r="CS74" s="45">
        <v>88.3</v>
      </c>
      <c r="CT74" s="45">
        <v>87.9</v>
      </c>
      <c r="CU74" s="45">
        <v>93.1</v>
      </c>
      <c r="CV74" s="45">
        <v>93.9</v>
      </c>
      <c r="CW74" s="45">
        <v>93.5</v>
      </c>
      <c r="CX74" s="45">
        <v>5.5</v>
      </c>
      <c r="CY74" s="45">
        <v>5.8</v>
      </c>
      <c r="CZ74" s="45">
        <v>5.6</v>
      </c>
      <c r="DA74" s="45">
        <v>24</v>
      </c>
      <c r="DB74" s="45">
        <v>40.5</v>
      </c>
      <c r="DC74" s="45">
        <v>30.9</v>
      </c>
      <c r="DD74" s="45">
        <v>272</v>
      </c>
      <c r="DE74" s="45">
        <v>284</v>
      </c>
      <c r="DF74" s="45">
        <v>280</v>
      </c>
      <c r="DG74" s="45">
        <v>10.7</v>
      </c>
      <c r="DH74" s="45">
        <v>11.3</v>
      </c>
      <c r="DI74" s="45">
        <v>11</v>
      </c>
      <c r="DJ74" s="45">
        <v>0.1</v>
      </c>
      <c r="DK74" s="45">
        <v>0.2</v>
      </c>
      <c r="DL74" s="45">
        <v>0.2</v>
      </c>
      <c r="DM74" s="45">
        <v>0.38</v>
      </c>
      <c r="DN74" s="45">
        <v>0.56999999999999995</v>
      </c>
      <c r="DO74" s="45">
        <v>0.5</v>
      </c>
      <c r="DP74" s="45">
        <v>35</v>
      </c>
      <c r="DQ74" s="45">
        <v>35</v>
      </c>
      <c r="DR74" s="45">
        <v>35</v>
      </c>
      <c r="DS74" s="45">
        <v>4.8</v>
      </c>
      <c r="DT74" s="45">
        <v>170.9</v>
      </c>
      <c r="DU74" s="45">
        <v>125.6</v>
      </c>
      <c r="DV74" s="45">
        <v>1660</v>
      </c>
      <c r="DW74" s="45">
        <v>720</v>
      </c>
      <c r="DX74" s="45">
        <v>540</v>
      </c>
      <c r="DY74" s="45">
        <v>1850</v>
      </c>
      <c r="DZ74" s="45">
        <v>8.3799999999999999E-2</v>
      </c>
      <c r="EA74" s="45">
        <v>8.6400000000000005E-2</v>
      </c>
      <c r="EB74" s="45">
        <v>8.5099999999999995E-2</v>
      </c>
      <c r="EC74" s="45">
        <v>8.8900000000000007E-2</v>
      </c>
      <c r="ED74" s="45">
        <v>9.6500000000000002E-2</v>
      </c>
      <c r="EE74" s="45">
        <v>9.2700000000000005E-2</v>
      </c>
      <c r="EF74" s="45">
        <v>6.0999999999999999E-2</v>
      </c>
      <c r="EG74" s="45">
        <v>6.6000000000000003E-2</v>
      </c>
      <c r="EH74" s="45">
        <v>6.4100000000000004E-2</v>
      </c>
      <c r="EI74" s="45">
        <v>6.3500000000000001E-2</v>
      </c>
      <c r="EJ74" s="45">
        <v>6.6000000000000003E-2</v>
      </c>
      <c r="EK74" s="45">
        <v>6.4799999999999996E-2</v>
      </c>
      <c r="EL74" s="45">
        <v>6.3500000000000001E-2</v>
      </c>
      <c r="EM74" s="45">
        <v>6.3500000000000001E-2</v>
      </c>
      <c r="EN74" s="45">
        <v>6.3500000000000001E-2</v>
      </c>
      <c r="EO74" s="45">
        <v>5.0000000000000001E-3</v>
      </c>
      <c r="EP74" s="45">
        <v>5</v>
      </c>
      <c r="EQ74" s="45">
        <v>3.8100000000000002E-2</v>
      </c>
      <c r="ER74" s="45">
        <v>1627</v>
      </c>
      <c r="ES74" s="45">
        <v>320</v>
      </c>
      <c r="ET74" s="45">
        <v>8252</v>
      </c>
      <c r="EU74" s="45" t="s">
        <v>188</v>
      </c>
      <c r="EV74" s="45">
        <v>869</v>
      </c>
      <c r="EW74" s="45">
        <v>2405</v>
      </c>
      <c r="EX74" s="45" t="s">
        <v>142</v>
      </c>
      <c r="EY74" s="45">
        <v>98</v>
      </c>
      <c r="EZ74" s="45">
        <v>20061028</v>
      </c>
      <c r="FA74" s="45" t="s">
        <v>345</v>
      </c>
      <c r="FB74" s="45">
        <v>320</v>
      </c>
      <c r="FC74" s="45" t="s">
        <v>918</v>
      </c>
    </row>
    <row r="75" spans="1:159" s="45" customFormat="1">
      <c r="A75" s="45" t="s">
        <v>160</v>
      </c>
      <c r="B75" s="45">
        <v>3</v>
      </c>
      <c r="C75" s="45">
        <v>10.3</v>
      </c>
      <c r="D75" s="45">
        <v>61442</v>
      </c>
      <c r="E75" s="45" t="s">
        <v>144</v>
      </c>
      <c r="F75" s="45" t="s">
        <v>145</v>
      </c>
      <c r="G75" s="45">
        <v>20061219</v>
      </c>
      <c r="H75" s="45" t="s">
        <v>1004</v>
      </c>
      <c r="I75" s="45" t="s">
        <v>236</v>
      </c>
      <c r="J75" s="45">
        <v>20061219</v>
      </c>
      <c r="K75" s="45">
        <v>20070319</v>
      </c>
      <c r="L75" s="45">
        <v>70</v>
      </c>
      <c r="N75" s="52">
        <f t="shared" si="41"/>
        <v>0</v>
      </c>
      <c r="O75" s="53">
        <f t="shared" si="42"/>
        <v>0.86209999999999998</v>
      </c>
      <c r="P75" s="45">
        <v>0.86209999999999998</v>
      </c>
      <c r="Q75" s="45">
        <f t="shared" si="43"/>
        <v>0.49475881152468348</v>
      </c>
      <c r="R75" s="45">
        <f t="shared" si="44"/>
        <v>0</v>
      </c>
      <c r="S75" s="45">
        <f t="shared" si="45"/>
        <v>0.86209999999999998</v>
      </c>
      <c r="T75" s="54">
        <f t="shared" si="46"/>
        <v>26.4</v>
      </c>
      <c r="U75" s="45">
        <f t="shared" si="47"/>
        <v>0.49475889703058529</v>
      </c>
      <c r="V75" s="55">
        <f t="shared" si="48"/>
        <v>-0.49475889703058529</v>
      </c>
      <c r="W75" s="56">
        <f t="shared" si="49"/>
        <v>0.45917637871176842</v>
      </c>
      <c r="X75" s="54">
        <f t="shared" si="50"/>
        <v>28.774842705746806</v>
      </c>
      <c r="Y75" s="45">
        <f t="shared" si="51"/>
        <v>0.45917637871176842</v>
      </c>
      <c r="Z75" s="45">
        <f t="shared" si="52"/>
        <v>0</v>
      </c>
      <c r="AA75" s="45">
        <f t="shared" si="53"/>
        <v>0.49475889703058529</v>
      </c>
      <c r="AB75" s="45">
        <f t="shared" si="54"/>
        <v>0</v>
      </c>
      <c r="AC75" s="45">
        <f t="shared" si="55"/>
        <v>0</v>
      </c>
      <c r="AD75" s="45">
        <f t="shared" si="56"/>
        <v>0</v>
      </c>
      <c r="AE75" s="45">
        <f t="shared" si="57"/>
        <v>0</v>
      </c>
      <c r="AF75" s="45">
        <f t="shared" si="58"/>
        <v>0</v>
      </c>
      <c r="AH75" s="48">
        <v>10.44</v>
      </c>
      <c r="AI75" s="45">
        <f t="shared" si="66"/>
        <v>1.5454545454545447</v>
      </c>
      <c r="AJ75" s="45">
        <v>1.5454545454545447</v>
      </c>
      <c r="AK75" s="45">
        <f t="shared" si="59"/>
        <v>0.798105690558923</v>
      </c>
      <c r="AL75" s="45">
        <f t="shared" si="60"/>
        <v>-0.798105690558923</v>
      </c>
      <c r="AM75" s="45">
        <f t="shared" si="63"/>
        <v>0.93418606861952724</v>
      </c>
      <c r="AN75" s="45">
        <f t="shared" si="61"/>
        <v>0.798105676846385</v>
      </c>
      <c r="AO75" s="45">
        <f t="shared" si="64"/>
        <v>-0.798105676846385</v>
      </c>
      <c r="AP75" s="45">
        <f t="shared" si="65"/>
        <v>0.93418608576019979</v>
      </c>
      <c r="AQ75" s="45">
        <f t="shared" si="62"/>
        <v>0</v>
      </c>
      <c r="BE75" s="45" t="s">
        <v>147</v>
      </c>
      <c r="BF75" s="45">
        <v>143.5</v>
      </c>
      <c r="BG75" s="45">
        <v>20061217</v>
      </c>
      <c r="BH75" s="45" t="s">
        <v>138</v>
      </c>
      <c r="BI75" s="45" t="s">
        <v>533</v>
      </c>
      <c r="BJ75" s="45" t="s">
        <v>879</v>
      </c>
      <c r="BK75" s="45">
        <v>40</v>
      </c>
      <c r="BL75" s="45">
        <v>71.7</v>
      </c>
      <c r="BM75" s="45">
        <v>66.03</v>
      </c>
      <c r="BN75" s="45">
        <v>10.9</v>
      </c>
      <c r="BO75" s="45">
        <v>10.15</v>
      </c>
      <c r="BP75" s="45">
        <v>40</v>
      </c>
      <c r="BQ75" s="45" t="s">
        <v>1005</v>
      </c>
      <c r="BR75" s="45">
        <v>40</v>
      </c>
      <c r="BS75" s="45">
        <v>4.5999999999999996</v>
      </c>
      <c r="BT75" s="45">
        <v>5.7</v>
      </c>
      <c r="BU75" s="45">
        <v>10.3</v>
      </c>
      <c r="BV75" s="45">
        <v>0</v>
      </c>
      <c r="BW75" s="45">
        <v>3145</v>
      </c>
      <c r="BX75" s="45">
        <v>3156</v>
      </c>
      <c r="BY75" s="45">
        <v>3150</v>
      </c>
      <c r="BZ75" s="45">
        <v>13.4</v>
      </c>
      <c r="CA75" s="45">
        <v>13.9</v>
      </c>
      <c r="CB75" s="45">
        <v>13.6</v>
      </c>
      <c r="CC75" s="45">
        <v>2.14</v>
      </c>
      <c r="CD75" s="45">
        <v>2.27</v>
      </c>
      <c r="CE75" s="45">
        <v>2.21</v>
      </c>
      <c r="CF75" s="45">
        <v>4254.8</v>
      </c>
      <c r="CG75" s="45">
        <v>4733.6000000000004</v>
      </c>
      <c r="CH75" s="45">
        <v>4540.6000000000004</v>
      </c>
      <c r="CI75" s="45">
        <v>1979.6</v>
      </c>
      <c r="CJ75" s="45">
        <v>2175.6999999999998</v>
      </c>
      <c r="CK75" s="45">
        <v>2089.4</v>
      </c>
      <c r="CL75" s="45">
        <v>839</v>
      </c>
      <c r="CM75" s="45">
        <v>871</v>
      </c>
      <c r="CN75" s="45">
        <v>850</v>
      </c>
      <c r="CO75" s="45">
        <v>143.6</v>
      </c>
      <c r="CP75" s="45">
        <v>143.69999999999999</v>
      </c>
      <c r="CQ75" s="45">
        <v>143.6</v>
      </c>
      <c r="CR75" s="45">
        <v>87.8</v>
      </c>
      <c r="CS75" s="45">
        <v>88</v>
      </c>
      <c r="CT75" s="45">
        <v>87.9</v>
      </c>
      <c r="CU75" s="45">
        <v>93.3</v>
      </c>
      <c r="CV75" s="45">
        <v>93.6</v>
      </c>
      <c r="CW75" s="45">
        <v>93.5</v>
      </c>
      <c r="CX75" s="45">
        <v>5.5</v>
      </c>
      <c r="CY75" s="45">
        <v>5.7</v>
      </c>
      <c r="CZ75" s="45">
        <v>5.6</v>
      </c>
      <c r="DA75" s="45">
        <v>27.7</v>
      </c>
      <c r="DB75" s="45">
        <v>31.6</v>
      </c>
      <c r="DC75" s="45">
        <v>29.1</v>
      </c>
      <c r="DD75" s="45">
        <v>277</v>
      </c>
      <c r="DE75" s="45">
        <v>283</v>
      </c>
      <c r="DF75" s="45">
        <v>279</v>
      </c>
      <c r="DG75" s="45">
        <v>10.8</v>
      </c>
      <c r="DH75" s="45">
        <v>11.3</v>
      </c>
      <c r="DI75" s="45">
        <v>11</v>
      </c>
      <c r="DJ75" s="45">
        <v>0</v>
      </c>
      <c r="DK75" s="45">
        <v>0.4</v>
      </c>
      <c r="DL75" s="45">
        <v>0.2</v>
      </c>
      <c r="DM75" s="45">
        <v>0.48</v>
      </c>
      <c r="DN75" s="45">
        <v>0.51</v>
      </c>
      <c r="DO75" s="45">
        <v>0.5</v>
      </c>
      <c r="DP75" s="45">
        <v>35</v>
      </c>
      <c r="DQ75" s="45">
        <v>35</v>
      </c>
      <c r="DR75" s="45">
        <v>35</v>
      </c>
      <c r="DS75" s="45">
        <v>131.69999999999999</v>
      </c>
      <c r="DT75" s="45">
        <v>191.4</v>
      </c>
      <c r="DU75" s="45">
        <v>164.2</v>
      </c>
      <c r="DV75" s="45">
        <v>1660</v>
      </c>
      <c r="DW75" s="45">
        <v>720</v>
      </c>
      <c r="DX75" s="45">
        <v>540</v>
      </c>
      <c r="DY75" s="45">
        <v>1800</v>
      </c>
      <c r="DZ75" s="45">
        <v>8.3799999999999999E-2</v>
      </c>
      <c r="EA75" s="45">
        <v>8.8900000000000007E-2</v>
      </c>
      <c r="EB75" s="45">
        <v>8.5699999999999998E-2</v>
      </c>
      <c r="EC75" s="45">
        <v>9.4E-2</v>
      </c>
      <c r="ED75" s="45">
        <v>0.1016</v>
      </c>
      <c r="EE75" s="45">
        <v>9.7799999999999998E-2</v>
      </c>
      <c r="EF75" s="45">
        <v>6.0999999999999999E-2</v>
      </c>
      <c r="EG75" s="45">
        <v>6.3500000000000001E-2</v>
      </c>
      <c r="EH75" s="45">
        <v>6.1600000000000002E-2</v>
      </c>
      <c r="EI75" s="45">
        <v>7.3700000000000002E-2</v>
      </c>
      <c r="EJ75" s="45">
        <v>7.6200000000000004E-2</v>
      </c>
      <c r="EK75" s="45">
        <v>7.4899999999999994E-2</v>
      </c>
      <c r="EL75" s="45">
        <v>5.0799999999999998E-2</v>
      </c>
      <c r="EM75" s="45">
        <v>5.8400000000000001E-2</v>
      </c>
      <c r="EN75" s="45">
        <v>5.4600000000000003E-2</v>
      </c>
      <c r="EO75" s="45">
        <v>2.5000000000000001E-3</v>
      </c>
      <c r="EP75" s="45">
        <v>8</v>
      </c>
      <c r="EQ75" s="45">
        <v>3.8100000000000002E-2</v>
      </c>
      <c r="ER75" s="45" t="s">
        <v>893</v>
      </c>
      <c r="ES75" s="45">
        <v>152</v>
      </c>
      <c r="ET75" s="45">
        <v>8252</v>
      </c>
      <c r="EU75" s="45" t="s">
        <v>188</v>
      </c>
      <c r="EV75" s="45">
        <v>1295</v>
      </c>
      <c r="EW75" s="45">
        <v>2405</v>
      </c>
      <c r="EX75" s="45" t="s">
        <v>965</v>
      </c>
      <c r="EY75" s="45">
        <v>212</v>
      </c>
      <c r="EZ75" s="45">
        <v>20061219</v>
      </c>
      <c r="FA75" s="45" t="s">
        <v>1004</v>
      </c>
      <c r="FB75" s="45">
        <v>152</v>
      </c>
      <c r="FC75" s="45" t="s">
        <v>918</v>
      </c>
    </row>
    <row r="76" spans="1:159" s="45" customFormat="1">
      <c r="A76" s="45" t="s">
        <v>160</v>
      </c>
      <c r="B76" s="45">
        <v>5</v>
      </c>
      <c r="C76" s="45">
        <v>20.399999999999999</v>
      </c>
      <c r="D76" s="45">
        <v>61424</v>
      </c>
      <c r="E76" s="45" t="s">
        <v>577</v>
      </c>
      <c r="F76" s="45" t="s">
        <v>145</v>
      </c>
      <c r="G76" s="45">
        <v>20070102</v>
      </c>
      <c r="H76" s="45" t="s">
        <v>1006</v>
      </c>
      <c r="I76" s="45" t="s">
        <v>236</v>
      </c>
      <c r="J76" s="45">
        <v>20070103</v>
      </c>
      <c r="K76" s="45">
        <v>20070402</v>
      </c>
      <c r="L76" s="45">
        <v>71</v>
      </c>
      <c r="N76" s="52">
        <f t="shared" si="41"/>
        <v>0</v>
      </c>
      <c r="O76" s="53">
        <f t="shared" si="42"/>
        <v>0.92779999999999996</v>
      </c>
      <c r="P76" s="45">
        <v>0.92779999999999996</v>
      </c>
      <c r="Q76" s="45">
        <f t="shared" si="43"/>
        <v>0.5813670492197468</v>
      </c>
      <c r="R76" s="45">
        <f t="shared" si="44"/>
        <v>0</v>
      </c>
      <c r="S76" s="45">
        <f t="shared" si="45"/>
        <v>0.92779999999999996</v>
      </c>
      <c r="T76" s="54">
        <f t="shared" si="46"/>
        <v>26.4</v>
      </c>
      <c r="U76" s="45">
        <f t="shared" si="47"/>
        <v>0.58136711762446824</v>
      </c>
      <c r="V76" s="55">
        <f t="shared" si="48"/>
        <v>-0.58136711762446824</v>
      </c>
      <c r="W76" s="56">
        <f t="shared" si="49"/>
        <v>0.43304110296941467</v>
      </c>
      <c r="X76" s="54">
        <f t="shared" si="50"/>
        <v>29.190562164597445</v>
      </c>
      <c r="Y76" s="45">
        <f t="shared" si="51"/>
        <v>0.43304110296941467</v>
      </c>
      <c r="Z76" s="45">
        <f t="shared" si="52"/>
        <v>0</v>
      </c>
      <c r="AA76" s="45">
        <f t="shared" si="53"/>
        <v>0.58136711762446824</v>
      </c>
      <c r="AB76" s="45">
        <f t="shared" si="54"/>
        <v>0</v>
      </c>
      <c r="AC76" s="45">
        <f t="shared" si="55"/>
        <v>0</v>
      </c>
      <c r="AD76" s="45">
        <f t="shared" si="56"/>
        <v>0</v>
      </c>
      <c r="AE76" s="45">
        <f t="shared" si="57"/>
        <v>0</v>
      </c>
      <c r="AF76" s="45">
        <f t="shared" si="58"/>
        <v>1</v>
      </c>
      <c r="AH76" s="48">
        <v>9.26</v>
      </c>
      <c r="AI76" s="45">
        <f t="shared" ref="AI76:AI77" si="67">(AH76-9.24)/0.07</f>
        <v>0.28571428571427959</v>
      </c>
      <c r="AJ76" s="45">
        <v>0.28571428571427959</v>
      </c>
      <c r="AK76" s="45">
        <f t="shared" si="59"/>
        <v>0.69562740958999436</v>
      </c>
      <c r="AL76" s="45">
        <f t="shared" si="60"/>
        <v>-0.69562740958999436</v>
      </c>
      <c r="AM76" s="45">
        <f t="shared" si="63"/>
        <v>-0.51239140484464341</v>
      </c>
      <c r="AN76" s="45">
        <f t="shared" si="61"/>
        <v>0.69562739861996403</v>
      </c>
      <c r="AO76" s="45">
        <f t="shared" si="64"/>
        <v>-0.69562739861996403</v>
      </c>
      <c r="AP76" s="45">
        <f t="shared" si="65"/>
        <v>-0.51239139113210541</v>
      </c>
      <c r="AQ76" s="45">
        <f t="shared" si="62"/>
        <v>0</v>
      </c>
      <c r="BE76" s="45" t="s">
        <v>200</v>
      </c>
      <c r="BF76" s="45">
        <v>143.5</v>
      </c>
      <c r="BG76" s="45">
        <v>20061231</v>
      </c>
      <c r="BH76" s="45" t="s">
        <v>138</v>
      </c>
      <c r="BI76" s="45" t="s">
        <v>1007</v>
      </c>
      <c r="BJ76" s="45" t="s">
        <v>879</v>
      </c>
      <c r="BK76" s="45">
        <v>40</v>
      </c>
      <c r="BL76" s="45">
        <v>58.77</v>
      </c>
      <c r="BM76" s="45">
        <v>52.25</v>
      </c>
      <c r="BN76" s="45">
        <v>10.15</v>
      </c>
      <c r="BO76" s="45">
        <v>9.14</v>
      </c>
      <c r="BP76" s="45">
        <v>90</v>
      </c>
      <c r="BQ76" s="45" t="s">
        <v>1008</v>
      </c>
      <c r="BR76" s="45">
        <v>40</v>
      </c>
      <c r="BS76" s="45">
        <v>11.4</v>
      </c>
      <c r="BT76" s="45">
        <v>9</v>
      </c>
      <c r="BU76" s="45">
        <v>20.399999999999999</v>
      </c>
      <c r="BV76" s="45">
        <v>0</v>
      </c>
      <c r="BW76" s="45">
        <v>3145</v>
      </c>
      <c r="BX76" s="45">
        <v>3155</v>
      </c>
      <c r="BY76" s="45">
        <v>3150</v>
      </c>
      <c r="BZ76" s="45">
        <v>13.5</v>
      </c>
      <c r="CA76" s="45">
        <v>13.9</v>
      </c>
      <c r="CB76" s="45">
        <v>13.7</v>
      </c>
      <c r="CC76" s="45">
        <v>2.2000000000000002</v>
      </c>
      <c r="CD76" s="45">
        <v>2.34</v>
      </c>
      <c r="CE76" s="45">
        <v>2.2599999999999998</v>
      </c>
      <c r="CF76" s="45">
        <v>4585.2</v>
      </c>
      <c r="CG76" s="45">
        <v>5347.9</v>
      </c>
      <c r="CH76" s="45">
        <v>4879.3</v>
      </c>
      <c r="CI76" s="45">
        <v>1909.7</v>
      </c>
      <c r="CJ76" s="45">
        <v>2241</v>
      </c>
      <c r="CK76" s="45">
        <v>2141.3000000000002</v>
      </c>
      <c r="CL76" s="45">
        <v>840</v>
      </c>
      <c r="CM76" s="45">
        <v>864</v>
      </c>
      <c r="CN76" s="45">
        <v>852</v>
      </c>
      <c r="CO76" s="45">
        <v>143.4</v>
      </c>
      <c r="CP76" s="45">
        <v>143.5</v>
      </c>
      <c r="CQ76" s="45">
        <v>143.5</v>
      </c>
      <c r="CR76" s="45">
        <v>87.6</v>
      </c>
      <c r="CS76" s="45">
        <v>88.2</v>
      </c>
      <c r="CT76" s="45">
        <v>87.9</v>
      </c>
      <c r="CU76" s="45">
        <v>93.2</v>
      </c>
      <c r="CV76" s="45">
        <v>93.8</v>
      </c>
      <c r="CW76" s="45">
        <v>93.5</v>
      </c>
      <c r="CX76" s="45">
        <v>5.4</v>
      </c>
      <c r="CY76" s="45">
        <v>5.7</v>
      </c>
      <c r="CZ76" s="45">
        <v>5.6</v>
      </c>
      <c r="DA76" s="45">
        <v>23.1</v>
      </c>
      <c r="DB76" s="45">
        <v>27.3</v>
      </c>
      <c r="DC76" s="45">
        <v>25</v>
      </c>
      <c r="DD76" s="45">
        <v>269</v>
      </c>
      <c r="DE76" s="45">
        <v>279</v>
      </c>
      <c r="DF76" s="45">
        <v>273</v>
      </c>
      <c r="DG76" s="45">
        <v>10.9</v>
      </c>
      <c r="DH76" s="45">
        <v>11.5</v>
      </c>
      <c r="DI76" s="45">
        <v>11.1</v>
      </c>
      <c r="DJ76" s="45">
        <v>-0.1</v>
      </c>
      <c r="DK76" s="45">
        <v>0</v>
      </c>
      <c r="DL76" s="45">
        <v>0</v>
      </c>
      <c r="DM76" s="45">
        <v>0.46</v>
      </c>
      <c r="DN76" s="45">
        <v>0.55000000000000004</v>
      </c>
      <c r="DO76" s="45">
        <v>0.5</v>
      </c>
      <c r="DP76" s="45">
        <v>35</v>
      </c>
      <c r="DQ76" s="45">
        <v>35</v>
      </c>
      <c r="DR76" s="45">
        <v>35</v>
      </c>
      <c r="DS76" s="45">
        <v>127</v>
      </c>
      <c r="DT76" s="45">
        <v>150.1</v>
      </c>
      <c r="DU76" s="45">
        <v>137.9</v>
      </c>
      <c r="DV76" s="45">
        <v>1660</v>
      </c>
      <c r="DW76" s="45">
        <v>720</v>
      </c>
      <c r="DX76" s="45">
        <v>540</v>
      </c>
      <c r="DY76" s="45">
        <v>1750</v>
      </c>
      <c r="DZ76" s="45">
        <v>6.8599999999999994E-2</v>
      </c>
      <c r="EA76" s="45">
        <v>7.3700000000000002E-2</v>
      </c>
      <c r="EB76" s="45">
        <v>7.1800000000000003E-2</v>
      </c>
      <c r="EC76" s="45">
        <v>8.6400000000000005E-2</v>
      </c>
      <c r="ED76" s="45">
        <v>9.4E-2</v>
      </c>
      <c r="EE76" s="45">
        <v>9.0200000000000002E-2</v>
      </c>
      <c r="EF76" s="45">
        <v>6.0999999999999999E-2</v>
      </c>
      <c r="EG76" s="45">
        <v>6.6000000000000003E-2</v>
      </c>
      <c r="EH76" s="45">
        <v>6.2899999999999998E-2</v>
      </c>
      <c r="EI76" s="45">
        <v>6.3500000000000001E-2</v>
      </c>
      <c r="EJ76" s="45">
        <v>6.8599999999999994E-2</v>
      </c>
      <c r="EK76" s="45">
        <v>6.6000000000000003E-2</v>
      </c>
      <c r="EL76" s="45">
        <v>7.1099999999999997E-2</v>
      </c>
      <c r="EM76" s="45">
        <v>7.3700000000000002E-2</v>
      </c>
      <c r="EN76" s="45">
        <v>7.2400000000000006E-2</v>
      </c>
      <c r="EO76" s="45">
        <v>5.1000000000000004E-3</v>
      </c>
      <c r="EP76" s="45">
        <v>11</v>
      </c>
      <c r="EQ76" s="45">
        <v>3.8100000000000002E-2</v>
      </c>
      <c r="ER76" s="45">
        <v>1627</v>
      </c>
      <c r="ES76" s="45">
        <v>320</v>
      </c>
      <c r="ET76" s="45">
        <v>8252</v>
      </c>
      <c r="EU76" s="45" t="s">
        <v>188</v>
      </c>
      <c r="EV76" s="45">
        <v>869</v>
      </c>
      <c r="EW76" s="45">
        <v>2405</v>
      </c>
      <c r="EX76" s="45" t="s">
        <v>965</v>
      </c>
      <c r="EY76" s="45">
        <v>107</v>
      </c>
      <c r="EZ76" s="45">
        <v>20070102</v>
      </c>
      <c r="FA76" s="45" t="s">
        <v>1006</v>
      </c>
      <c r="FB76" s="45">
        <v>320</v>
      </c>
      <c r="FC76" s="45" t="s">
        <v>918</v>
      </c>
    </row>
    <row r="77" spans="1:159" s="45" customFormat="1">
      <c r="A77" s="45" t="s">
        <v>160</v>
      </c>
      <c r="B77" s="45">
        <v>3</v>
      </c>
      <c r="C77" s="45">
        <v>20.399999999999999</v>
      </c>
      <c r="D77" s="45">
        <v>61425</v>
      </c>
      <c r="E77" s="45" t="s">
        <v>577</v>
      </c>
      <c r="F77" s="45" t="s">
        <v>145</v>
      </c>
      <c r="G77" s="45">
        <v>20070128</v>
      </c>
      <c r="H77" s="45" t="s">
        <v>1009</v>
      </c>
      <c r="I77" s="45" t="s">
        <v>295</v>
      </c>
      <c r="J77" s="45">
        <v>20070202</v>
      </c>
      <c r="K77" s="45" t="s">
        <v>624</v>
      </c>
      <c r="L77" s="45">
        <v>72</v>
      </c>
      <c r="N77" s="52">
        <f t="shared" si="41"/>
        <v>0</v>
      </c>
      <c r="O77" s="53">
        <f t="shared" si="42"/>
        <v>0.92779999999999996</v>
      </c>
      <c r="P77" s="45">
        <v>0.92779999999999996</v>
      </c>
      <c r="Q77" s="45">
        <f t="shared" si="43"/>
        <v>0.65065363937579745</v>
      </c>
      <c r="R77" s="45">
        <f t="shared" si="44"/>
        <v>-0.65065363937579745</v>
      </c>
      <c r="S77" s="45">
        <f t="shared" si="45"/>
        <v>0.92779999999999996</v>
      </c>
      <c r="T77" s="54">
        <f t="shared" si="46"/>
        <v>29.523137469003828</v>
      </c>
      <c r="U77" s="45">
        <f t="shared" si="47"/>
        <v>0.65065369409957463</v>
      </c>
      <c r="V77" s="55">
        <f t="shared" si="48"/>
        <v>-0.65065369409957463</v>
      </c>
      <c r="W77" s="56">
        <f t="shared" si="49"/>
        <v>0.34643288237553171</v>
      </c>
      <c r="X77" s="54">
        <f t="shared" si="50"/>
        <v>29.523137731677956</v>
      </c>
      <c r="Y77" s="45">
        <f t="shared" si="51"/>
        <v>0.34643288237553171</v>
      </c>
      <c r="Z77" s="45">
        <f t="shared" si="52"/>
        <v>0</v>
      </c>
      <c r="AA77" s="45">
        <f t="shared" si="53"/>
        <v>0.65065369409957463</v>
      </c>
      <c r="AB77" s="45">
        <f t="shared" si="54"/>
        <v>0</v>
      </c>
      <c r="AC77" s="45">
        <f t="shared" si="55"/>
        <v>0</v>
      </c>
      <c r="AD77" s="45">
        <f t="shared" si="56"/>
        <v>0</v>
      </c>
      <c r="AE77" s="45">
        <f t="shared" si="57"/>
        <v>0</v>
      </c>
      <c r="AF77" s="45">
        <f t="shared" si="58"/>
        <v>1</v>
      </c>
      <c r="AH77" s="48">
        <v>9.41</v>
      </c>
      <c r="AI77" s="45">
        <f t="shared" si="67"/>
        <v>2.4285714285714275</v>
      </c>
      <c r="AJ77" s="45">
        <v>2.4285714285714275</v>
      </c>
      <c r="AK77" s="45">
        <f t="shared" si="59"/>
        <v>1.0422162133862809</v>
      </c>
      <c r="AL77" s="45">
        <f t="shared" si="60"/>
        <v>-1.0422162133862809</v>
      </c>
      <c r="AM77" s="45">
        <f t="shared" si="63"/>
        <v>1.7329440189814331</v>
      </c>
      <c r="AN77" s="45">
        <f t="shared" si="61"/>
        <v>1.0422162046102568</v>
      </c>
      <c r="AO77" s="45">
        <f t="shared" si="64"/>
        <v>-1.0422162046102568</v>
      </c>
      <c r="AP77" s="45">
        <f t="shared" si="65"/>
        <v>1.7329440299514633</v>
      </c>
      <c r="AQ77" s="45">
        <f t="shared" si="62"/>
        <v>1</v>
      </c>
      <c r="BE77" s="45" t="s">
        <v>151</v>
      </c>
      <c r="BF77" s="45">
        <v>143.5</v>
      </c>
      <c r="BG77" s="45">
        <v>20070126</v>
      </c>
      <c r="BH77" s="45" t="s">
        <v>138</v>
      </c>
      <c r="BI77" s="45" t="s">
        <v>1010</v>
      </c>
      <c r="BJ77" s="45" t="s">
        <v>879</v>
      </c>
      <c r="BK77" s="45">
        <v>40</v>
      </c>
      <c r="BL77" s="45">
        <v>59.03</v>
      </c>
      <c r="BM77" s="45">
        <v>52.92</v>
      </c>
      <c r="BN77" s="45">
        <v>10.199999999999999</v>
      </c>
      <c r="BO77" s="45">
        <v>9.2200000000000006</v>
      </c>
      <c r="BP77" s="45">
        <v>40</v>
      </c>
      <c r="BQ77" s="45" t="s">
        <v>1011</v>
      </c>
      <c r="BR77" s="45">
        <v>40</v>
      </c>
      <c r="BS77" s="45">
        <v>8.1</v>
      </c>
      <c r="BT77" s="45">
        <v>12.3</v>
      </c>
      <c r="BU77" s="45">
        <v>20.399999999999999</v>
      </c>
      <c r="BV77" s="45">
        <v>0</v>
      </c>
      <c r="BW77" s="45">
        <v>3144</v>
      </c>
      <c r="BX77" s="45">
        <v>3156</v>
      </c>
      <c r="BY77" s="45">
        <v>3150</v>
      </c>
      <c r="BZ77" s="45">
        <v>13.4</v>
      </c>
      <c r="CA77" s="45">
        <v>13.8</v>
      </c>
      <c r="CB77" s="45">
        <v>13.6</v>
      </c>
      <c r="CC77" s="45">
        <v>2.2200000000000002</v>
      </c>
      <c r="CD77" s="45">
        <v>2.33</v>
      </c>
      <c r="CE77" s="45">
        <v>2.2799999999999998</v>
      </c>
      <c r="CF77" s="45">
        <v>4956.3</v>
      </c>
      <c r="CG77" s="45">
        <v>5238.1000000000004</v>
      </c>
      <c r="CH77" s="45">
        <v>5123.1000000000004</v>
      </c>
      <c r="CI77" s="45">
        <v>2001.1</v>
      </c>
      <c r="CJ77" s="45">
        <v>2209.6999999999998</v>
      </c>
      <c r="CK77" s="45">
        <v>2136.9</v>
      </c>
      <c r="CL77" s="45">
        <v>844</v>
      </c>
      <c r="CM77" s="45">
        <v>862</v>
      </c>
      <c r="CN77" s="45">
        <v>850</v>
      </c>
      <c r="CO77" s="45">
        <v>143.5</v>
      </c>
      <c r="CP77" s="45">
        <v>143.69999999999999</v>
      </c>
      <c r="CQ77" s="45">
        <v>143.6</v>
      </c>
      <c r="CR77" s="45">
        <v>87.6</v>
      </c>
      <c r="CS77" s="45">
        <v>88.2</v>
      </c>
      <c r="CT77" s="45">
        <v>87.9</v>
      </c>
      <c r="CU77" s="45">
        <v>93.2</v>
      </c>
      <c r="CV77" s="45">
        <v>93.8</v>
      </c>
      <c r="CW77" s="45">
        <v>93.5</v>
      </c>
      <c r="CX77" s="45">
        <v>5.5</v>
      </c>
      <c r="CY77" s="45">
        <v>5.7</v>
      </c>
      <c r="CZ77" s="45">
        <v>5.6</v>
      </c>
      <c r="DA77" s="45">
        <v>29</v>
      </c>
      <c r="DB77" s="45">
        <v>32.1</v>
      </c>
      <c r="DC77" s="45">
        <v>30.7</v>
      </c>
      <c r="DD77" s="45">
        <v>269</v>
      </c>
      <c r="DE77" s="45">
        <v>277</v>
      </c>
      <c r="DF77" s="45">
        <v>274</v>
      </c>
      <c r="DG77" s="45">
        <v>10.4</v>
      </c>
      <c r="DH77" s="45">
        <v>11.2</v>
      </c>
      <c r="DI77" s="45">
        <v>11</v>
      </c>
      <c r="DJ77" s="45">
        <v>0.1</v>
      </c>
      <c r="DK77" s="45">
        <v>0.6</v>
      </c>
      <c r="DL77" s="45">
        <v>0.5</v>
      </c>
      <c r="DM77" s="45">
        <v>0.49</v>
      </c>
      <c r="DN77" s="45">
        <v>0.51</v>
      </c>
      <c r="DO77" s="45">
        <v>0.5</v>
      </c>
      <c r="DP77" s="45">
        <v>35</v>
      </c>
      <c r="DQ77" s="45">
        <v>35</v>
      </c>
      <c r="DR77" s="45">
        <v>35</v>
      </c>
      <c r="DS77" s="45">
        <v>130.30000000000001</v>
      </c>
      <c r="DT77" s="45">
        <v>153.4</v>
      </c>
      <c r="DU77" s="45">
        <v>144.5</v>
      </c>
      <c r="DV77" s="45">
        <v>1660</v>
      </c>
      <c r="DW77" s="45">
        <v>720</v>
      </c>
      <c r="DX77" s="45">
        <v>540</v>
      </c>
      <c r="DY77" s="45">
        <v>1800</v>
      </c>
      <c r="DZ77" s="45">
        <v>6.8599999999999994E-2</v>
      </c>
      <c r="EA77" s="45">
        <v>7.3700000000000002E-2</v>
      </c>
      <c r="EB77" s="45">
        <v>7.0499999999999993E-2</v>
      </c>
      <c r="EC77" s="45">
        <v>9.6500000000000002E-2</v>
      </c>
      <c r="ED77" s="45">
        <v>0.1041</v>
      </c>
      <c r="EE77" s="45">
        <v>0.1003</v>
      </c>
      <c r="EF77" s="45">
        <v>6.0999999999999999E-2</v>
      </c>
      <c r="EG77" s="45">
        <v>6.0999999999999999E-2</v>
      </c>
      <c r="EH77" s="45">
        <v>6.0999999999999999E-2</v>
      </c>
      <c r="EI77" s="45">
        <v>5.33E-2</v>
      </c>
      <c r="EJ77" s="45">
        <v>5.8400000000000001E-2</v>
      </c>
      <c r="EK77" s="45">
        <v>5.5899999999999998E-2</v>
      </c>
      <c r="EL77" s="45">
        <v>5.0799999999999998E-2</v>
      </c>
      <c r="EM77" s="45">
        <v>6.0999999999999999E-2</v>
      </c>
      <c r="EN77" s="45">
        <v>5.5899999999999998E-2</v>
      </c>
      <c r="EO77" s="45">
        <v>0</v>
      </c>
      <c r="EP77" s="45">
        <v>2</v>
      </c>
      <c r="EQ77" s="45">
        <v>5.5899999999999998E-2</v>
      </c>
      <c r="ER77" s="45" t="s">
        <v>893</v>
      </c>
      <c r="ES77" s="45">
        <v>152</v>
      </c>
      <c r="ET77" s="45">
        <v>8252</v>
      </c>
      <c r="EU77" s="45" t="s">
        <v>188</v>
      </c>
      <c r="EV77" s="45">
        <v>1295</v>
      </c>
      <c r="EW77" s="45">
        <v>2405</v>
      </c>
      <c r="EX77" s="45" t="s">
        <v>965</v>
      </c>
      <c r="EY77" s="45">
        <v>221</v>
      </c>
      <c r="EZ77" s="45">
        <v>20070128</v>
      </c>
      <c r="FA77" s="45" t="s">
        <v>1009</v>
      </c>
      <c r="FB77" s="45">
        <v>152</v>
      </c>
      <c r="FC77" s="45" t="s">
        <v>918</v>
      </c>
    </row>
    <row r="78" spans="1:159" s="45" customFormat="1">
      <c r="A78" s="45" t="s">
        <v>160</v>
      </c>
      <c r="B78" s="45">
        <v>3</v>
      </c>
      <c r="C78" s="45">
        <v>10.199999999999999</v>
      </c>
      <c r="D78" s="45">
        <v>61443</v>
      </c>
      <c r="E78" s="45" t="s">
        <v>144</v>
      </c>
      <c r="F78" s="45" t="s">
        <v>145</v>
      </c>
      <c r="G78" s="45">
        <v>20070208</v>
      </c>
      <c r="H78" s="45" t="s">
        <v>423</v>
      </c>
      <c r="I78" s="45" t="s">
        <v>236</v>
      </c>
      <c r="J78" s="45">
        <v>20070208</v>
      </c>
      <c r="K78" s="45">
        <v>20070508</v>
      </c>
      <c r="L78" s="45">
        <v>73</v>
      </c>
      <c r="N78" s="52">
        <f t="shared" si="41"/>
        <v>0</v>
      </c>
      <c r="O78" s="53">
        <f t="shared" si="42"/>
        <v>0.81899999999999995</v>
      </c>
      <c r="P78" s="45">
        <v>0.81899999999999995</v>
      </c>
      <c r="Q78" s="45">
        <f t="shared" si="43"/>
        <v>0.68432291150063795</v>
      </c>
      <c r="R78" s="45">
        <f t="shared" si="44"/>
        <v>-0.68432291150063795</v>
      </c>
      <c r="S78" s="45">
        <f t="shared" si="45"/>
        <v>0.1683463606242025</v>
      </c>
      <c r="T78" s="54">
        <f t="shared" si="46"/>
        <v>29.684749975203061</v>
      </c>
      <c r="U78" s="45">
        <f t="shared" si="47"/>
        <v>0.68432295527965969</v>
      </c>
      <c r="V78" s="55">
        <f t="shared" si="48"/>
        <v>-0.68432295527965969</v>
      </c>
      <c r="W78" s="56">
        <f t="shared" si="49"/>
        <v>0.16834630590042532</v>
      </c>
      <c r="X78" s="54">
        <f t="shared" si="50"/>
        <v>29.684750185342367</v>
      </c>
      <c r="Y78" s="45">
        <f t="shared" si="51"/>
        <v>0.16834630590042532</v>
      </c>
      <c r="Z78" s="45">
        <f t="shared" si="52"/>
        <v>0</v>
      </c>
      <c r="AA78" s="45">
        <f t="shared" si="53"/>
        <v>0.68432295527965969</v>
      </c>
      <c r="AB78" s="45">
        <f t="shared" si="54"/>
        <v>0</v>
      </c>
      <c r="AC78" s="45">
        <f t="shared" si="55"/>
        <v>0</v>
      </c>
      <c r="AD78" s="45">
        <f t="shared" si="56"/>
        <v>0</v>
      </c>
      <c r="AE78" s="45">
        <f t="shared" si="57"/>
        <v>0</v>
      </c>
      <c r="AF78" s="45">
        <f t="shared" si="58"/>
        <v>1</v>
      </c>
      <c r="AH78" s="48">
        <v>10.28</v>
      </c>
      <c r="AI78" s="45">
        <f t="shared" ref="AI78:AI79" si="68">(AH78-10.27)/0.11</f>
        <v>9.0909090909088969E-2</v>
      </c>
      <c r="AJ78" s="45">
        <v>9.0909090909088969E-2</v>
      </c>
      <c r="AK78" s="45">
        <f t="shared" si="59"/>
        <v>0.85195478889084253</v>
      </c>
      <c r="AL78" s="45">
        <f t="shared" si="60"/>
        <v>-0.85195478889084253</v>
      </c>
      <c r="AM78" s="45">
        <f t="shared" si="63"/>
        <v>-0.95130712247719196</v>
      </c>
      <c r="AN78" s="45">
        <f t="shared" si="61"/>
        <v>0.85195478187002316</v>
      </c>
      <c r="AO78" s="45">
        <f t="shared" si="64"/>
        <v>-0.85195478187002316</v>
      </c>
      <c r="AP78" s="45">
        <f t="shared" si="65"/>
        <v>-0.95130711370116783</v>
      </c>
      <c r="AQ78" s="45">
        <f t="shared" si="62"/>
        <v>0</v>
      </c>
      <c r="BE78" s="45" t="s">
        <v>200</v>
      </c>
      <c r="BF78" s="45">
        <v>143.5</v>
      </c>
      <c r="BG78" s="45">
        <v>20070206</v>
      </c>
      <c r="BH78" s="45" t="s">
        <v>138</v>
      </c>
      <c r="BI78" s="45" t="s">
        <v>1013</v>
      </c>
      <c r="BJ78" s="45" t="s">
        <v>879</v>
      </c>
      <c r="BK78" s="45">
        <v>40</v>
      </c>
      <c r="BL78" s="45">
        <v>71.58</v>
      </c>
      <c r="BM78" s="45">
        <v>65.64</v>
      </c>
      <c r="BN78" s="45">
        <v>10.88</v>
      </c>
      <c r="BO78" s="45">
        <v>10.07</v>
      </c>
      <c r="BP78" s="45">
        <v>-10</v>
      </c>
      <c r="BQ78" s="45" t="s">
        <v>1005</v>
      </c>
      <c r="BR78" s="45">
        <v>40</v>
      </c>
      <c r="BS78" s="45">
        <v>4.8</v>
      </c>
      <c r="BT78" s="45">
        <v>5.4</v>
      </c>
      <c r="BU78" s="45">
        <v>10.199999999999999</v>
      </c>
      <c r="BV78" s="45">
        <v>0</v>
      </c>
      <c r="BW78" s="45">
        <v>3146</v>
      </c>
      <c r="BX78" s="45">
        <v>3152</v>
      </c>
      <c r="BY78" s="45">
        <v>3150</v>
      </c>
      <c r="BZ78" s="45">
        <v>13.2</v>
      </c>
      <c r="CA78" s="45">
        <v>13.6</v>
      </c>
      <c r="CB78" s="45">
        <v>13.5</v>
      </c>
      <c r="CC78" s="45">
        <v>2.2400000000000002</v>
      </c>
      <c r="CD78" s="45">
        <v>2.33</v>
      </c>
      <c r="CE78" s="45">
        <v>2.2799999999999998</v>
      </c>
      <c r="CF78" s="45">
        <v>4575.8</v>
      </c>
      <c r="CG78" s="45">
        <v>5046.7</v>
      </c>
      <c r="CH78" s="45">
        <v>4772.3</v>
      </c>
      <c r="CI78" s="45">
        <v>1862.5</v>
      </c>
      <c r="CJ78" s="45">
        <v>2060.3000000000002</v>
      </c>
      <c r="CK78" s="45">
        <v>1969.3</v>
      </c>
      <c r="CL78" s="45">
        <v>836</v>
      </c>
      <c r="CM78" s="45">
        <v>865</v>
      </c>
      <c r="CN78" s="45">
        <v>849</v>
      </c>
      <c r="CO78" s="45">
        <v>143.5</v>
      </c>
      <c r="CP78" s="45">
        <v>143.69999999999999</v>
      </c>
      <c r="CQ78" s="45">
        <v>143.6</v>
      </c>
      <c r="CR78" s="45">
        <v>87.5</v>
      </c>
      <c r="CS78" s="45">
        <v>88.3</v>
      </c>
      <c r="CT78" s="45">
        <v>87.9</v>
      </c>
      <c r="CU78" s="45">
        <v>93.2</v>
      </c>
      <c r="CV78" s="45">
        <v>93.8</v>
      </c>
      <c r="CW78" s="45">
        <v>93.5</v>
      </c>
      <c r="CX78" s="45">
        <v>5.5</v>
      </c>
      <c r="CY78" s="45">
        <v>5.7</v>
      </c>
      <c r="CZ78" s="45">
        <v>5.6</v>
      </c>
      <c r="DA78" s="45">
        <v>29.2</v>
      </c>
      <c r="DB78" s="45">
        <v>32.1</v>
      </c>
      <c r="DC78" s="45">
        <v>30.5</v>
      </c>
      <c r="DD78" s="45">
        <v>274</v>
      </c>
      <c r="DE78" s="45">
        <v>286</v>
      </c>
      <c r="DF78" s="45">
        <v>278</v>
      </c>
      <c r="DG78" s="45">
        <v>10.6</v>
      </c>
      <c r="DH78" s="45">
        <v>11.1</v>
      </c>
      <c r="DI78" s="45">
        <v>10.9</v>
      </c>
      <c r="DJ78" s="45">
        <v>0.5</v>
      </c>
      <c r="DK78" s="45">
        <v>0.7</v>
      </c>
      <c r="DL78" s="45">
        <v>0.6</v>
      </c>
      <c r="DM78" s="45">
        <v>0.49</v>
      </c>
      <c r="DN78" s="45">
        <v>0.52</v>
      </c>
      <c r="DO78" s="45">
        <v>0.5</v>
      </c>
      <c r="DP78" s="45">
        <v>35</v>
      </c>
      <c r="DQ78" s="45">
        <v>35</v>
      </c>
      <c r="DR78" s="45">
        <v>35</v>
      </c>
      <c r="DS78" s="45">
        <v>136.1</v>
      </c>
      <c r="DT78" s="45">
        <v>170.5</v>
      </c>
      <c r="DU78" s="45">
        <v>156.9</v>
      </c>
      <c r="DV78" s="45">
        <v>1660</v>
      </c>
      <c r="DW78" s="45">
        <v>720</v>
      </c>
      <c r="DX78" s="45">
        <v>540</v>
      </c>
      <c r="DY78" s="45">
        <v>1850</v>
      </c>
      <c r="DZ78" s="45">
        <v>6.8599999999999994E-2</v>
      </c>
      <c r="EA78" s="45">
        <v>7.3700000000000002E-2</v>
      </c>
      <c r="EB78" s="45">
        <v>7.0499999999999993E-2</v>
      </c>
      <c r="EC78" s="45">
        <v>8.6400000000000005E-2</v>
      </c>
      <c r="ED78" s="45">
        <v>9.4E-2</v>
      </c>
      <c r="EE78" s="45">
        <v>9.0200000000000002E-2</v>
      </c>
      <c r="EF78" s="45">
        <v>6.0999999999999999E-2</v>
      </c>
      <c r="EG78" s="45">
        <v>6.0999999999999999E-2</v>
      </c>
      <c r="EH78" s="45">
        <v>6.0999999999999999E-2</v>
      </c>
      <c r="EI78" s="45">
        <v>5.33E-2</v>
      </c>
      <c r="EJ78" s="45">
        <v>6.0999999999999999E-2</v>
      </c>
      <c r="EK78" s="45">
        <v>5.7200000000000001E-2</v>
      </c>
      <c r="EL78" s="45">
        <v>5.5899999999999998E-2</v>
      </c>
      <c r="EM78" s="45">
        <v>6.3500000000000001E-2</v>
      </c>
      <c r="EN78" s="45">
        <v>5.9700000000000003E-2</v>
      </c>
      <c r="EO78" s="45">
        <v>0</v>
      </c>
      <c r="EP78" s="45">
        <v>3</v>
      </c>
      <c r="EQ78" s="45">
        <v>4.8300000000000003E-2</v>
      </c>
      <c r="ER78" s="45" t="s">
        <v>893</v>
      </c>
      <c r="ES78" s="45">
        <v>152</v>
      </c>
      <c r="ET78" s="45">
        <v>8252</v>
      </c>
      <c r="EU78" s="45" t="s">
        <v>188</v>
      </c>
      <c r="EV78" s="45">
        <v>1295</v>
      </c>
      <c r="EW78" s="45">
        <v>2405</v>
      </c>
      <c r="EX78" s="45" t="s">
        <v>965</v>
      </c>
      <c r="EY78" s="45" t="s">
        <v>1014</v>
      </c>
      <c r="EZ78" s="45">
        <v>20070208</v>
      </c>
      <c r="FA78" s="45" t="s">
        <v>423</v>
      </c>
      <c r="FB78" s="45">
        <v>152</v>
      </c>
      <c r="FC78" s="45" t="s">
        <v>918</v>
      </c>
    </row>
    <row r="79" spans="1:159" s="45" customFormat="1">
      <c r="A79" s="45" t="s">
        <v>160</v>
      </c>
      <c r="B79" s="45">
        <v>5</v>
      </c>
      <c r="C79" s="45">
        <v>6.1</v>
      </c>
      <c r="D79" s="45">
        <v>65360</v>
      </c>
      <c r="E79" s="45" t="s">
        <v>144</v>
      </c>
      <c r="F79" s="45" t="s">
        <v>145</v>
      </c>
      <c r="G79" s="45">
        <v>20070224</v>
      </c>
      <c r="H79" s="45" t="s">
        <v>631</v>
      </c>
      <c r="I79" s="45" t="s">
        <v>236</v>
      </c>
      <c r="J79" s="45">
        <v>20070226</v>
      </c>
      <c r="K79" s="45">
        <v>20070524</v>
      </c>
      <c r="L79" s="45">
        <v>74</v>
      </c>
      <c r="N79" s="52">
        <f t="shared" si="41"/>
        <v>0</v>
      </c>
      <c r="O79" s="53">
        <f t="shared" si="42"/>
        <v>-0.94830000000000003</v>
      </c>
      <c r="P79" s="45">
        <v>-0.94830000000000003</v>
      </c>
      <c r="Q79" s="45">
        <f t="shared" si="43"/>
        <v>0.35779832920051036</v>
      </c>
      <c r="R79" s="45">
        <f t="shared" si="44"/>
        <v>0</v>
      </c>
      <c r="S79" s="45">
        <f t="shared" si="45"/>
        <v>-1.6326229115006381</v>
      </c>
      <c r="T79" s="54">
        <f t="shared" si="46"/>
        <v>26.4</v>
      </c>
      <c r="U79" s="45">
        <f t="shared" si="47"/>
        <v>0.35779836422372768</v>
      </c>
      <c r="V79" s="55">
        <f t="shared" si="48"/>
        <v>-0.35779836422372768</v>
      </c>
      <c r="W79" s="56">
        <f t="shared" si="49"/>
        <v>-1.6326229552796598</v>
      </c>
      <c r="X79" s="54">
        <f t="shared" si="50"/>
        <v>28.117432148273892</v>
      </c>
      <c r="Y79" s="45">
        <f t="shared" si="51"/>
        <v>-1.6326229552796598</v>
      </c>
      <c r="Z79" s="45">
        <f t="shared" si="52"/>
        <v>0</v>
      </c>
      <c r="AA79" s="45">
        <f t="shared" si="53"/>
        <v>0.35779836422372768</v>
      </c>
      <c r="AB79" s="45">
        <f t="shared" si="54"/>
        <v>0</v>
      </c>
      <c r="AC79" s="45">
        <f t="shared" si="55"/>
        <v>0</v>
      </c>
      <c r="AD79" s="45">
        <f t="shared" si="56"/>
        <v>1</v>
      </c>
      <c r="AE79" s="45">
        <f t="shared" si="57"/>
        <v>0</v>
      </c>
      <c r="AF79" s="45">
        <f t="shared" si="58"/>
        <v>0</v>
      </c>
      <c r="AH79" s="48">
        <v>10.220000000000001</v>
      </c>
      <c r="AI79" s="45">
        <f t="shared" si="68"/>
        <v>-0.45454545454544487</v>
      </c>
      <c r="AJ79" s="45">
        <v>-0.45454545454544487</v>
      </c>
      <c r="AK79" s="45">
        <f t="shared" si="59"/>
        <v>0.5906547402035851</v>
      </c>
      <c r="AL79" s="45">
        <f t="shared" si="60"/>
        <v>0</v>
      </c>
      <c r="AM79" s="45">
        <f t="shared" si="63"/>
        <v>-1.3065002434362873</v>
      </c>
      <c r="AN79" s="45">
        <f t="shared" si="61"/>
        <v>0.59065473458692963</v>
      </c>
      <c r="AO79" s="45">
        <f t="shared" si="64"/>
        <v>-0.59065473458692963</v>
      </c>
      <c r="AP79" s="45">
        <f t="shared" si="65"/>
        <v>-1.3065002364154681</v>
      </c>
      <c r="AQ79" s="45">
        <f t="shared" si="62"/>
        <v>0</v>
      </c>
      <c r="BE79" s="45" t="s">
        <v>147</v>
      </c>
      <c r="BF79" s="45">
        <v>143.5</v>
      </c>
      <c r="BG79" s="45">
        <v>20070222</v>
      </c>
      <c r="BH79" s="45" t="s">
        <v>138</v>
      </c>
      <c r="BI79" s="45" t="s">
        <v>759</v>
      </c>
      <c r="BJ79" s="45" t="s">
        <v>879</v>
      </c>
      <c r="BK79" s="45">
        <v>40</v>
      </c>
      <c r="BL79" s="45">
        <v>71.59</v>
      </c>
      <c r="BM79" s="45">
        <v>65.34</v>
      </c>
      <c r="BN79" s="45">
        <v>10.93</v>
      </c>
      <c r="BO79" s="45">
        <v>10.02</v>
      </c>
      <c r="BP79" s="45">
        <v>240</v>
      </c>
      <c r="BQ79" s="45" t="s">
        <v>1015</v>
      </c>
      <c r="BR79" s="45">
        <v>40</v>
      </c>
      <c r="BS79" s="45">
        <v>3.1</v>
      </c>
      <c r="BT79" s="45">
        <v>3</v>
      </c>
      <c r="BU79" s="45">
        <v>6.1</v>
      </c>
      <c r="BV79" s="45">
        <v>0</v>
      </c>
      <c r="BW79" s="45">
        <v>3145</v>
      </c>
      <c r="BX79" s="45">
        <v>3154</v>
      </c>
      <c r="BY79" s="45">
        <v>3151</v>
      </c>
      <c r="BZ79" s="45">
        <v>13.1</v>
      </c>
      <c r="CA79" s="45">
        <v>13.9</v>
      </c>
      <c r="CB79" s="45">
        <v>13.6</v>
      </c>
      <c r="CC79" s="45">
        <v>2.15</v>
      </c>
      <c r="CD79" s="45">
        <v>2.33</v>
      </c>
      <c r="CE79" s="45">
        <v>2.2000000000000002</v>
      </c>
      <c r="CF79" s="45">
        <v>3453.2</v>
      </c>
      <c r="CG79" s="45">
        <v>4757.2</v>
      </c>
      <c r="CH79" s="45">
        <v>4411.7</v>
      </c>
      <c r="CI79" s="45">
        <v>1773.7</v>
      </c>
      <c r="CJ79" s="45">
        <v>1965.7</v>
      </c>
      <c r="CK79" s="45">
        <v>1902.9</v>
      </c>
      <c r="CL79" s="45">
        <v>845</v>
      </c>
      <c r="CM79" s="45">
        <v>876</v>
      </c>
      <c r="CN79" s="45">
        <v>851</v>
      </c>
      <c r="CO79" s="45">
        <v>143.4</v>
      </c>
      <c r="CP79" s="45">
        <v>143.5</v>
      </c>
      <c r="CQ79" s="45">
        <v>143.5</v>
      </c>
      <c r="CR79" s="45">
        <v>87.4</v>
      </c>
      <c r="CS79" s="45">
        <v>88.4</v>
      </c>
      <c r="CT79" s="45">
        <v>87.9</v>
      </c>
      <c r="CU79" s="45">
        <v>93.1</v>
      </c>
      <c r="CV79" s="45">
        <v>93.9</v>
      </c>
      <c r="CW79" s="45">
        <v>93.5</v>
      </c>
      <c r="CX79" s="45">
        <v>5.4</v>
      </c>
      <c r="CY79" s="45">
        <v>5.8</v>
      </c>
      <c r="CZ79" s="45">
        <v>5.6</v>
      </c>
      <c r="DA79" s="45">
        <v>29.1</v>
      </c>
      <c r="DB79" s="45">
        <v>37.200000000000003</v>
      </c>
      <c r="DC79" s="45">
        <v>32.299999999999997</v>
      </c>
      <c r="DD79" s="45">
        <v>273</v>
      </c>
      <c r="DE79" s="45">
        <v>282</v>
      </c>
      <c r="DF79" s="45">
        <v>275</v>
      </c>
      <c r="DG79" s="45">
        <v>10.5</v>
      </c>
      <c r="DH79" s="45">
        <v>12.3</v>
      </c>
      <c r="DI79" s="45">
        <v>11</v>
      </c>
      <c r="DJ79" s="45">
        <v>0.3</v>
      </c>
      <c r="DK79" s="45">
        <v>0.5</v>
      </c>
      <c r="DL79" s="45">
        <v>0.4</v>
      </c>
      <c r="DM79" s="45">
        <v>0.48</v>
      </c>
      <c r="DN79" s="45">
        <v>0.53</v>
      </c>
      <c r="DO79" s="45">
        <v>0.5</v>
      </c>
      <c r="DP79" s="45">
        <v>35</v>
      </c>
      <c r="DQ79" s="45">
        <v>35</v>
      </c>
      <c r="DR79" s="45">
        <v>35</v>
      </c>
      <c r="DS79" s="45">
        <v>146.6</v>
      </c>
      <c r="DT79" s="45">
        <v>194.2</v>
      </c>
      <c r="DU79" s="45">
        <v>167.3</v>
      </c>
      <c r="DV79" s="45">
        <v>1660</v>
      </c>
      <c r="DW79" s="45">
        <v>720</v>
      </c>
      <c r="DX79" s="45">
        <v>540</v>
      </c>
      <c r="DY79" s="45">
        <v>1600</v>
      </c>
      <c r="DZ79" s="45">
        <v>6.0999999999999999E-2</v>
      </c>
      <c r="EA79" s="45">
        <v>7.8700000000000006E-2</v>
      </c>
      <c r="EB79" s="45">
        <v>6.9800000000000001E-2</v>
      </c>
      <c r="EC79" s="45">
        <v>9.6500000000000002E-2</v>
      </c>
      <c r="ED79" s="45">
        <v>0.1118</v>
      </c>
      <c r="EE79" s="45">
        <v>0.10349999999999999</v>
      </c>
      <c r="EF79" s="45">
        <v>6.0999999999999999E-2</v>
      </c>
      <c r="EG79" s="45">
        <v>6.3500000000000001E-2</v>
      </c>
      <c r="EH79" s="45">
        <v>6.1600000000000002E-2</v>
      </c>
      <c r="EI79" s="45">
        <v>6.0999999999999999E-2</v>
      </c>
      <c r="EJ79" s="45">
        <v>6.3500000000000001E-2</v>
      </c>
      <c r="EK79" s="45">
        <v>6.2199999999999998E-2</v>
      </c>
      <c r="EL79" s="45">
        <v>6.6000000000000003E-2</v>
      </c>
      <c r="EM79" s="45">
        <v>6.8599999999999994E-2</v>
      </c>
      <c r="EN79" s="45">
        <v>6.7299999999999999E-2</v>
      </c>
      <c r="EO79" s="45">
        <v>2.5000000000000001E-3</v>
      </c>
      <c r="EP79" s="45">
        <v>20</v>
      </c>
      <c r="EQ79" s="45">
        <v>5.5899999999999998E-2</v>
      </c>
      <c r="ER79" s="45">
        <v>1627</v>
      </c>
      <c r="ES79" s="45">
        <v>320</v>
      </c>
      <c r="ET79" s="45">
        <v>8252</v>
      </c>
      <c r="EU79" s="45" t="s">
        <v>188</v>
      </c>
      <c r="EV79" s="45">
        <v>869</v>
      </c>
      <c r="EW79" s="45">
        <v>2405</v>
      </c>
      <c r="EX79" s="45" t="s">
        <v>965</v>
      </c>
      <c r="EY79" s="45">
        <v>116</v>
      </c>
      <c r="EZ79" s="45">
        <v>20070224</v>
      </c>
      <c r="FA79" s="45" t="s">
        <v>631</v>
      </c>
      <c r="FB79" s="45">
        <v>320</v>
      </c>
      <c r="FC79" s="45" t="s">
        <v>918</v>
      </c>
    </row>
    <row r="80" spans="1:159" s="45" customFormat="1">
      <c r="A80" s="45" t="s">
        <v>160</v>
      </c>
      <c r="B80" s="45">
        <v>3</v>
      </c>
      <c r="C80" s="45">
        <v>24.2</v>
      </c>
      <c r="D80" s="45">
        <v>65358</v>
      </c>
      <c r="E80" s="45" t="s">
        <v>577</v>
      </c>
      <c r="F80" s="45" t="s">
        <v>145</v>
      </c>
      <c r="G80" s="45">
        <v>20070311</v>
      </c>
      <c r="H80" s="45" t="s">
        <v>837</v>
      </c>
      <c r="I80" s="45" t="s">
        <v>236</v>
      </c>
      <c r="J80" s="45">
        <v>20070312</v>
      </c>
      <c r="K80" s="45">
        <v>20070611</v>
      </c>
      <c r="L80" s="45">
        <v>75</v>
      </c>
      <c r="N80" s="52">
        <f t="shared" si="41"/>
        <v>0</v>
      </c>
      <c r="O80" s="53">
        <f t="shared" si="42"/>
        <v>1.7113</v>
      </c>
      <c r="P80" s="45">
        <v>1.7113</v>
      </c>
      <c r="Q80" s="45">
        <f t="shared" si="43"/>
        <v>0.62849866336040838</v>
      </c>
      <c r="R80" s="45">
        <f t="shared" si="44"/>
        <v>-0.62849866336040838</v>
      </c>
      <c r="S80" s="45">
        <f t="shared" si="45"/>
        <v>1.7113</v>
      </c>
      <c r="T80" s="54">
        <f t="shared" si="46"/>
        <v>29.416793584129959</v>
      </c>
      <c r="U80" s="45">
        <f t="shared" si="47"/>
        <v>0.62849869137898218</v>
      </c>
      <c r="V80" s="55">
        <f t="shared" si="48"/>
        <v>-0.62849869137898218</v>
      </c>
      <c r="W80" s="56">
        <f t="shared" si="49"/>
        <v>1.3535016357762724</v>
      </c>
      <c r="X80" s="54">
        <f t="shared" si="50"/>
        <v>29.416793718619111</v>
      </c>
      <c r="Y80" s="45">
        <f t="shared" si="51"/>
        <v>1.3535016357762724</v>
      </c>
      <c r="Z80" s="45">
        <f t="shared" si="52"/>
        <v>0</v>
      </c>
      <c r="AA80" s="45">
        <f t="shared" si="53"/>
        <v>0.62849869137898218</v>
      </c>
      <c r="AB80" s="45">
        <f t="shared" si="54"/>
        <v>0</v>
      </c>
      <c r="AC80" s="45">
        <f t="shared" si="55"/>
        <v>0</v>
      </c>
      <c r="AD80" s="45">
        <f t="shared" si="56"/>
        <v>1</v>
      </c>
      <c r="AE80" s="45">
        <f t="shared" si="57"/>
        <v>0</v>
      </c>
      <c r="AF80" s="45">
        <f t="shared" si="58"/>
        <v>0</v>
      </c>
      <c r="AH80" s="48">
        <v>9.36</v>
      </c>
      <c r="AI80" s="45">
        <f>(AH80-9.24)/0.07</f>
        <v>1.7142857142857029</v>
      </c>
      <c r="AJ80" s="45">
        <v>1.7142857142857029</v>
      </c>
      <c r="AK80" s="45">
        <f t="shared" si="59"/>
        <v>0.81538093502000875</v>
      </c>
      <c r="AL80" s="45">
        <f t="shared" si="60"/>
        <v>-0.81538093502000875</v>
      </c>
      <c r="AM80" s="45">
        <f t="shared" si="63"/>
        <v>1.7142857142857029</v>
      </c>
      <c r="AN80" s="45">
        <f t="shared" si="61"/>
        <v>0.81538093052668437</v>
      </c>
      <c r="AO80" s="45">
        <f t="shared" si="64"/>
        <v>-0.81538093052668437</v>
      </c>
      <c r="AP80" s="45">
        <f t="shared" si="65"/>
        <v>1.1236309796987731</v>
      </c>
      <c r="AQ80" s="45">
        <f t="shared" si="62"/>
        <v>0</v>
      </c>
      <c r="BE80" s="45" t="s">
        <v>200</v>
      </c>
      <c r="BF80" s="45">
        <v>143.5</v>
      </c>
      <c r="BG80" s="45">
        <v>20070309</v>
      </c>
      <c r="BH80" s="45" t="s">
        <v>138</v>
      </c>
      <c r="BI80" s="45" t="s">
        <v>381</v>
      </c>
      <c r="BJ80" s="45" t="s">
        <v>879</v>
      </c>
      <c r="BK80" s="45">
        <v>40</v>
      </c>
      <c r="BL80" s="45">
        <v>59.08</v>
      </c>
      <c r="BM80" s="45">
        <v>52.3</v>
      </c>
      <c r="BN80" s="45">
        <v>10.199999999999999</v>
      </c>
      <c r="BO80" s="45">
        <v>9.15</v>
      </c>
      <c r="BP80" s="45">
        <v>160</v>
      </c>
      <c r="BQ80" s="45" t="s">
        <v>1023</v>
      </c>
      <c r="BR80" s="45">
        <v>40</v>
      </c>
      <c r="BS80" s="45">
        <v>10.1</v>
      </c>
      <c r="BT80" s="45">
        <v>14.1</v>
      </c>
      <c r="BU80" s="45">
        <v>24.2</v>
      </c>
      <c r="BV80" s="45">
        <v>0</v>
      </c>
      <c r="BW80" s="45">
        <v>3146</v>
      </c>
      <c r="BX80" s="45">
        <v>3154</v>
      </c>
      <c r="BY80" s="45">
        <v>3150</v>
      </c>
      <c r="BZ80" s="45">
        <v>13.4</v>
      </c>
      <c r="CA80" s="45">
        <v>13.6</v>
      </c>
      <c r="CB80" s="45">
        <v>13.5</v>
      </c>
      <c r="CC80" s="45">
        <v>2.23</v>
      </c>
      <c r="CD80" s="45">
        <v>2.35</v>
      </c>
      <c r="CE80" s="45">
        <v>2.2599999999999998</v>
      </c>
      <c r="CF80" s="45">
        <v>5070.1000000000004</v>
      </c>
      <c r="CG80" s="45">
        <v>5558.6</v>
      </c>
      <c r="CH80" s="45">
        <v>5364.2</v>
      </c>
      <c r="CI80" s="45">
        <v>1916.8</v>
      </c>
      <c r="CJ80" s="45">
        <v>2137.6999999999998</v>
      </c>
      <c r="CK80" s="45">
        <v>2064.8000000000002</v>
      </c>
      <c r="CL80" s="45">
        <v>840</v>
      </c>
      <c r="CM80" s="45">
        <v>863</v>
      </c>
      <c r="CN80" s="45">
        <v>851</v>
      </c>
      <c r="CO80" s="45">
        <v>143.6</v>
      </c>
      <c r="CP80" s="45">
        <v>143.69999999999999</v>
      </c>
      <c r="CQ80" s="45">
        <v>143.6</v>
      </c>
      <c r="CR80" s="45">
        <v>87.5</v>
      </c>
      <c r="CS80" s="45">
        <v>88.3</v>
      </c>
      <c r="CT80" s="45">
        <v>87.9</v>
      </c>
      <c r="CU80" s="45">
        <v>93.2</v>
      </c>
      <c r="CV80" s="45">
        <v>93.8</v>
      </c>
      <c r="CW80" s="45">
        <v>93.5</v>
      </c>
      <c r="CX80" s="45">
        <v>5.5</v>
      </c>
      <c r="CY80" s="45">
        <v>5.8</v>
      </c>
      <c r="CZ80" s="45">
        <v>5.6</v>
      </c>
      <c r="DA80" s="45">
        <v>26.3</v>
      </c>
      <c r="DB80" s="45">
        <v>31.5</v>
      </c>
      <c r="DC80" s="45">
        <v>28.4</v>
      </c>
      <c r="DD80" s="45">
        <v>275</v>
      </c>
      <c r="DE80" s="45">
        <v>283</v>
      </c>
      <c r="DF80" s="45">
        <v>277</v>
      </c>
      <c r="DG80" s="45">
        <v>10.3</v>
      </c>
      <c r="DH80" s="45">
        <v>11</v>
      </c>
      <c r="DI80" s="45">
        <v>10.8</v>
      </c>
      <c r="DJ80" s="45">
        <v>0.5</v>
      </c>
      <c r="DK80" s="45">
        <v>0.8</v>
      </c>
      <c r="DL80" s="45">
        <v>0.7</v>
      </c>
      <c r="DM80" s="45">
        <v>0.49</v>
      </c>
      <c r="DN80" s="45">
        <v>0.52</v>
      </c>
      <c r="DO80" s="45">
        <v>0.5</v>
      </c>
      <c r="DP80" s="45">
        <v>35</v>
      </c>
      <c r="DQ80" s="45">
        <v>35</v>
      </c>
      <c r="DR80" s="45">
        <v>35</v>
      </c>
      <c r="DS80" s="45">
        <v>149.1</v>
      </c>
      <c r="DT80" s="45">
        <v>213.9</v>
      </c>
      <c r="DU80" s="45">
        <v>185.7</v>
      </c>
      <c r="DV80" s="45">
        <v>1660</v>
      </c>
      <c r="DW80" s="45">
        <v>720</v>
      </c>
      <c r="DX80" s="45">
        <v>540</v>
      </c>
      <c r="DY80" s="45">
        <v>1680</v>
      </c>
      <c r="DZ80" s="45">
        <v>5.8400000000000001E-2</v>
      </c>
      <c r="EA80" s="45">
        <v>7.8700000000000006E-2</v>
      </c>
      <c r="EB80" s="45">
        <v>6.8599999999999994E-2</v>
      </c>
      <c r="EC80" s="45">
        <v>0.1041</v>
      </c>
      <c r="ED80" s="45">
        <v>0.1067</v>
      </c>
      <c r="EE80" s="45">
        <v>0.106</v>
      </c>
      <c r="EF80" s="45">
        <v>6.0999999999999999E-2</v>
      </c>
      <c r="EG80" s="45">
        <v>6.3500000000000001E-2</v>
      </c>
      <c r="EH80" s="45">
        <v>6.2899999999999998E-2</v>
      </c>
      <c r="EI80" s="45">
        <v>6.0999999999999999E-2</v>
      </c>
      <c r="EJ80" s="45">
        <v>6.8599999999999994E-2</v>
      </c>
      <c r="EK80" s="45">
        <v>6.4799999999999996E-2</v>
      </c>
      <c r="EL80" s="45">
        <v>6.6000000000000003E-2</v>
      </c>
      <c r="EM80" s="45">
        <v>6.8599999999999994E-2</v>
      </c>
      <c r="EN80" s="45">
        <v>6.7299999999999999E-2</v>
      </c>
      <c r="EO80" s="45">
        <v>2.5000000000000001E-3</v>
      </c>
      <c r="EP80" s="45">
        <v>2</v>
      </c>
      <c r="EQ80" s="45">
        <v>3.8100000000000002E-2</v>
      </c>
      <c r="ER80" s="45" t="s">
        <v>893</v>
      </c>
      <c r="ES80" s="45">
        <v>152</v>
      </c>
      <c r="ET80" s="45">
        <v>8252</v>
      </c>
      <c r="EU80" s="45" t="s">
        <v>188</v>
      </c>
      <c r="EV80" s="45">
        <v>1295</v>
      </c>
      <c r="EW80" s="45">
        <v>2405</v>
      </c>
      <c r="EX80" s="45" t="s">
        <v>965</v>
      </c>
      <c r="EY80" s="45">
        <v>230</v>
      </c>
      <c r="EZ80" s="45">
        <v>20070311</v>
      </c>
      <c r="FA80" s="45" t="s">
        <v>837</v>
      </c>
      <c r="FB80" s="45">
        <v>152</v>
      </c>
      <c r="FC80" s="45" t="s">
        <v>918</v>
      </c>
    </row>
    <row r="81" spans="1:159" s="45" customFormat="1">
      <c r="A81" s="45" t="s">
        <v>160</v>
      </c>
      <c r="B81" s="45">
        <v>3</v>
      </c>
      <c r="C81" s="45">
        <v>11.6</v>
      </c>
      <c r="D81" s="45">
        <v>65361</v>
      </c>
      <c r="E81" s="45" t="s">
        <v>144</v>
      </c>
      <c r="F81" s="45" t="s">
        <v>145</v>
      </c>
      <c r="G81" s="45">
        <v>20070527</v>
      </c>
      <c r="H81" s="45" t="s">
        <v>1032</v>
      </c>
      <c r="I81" s="45" t="s">
        <v>236</v>
      </c>
      <c r="J81" s="45">
        <v>20070529</v>
      </c>
      <c r="K81" s="45">
        <v>20070827</v>
      </c>
      <c r="L81" s="45">
        <v>76</v>
      </c>
      <c r="N81" s="52">
        <f t="shared" si="41"/>
        <v>0</v>
      </c>
      <c r="O81" s="53">
        <f t="shared" si="42"/>
        <v>1.4224000000000001</v>
      </c>
      <c r="P81" s="45">
        <v>1.4224000000000001</v>
      </c>
      <c r="Q81" s="45">
        <f t="shared" si="43"/>
        <v>0.78727893068832677</v>
      </c>
      <c r="R81" s="45">
        <f t="shared" si="44"/>
        <v>-0.78727893068832677</v>
      </c>
      <c r="S81" s="45">
        <f t="shared" si="45"/>
        <v>0.79390133663959173</v>
      </c>
      <c r="T81" s="54">
        <f t="shared" si="46"/>
        <v>30.178938867303966</v>
      </c>
      <c r="U81" s="45">
        <f t="shared" si="47"/>
        <v>0.78727895310318585</v>
      </c>
      <c r="V81" s="55">
        <f t="shared" si="48"/>
        <v>-0.78727895310318585</v>
      </c>
      <c r="W81" s="56">
        <f t="shared" si="49"/>
        <v>0.79390130862101793</v>
      </c>
      <c r="X81" s="54">
        <f t="shared" si="50"/>
        <v>30.178938974895289</v>
      </c>
      <c r="Y81" s="45">
        <f t="shared" si="51"/>
        <v>0.79390130862101793</v>
      </c>
      <c r="Z81" s="45">
        <f t="shared" si="52"/>
        <v>0</v>
      </c>
      <c r="AA81" s="45">
        <f t="shared" si="53"/>
        <v>0.78727895310318585</v>
      </c>
      <c r="AB81" s="45">
        <f t="shared" si="54"/>
        <v>0</v>
      </c>
      <c r="AC81" s="45">
        <f t="shared" si="55"/>
        <v>0</v>
      </c>
      <c r="AD81" s="45">
        <f t="shared" si="56"/>
        <v>0</v>
      </c>
      <c r="AE81" s="45">
        <f t="shared" si="57"/>
        <v>0</v>
      </c>
      <c r="AF81" s="45">
        <f t="shared" si="58"/>
        <v>0</v>
      </c>
      <c r="AH81" s="48">
        <v>10.27</v>
      </c>
      <c r="AI81" s="45">
        <f>(AH81-10.27)/0.11</f>
        <v>0</v>
      </c>
      <c r="AJ81" s="45">
        <v>0</v>
      </c>
      <c r="AK81" s="45">
        <f t="shared" si="59"/>
        <v>0.65230474801600702</v>
      </c>
      <c r="AL81" s="45">
        <f t="shared" si="60"/>
        <v>-0.65230474801600702</v>
      </c>
      <c r="AM81" s="45">
        <f t="shared" si="63"/>
        <v>-0.81538093502000875</v>
      </c>
      <c r="AN81" s="45">
        <f t="shared" si="61"/>
        <v>0.65230474442134756</v>
      </c>
      <c r="AO81" s="45">
        <f t="shared" si="64"/>
        <v>-0.65230474442134756</v>
      </c>
      <c r="AP81" s="45">
        <f t="shared" si="65"/>
        <v>-0.81538093052668437</v>
      </c>
      <c r="AQ81" s="45">
        <f t="shared" si="62"/>
        <v>0</v>
      </c>
      <c r="BE81" s="45" t="s">
        <v>147</v>
      </c>
      <c r="BF81" s="45">
        <v>143.5</v>
      </c>
      <c r="BG81" s="45">
        <v>20070525</v>
      </c>
      <c r="BH81" s="45" t="s">
        <v>138</v>
      </c>
      <c r="BI81" s="45" t="s">
        <v>381</v>
      </c>
      <c r="BJ81" s="45" t="s">
        <v>1026</v>
      </c>
      <c r="BK81" s="45">
        <v>40</v>
      </c>
      <c r="BL81" s="45">
        <v>71.94</v>
      </c>
      <c r="BM81" s="45">
        <v>65.69</v>
      </c>
      <c r="BN81" s="45">
        <v>10.94</v>
      </c>
      <c r="BO81" s="45">
        <v>10.1</v>
      </c>
      <c r="BP81" s="45">
        <v>140</v>
      </c>
      <c r="BQ81" s="45" t="s">
        <v>1033</v>
      </c>
      <c r="BR81" s="45">
        <v>40</v>
      </c>
      <c r="BS81" s="45">
        <v>5.4</v>
      </c>
      <c r="BT81" s="45">
        <v>6.2</v>
      </c>
      <c r="BU81" s="45">
        <v>11.6</v>
      </c>
      <c r="BV81" s="45">
        <v>0</v>
      </c>
      <c r="BW81" s="45">
        <v>3146</v>
      </c>
      <c r="BX81" s="45">
        <v>3155</v>
      </c>
      <c r="BY81" s="45">
        <v>3150</v>
      </c>
      <c r="BZ81" s="45">
        <v>13.4</v>
      </c>
      <c r="CA81" s="45">
        <v>13.7</v>
      </c>
      <c r="CB81" s="45">
        <v>13.5</v>
      </c>
      <c r="CC81" s="45">
        <v>2.1800000000000002</v>
      </c>
      <c r="CD81" s="45">
        <v>2.2999999999999998</v>
      </c>
      <c r="CE81" s="45">
        <v>2.2400000000000002</v>
      </c>
      <c r="CF81" s="45">
        <v>4503.8999999999996</v>
      </c>
      <c r="CG81" s="45">
        <v>4922.2</v>
      </c>
      <c r="CH81" s="45">
        <v>4715.8</v>
      </c>
      <c r="CI81" s="45">
        <v>1931.7</v>
      </c>
      <c r="CJ81" s="45">
        <v>2140.9</v>
      </c>
      <c r="CK81" s="45">
        <v>2065.1999999999998</v>
      </c>
      <c r="CL81" s="45">
        <v>846</v>
      </c>
      <c r="CM81" s="45">
        <v>855</v>
      </c>
      <c r="CN81" s="45">
        <v>850</v>
      </c>
      <c r="CO81" s="45">
        <v>143.6</v>
      </c>
      <c r="CP81" s="45">
        <v>143.69999999999999</v>
      </c>
      <c r="CQ81" s="45">
        <v>143.6</v>
      </c>
      <c r="CR81" s="45">
        <v>87.5</v>
      </c>
      <c r="CS81" s="45">
        <v>88.4</v>
      </c>
      <c r="CT81" s="45">
        <v>87.9</v>
      </c>
      <c r="CU81" s="45">
        <v>93.1</v>
      </c>
      <c r="CV81" s="45">
        <v>93.9</v>
      </c>
      <c r="CW81" s="45">
        <v>93.6</v>
      </c>
      <c r="CX81" s="45">
        <v>5.4</v>
      </c>
      <c r="CY81" s="45">
        <v>5.8</v>
      </c>
      <c r="CZ81" s="45">
        <v>5.6</v>
      </c>
      <c r="DA81" s="45">
        <v>28.5</v>
      </c>
      <c r="DB81" s="45">
        <v>33.4</v>
      </c>
      <c r="DC81" s="45">
        <v>30.7</v>
      </c>
      <c r="DD81" s="45">
        <v>268</v>
      </c>
      <c r="DE81" s="45">
        <v>279</v>
      </c>
      <c r="DF81" s="45">
        <v>276</v>
      </c>
      <c r="DG81" s="45">
        <v>10.5</v>
      </c>
      <c r="DH81" s="45">
        <v>11</v>
      </c>
      <c r="DI81" s="45">
        <v>10.8</v>
      </c>
      <c r="DJ81" s="45">
        <v>-0.1</v>
      </c>
      <c r="DK81" s="45">
        <v>0.8</v>
      </c>
      <c r="DL81" s="45">
        <v>0.5</v>
      </c>
      <c r="DM81" s="45">
        <v>0.49</v>
      </c>
      <c r="DN81" s="45">
        <v>0.51</v>
      </c>
      <c r="DO81" s="45">
        <v>0.5</v>
      </c>
      <c r="DP81" s="45">
        <v>35</v>
      </c>
      <c r="DQ81" s="45">
        <v>35</v>
      </c>
      <c r="DR81" s="45">
        <v>35</v>
      </c>
      <c r="DS81" s="45">
        <v>249.8</v>
      </c>
      <c r="DT81" s="45">
        <v>272.89999999999998</v>
      </c>
      <c r="DU81" s="45">
        <v>261</v>
      </c>
      <c r="DV81" s="45">
        <v>1660</v>
      </c>
      <c r="DW81" s="45">
        <v>720</v>
      </c>
      <c r="DX81" s="45">
        <v>540</v>
      </c>
      <c r="DY81" s="45">
        <v>1700</v>
      </c>
      <c r="DZ81" s="45">
        <v>7.3700000000000002E-2</v>
      </c>
      <c r="EA81" s="45">
        <v>8.8900000000000007E-2</v>
      </c>
      <c r="EB81" s="45">
        <v>8.1900000000000001E-2</v>
      </c>
      <c r="EC81" s="45">
        <v>9.9099999999999994E-2</v>
      </c>
      <c r="ED81" s="45">
        <v>0.11169999999999999</v>
      </c>
      <c r="EE81" s="45">
        <v>0.1048</v>
      </c>
      <c r="EF81" s="45">
        <v>6.0999999999999999E-2</v>
      </c>
      <c r="EG81" s="45">
        <v>6.3500000000000001E-2</v>
      </c>
      <c r="EH81" s="45">
        <v>6.2199999999999998E-2</v>
      </c>
      <c r="EI81" s="45">
        <v>6.6000000000000003E-2</v>
      </c>
      <c r="EJ81" s="45">
        <v>7.1099999999999997E-2</v>
      </c>
      <c r="EK81" s="45">
        <v>6.8599999999999994E-2</v>
      </c>
      <c r="EL81" s="45">
        <v>6.3500000000000001E-2</v>
      </c>
      <c r="EM81" s="45">
        <v>7.3700000000000002E-2</v>
      </c>
      <c r="EN81" s="45">
        <v>6.8599999999999994E-2</v>
      </c>
      <c r="EO81" s="45">
        <v>2.5000000000000001E-3</v>
      </c>
      <c r="EP81" s="45">
        <v>5</v>
      </c>
      <c r="EQ81" s="45">
        <v>3.8100000000000002E-2</v>
      </c>
      <c r="ER81" s="45" t="s">
        <v>893</v>
      </c>
      <c r="ES81" s="45">
        <v>152</v>
      </c>
      <c r="ET81" s="45">
        <v>8252</v>
      </c>
      <c r="EU81" s="45" t="s">
        <v>188</v>
      </c>
      <c r="EV81" s="45">
        <v>1295</v>
      </c>
      <c r="EW81" s="45">
        <v>2405</v>
      </c>
      <c r="EX81" s="45" t="s">
        <v>965</v>
      </c>
      <c r="EY81" s="45">
        <v>239</v>
      </c>
      <c r="EZ81" s="45">
        <v>20070527</v>
      </c>
      <c r="FA81" s="45" t="s">
        <v>1032</v>
      </c>
      <c r="FB81" s="45">
        <v>152</v>
      </c>
      <c r="FC81" s="45" t="s">
        <v>918</v>
      </c>
    </row>
    <row r="82" spans="1:159" s="45" customFormat="1">
      <c r="A82" s="45" t="s">
        <v>160</v>
      </c>
      <c r="B82" s="45">
        <v>5</v>
      </c>
      <c r="C82" s="45">
        <v>19.399999999999999</v>
      </c>
      <c r="D82" s="45">
        <v>63419</v>
      </c>
      <c r="E82" s="45" t="s">
        <v>577</v>
      </c>
      <c r="F82" s="45" t="s">
        <v>145</v>
      </c>
      <c r="G82" s="45">
        <v>20070602</v>
      </c>
      <c r="H82" s="45" t="s">
        <v>1034</v>
      </c>
      <c r="I82" s="45" t="s">
        <v>236</v>
      </c>
      <c r="J82" s="45">
        <v>20070604</v>
      </c>
      <c r="K82" s="45">
        <v>20070902</v>
      </c>
      <c r="L82" s="45">
        <v>77</v>
      </c>
      <c r="N82" s="52">
        <f t="shared" si="41"/>
        <v>0</v>
      </c>
      <c r="O82" s="53">
        <f t="shared" si="42"/>
        <v>0.44919999999999999</v>
      </c>
      <c r="P82" s="45">
        <v>0.44919999999999999</v>
      </c>
      <c r="Q82" s="45">
        <f t="shared" si="43"/>
        <v>0.71966314455066149</v>
      </c>
      <c r="R82" s="45">
        <f t="shared" si="44"/>
        <v>-0.71966314455066149</v>
      </c>
      <c r="S82" s="45">
        <f t="shared" si="45"/>
        <v>-0.33807893068832678</v>
      </c>
      <c r="T82" s="54">
        <f t="shared" si="46"/>
        <v>29.854383093843175</v>
      </c>
      <c r="U82" s="45">
        <f t="shared" si="47"/>
        <v>0.7196631624825488</v>
      </c>
      <c r="V82" s="55">
        <f t="shared" si="48"/>
        <v>-0.7196631624825488</v>
      </c>
      <c r="W82" s="56">
        <f t="shared" si="49"/>
        <v>-0.33807895310318586</v>
      </c>
      <c r="X82" s="54">
        <f t="shared" si="50"/>
        <v>29.854383179916233</v>
      </c>
      <c r="Y82" s="45">
        <f t="shared" si="51"/>
        <v>-0.33807895310318586</v>
      </c>
      <c r="Z82" s="45">
        <f t="shared" si="52"/>
        <v>0</v>
      </c>
      <c r="AA82" s="45">
        <f t="shared" si="53"/>
        <v>0.7196631624825488</v>
      </c>
      <c r="AB82" s="45">
        <f t="shared" si="54"/>
        <v>0</v>
      </c>
      <c r="AC82" s="45">
        <f t="shared" si="55"/>
        <v>0</v>
      </c>
      <c r="AD82" s="45">
        <f t="shared" si="56"/>
        <v>0</v>
      </c>
      <c r="AE82" s="45">
        <f t="shared" si="57"/>
        <v>0</v>
      </c>
      <c r="AF82" s="45">
        <f t="shared" si="58"/>
        <v>1</v>
      </c>
      <c r="AH82" s="48">
        <v>9.2799999999999994</v>
      </c>
      <c r="AI82" s="45">
        <f>(AH82-9.37)/0.07</f>
        <v>-1.2857142857142836</v>
      </c>
      <c r="AJ82" s="45">
        <v>-1.2857142857142836</v>
      </c>
      <c r="AK82" s="45">
        <f t="shared" si="59"/>
        <v>0.26470094126994886</v>
      </c>
      <c r="AL82" s="45">
        <f t="shared" si="60"/>
        <v>0</v>
      </c>
      <c r="AM82" s="45">
        <f t="shared" si="63"/>
        <v>-1.9380190337302907</v>
      </c>
      <c r="AN82" s="45">
        <f t="shared" si="61"/>
        <v>0.26470093839422132</v>
      </c>
      <c r="AO82" s="45">
        <f t="shared" si="64"/>
        <v>-0.26470093839422132</v>
      </c>
      <c r="AP82" s="45">
        <f t="shared" si="65"/>
        <v>-1.938019030135631</v>
      </c>
      <c r="AQ82" s="45">
        <f t="shared" si="62"/>
        <v>0</v>
      </c>
      <c r="BE82" s="45" t="s">
        <v>151</v>
      </c>
      <c r="BF82" s="45">
        <v>143.5</v>
      </c>
      <c r="BG82" s="45">
        <v>20070531</v>
      </c>
      <c r="BH82" s="45" t="s">
        <v>138</v>
      </c>
      <c r="BI82" s="45" t="s">
        <v>548</v>
      </c>
      <c r="BJ82" s="45" t="s">
        <v>1026</v>
      </c>
      <c r="BK82" s="45">
        <v>40</v>
      </c>
      <c r="BL82" s="45">
        <v>59.16</v>
      </c>
      <c r="BM82" s="45">
        <v>52.83</v>
      </c>
      <c r="BN82" s="45">
        <v>10.220000000000001</v>
      </c>
      <c r="BO82" s="45">
        <v>9.07</v>
      </c>
      <c r="BP82" s="45">
        <v>50</v>
      </c>
      <c r="BQ82" s="45" t="s">
        <v>1035</v>
      </c>
      <c r="BR82" s="45">
        <v>40</v>
      </c>
      <c r="BS82" s="45">
        <v>9.8000000000000007</v>
      </c>
      <c r="BT82" s="45">
        <v>9.6</v>
      </c>
      <c r="BU82" s="45">
        <v>19.399999999999999</v>
      </c>
      <c r="BV82" s="45">
        <v>0</v>
      </c>
      <c r="BW82" s="45">
        <v>3144</v>
      </c>
      <c r="BX82" s="45">
        <v>3155</v>
      </c>
      <c r="BY82" s="45">
        <v>3150</v>
      </c>
      <c r="BZ82" s="45">
        <v>13</v>
      </c>
      <c r="CA82" s="45">
        <v>13.6</v>
      </c>
      <c r="CB82" s="45">
        <v>13.3</v>
      </c>
      <c r="CC82" s="45">
        <v>2.15</v>
      </c>
      <c r="CD82" s="45">
        <v>2.2799999999999998</v>
      </c>
      <c r="CE82" s="45">
        <v>2.2000000000000002</v>
      </c>
      <c r="CF82" s="45">
        <v>4008.9</v>
      </c>
      <c r="CG82" s="45">
        <v>4588.3999999999996</v>
      </c>
      <c r="CH82" s="45">
        <v>4249.7</v>
      </c>
      <c r="CI82" s="45">
        <v>2013.2</v>
      </c>
      <c r="CJ82" s="45">
        <v>2197.6</v>
      </c>
      <c r="CK82" s="45">
        <v>2145.1</v>
      </c>
      <c r="CL82" s="45">
        <v>833</v>
      </c>
      <c r="CM82" s="45">
        <v>876</v>
      </c>
      <c r="CN82" s="45">
        <v>852</v>
      </c>
      <c r="CO82" s="45">
        <v>143.4</v>
      </c>
      <c r="CP82" s="45">
        <v>143.5</v>
      </c>
      <c r="CQ82" s="45">
        <v>143.5</v>
      </c>
      <c r="CR82" s="45">
        <v>87.5</v>
      </c>
      <c r="CS82" s="45">
        <v>88.3</v>
      </c>
      <c r="CT82" s="45">
        <v>87.8</v>
      </c>
      <c r="CU82" s="45">
        <v>93.1</v>
      </c>
      <c r="CV82" s="45">
        <v>93.8</v>
      </c>
      <c r="CW82" s="45">
        <v>93.4</v>
      </c>
      <c r="CX82" s="45">
        <v>5.5</v>
      </c>
      <c r="CY82" s="45">
        <v>5.7</v>
      </c>
      <c r="CZ82" s="45">
        <v>5.6</v>
      </c>
      <c r="DA82" s="45">
        <v>28.6</v>
      </c>
      <c r="DB82" s="45">
        <v>33.299999999999997</v>
      </c>
      <c r="DC82" s="45">
        <v>31.1</v>
      </c>
      <c r="DD82" s="45">
        <v>269</v>
      </c>
      <c r="DE82" s="45">
        <v>281</v>
      </c>
      <c r="DF82" s="45">
        <v>276</v>
      </c>
      <c r="DG82" s="45">
        <v>10.4</v>
      </c>
      <c r="DH82" s="45">
        <v>11</v>
      </c>
      <c r="DI82" s="45">
        <v>10.7</v>
      </c>
      <c r="DJ82" s="45">
        <v>0.3</v>
      </c>
      <c r="DK82" s="45">
        <v>0.4</v>
      </c>
      <c r="DL82" s="45">
        <v>0.3</v>
      </c>
      <c r="DM82" s="45">
        <v>0.47</v>
      </c>
      <c r="DN82" s="45">
        <v>0.52</v>
      </c>
      <c r="DO82" s="45">
        <v>0.5</v>
      </c>
      <c r="DP82" s="45">
        <v>35</v>
      </c>
      <c r="DQ82" s="45">
        <v>35</v>
      </c>
      <c r="DR82" s="45">
        <v>35</v>
      </c>
      <c r="DS82" s="45">
        <v>146.6</v>
      </c>
      <c r="DT82" s="45">
        <v>228.9</v>
      </c>
      <c r="DU82" s="45">
        <v>173</v>
      </c>
      <c r="DV82" s="45">
        <v>1660</v>
      </c>
      <c r="DW82" s="45">
        <v>720</v>
      </c>
      <c r="DX82" s="45">
        <v>540</v>
      </c>
      <c r="DY82" s="45">
        <v>1790</v>
      </c>
      <c r="DZ82" s="45">
        <v>7.3700000000000002E-2</v>
      </c>
      <c r="EA82" s="45">
        <v>8.3799999999999999E-2</v>
      </c>
      <c r="EB82" s="45">
        <v>7.9399999999999998E-2</v>
      </c>
      <c r="EC82" s="45">
        <v>0.1041</v>
      </c>
      <c r="ED82" s="45">
        <v>0.10920000000000001</v>
      </c>
      <c r="EE82" s="45">
        <v>0.1067</v>
      </c>
      <c r="EF82" s="45">
        <v>6.0999999999999999E-2</v>
      </c>
      <c r="EG82" s="45">
        <v>6.3500000000000001E-2</v>
      </c>
      <c r="EH82" s="45">
        <v>6.2199999999999998E-2</v>
      </c>
      <c r="EI82" s="45">
        <v>6.0999999999999999E-2</v>
      </c>
      <c r="EJ82" s="45">
        <v>6.8599999999999994E-2</v>
      </c>
      <c r="EK82" s="45">
        <v>6.4799999999999996E-2</v>
      </c>
      <c r="EL82" s="45">
        <v>7.3700000000000002E-2</v>
      </c>
      <c r="EM82" s="45">
        <v>7.6200000000000004E-2</v>
      </c>
      <c r="EN82" s="45">
        <v>7.4899999999999994E-2</v>
      </c>
      <c r="EO82" s="45">
        <v>0</v>
      </c>
      <c r="EP82" s="45">
        <v>1</v>
      </c>
      <c r="EQ82" s="45">
        <v>3.0499999999999999E-2</v>
      </c>
      <c r="ER82" s="45">
        <v>1627</v>
      </c>
      <c r="ES82" s="45">
        <v>320</v>
      </c>
      <c r="ET82" s="45">
        <v>8252</v>
      </c>
      <c r="EU82" s="45" t="s">
        <v>188</v>
      </c>
      <c r="EV82" s="45">
        <v>869</v>
      </c>
      <c r="EW82" s="45">
        <v>2405</v>
      </c>
      <c r="EX82" s="45" t="s">
        <v>965</v>
      </c>
      <c r="EY82" s="45" t="s">
        <v>1036</v>
      </c>
      <c r="EZ82" s="45">
        <v>20070602</v>
      </c>
      <c r="FA82" s="45" t="s">
        <v>1034</v>
      </c>
      <c r="FB82" s="45">
        <v>320</v>
      </c>
      <c r="FC82" s="45" t="s">
        <v>918</v>
      </c>
    </row>
    <row r="83" spans="1:159" s="45" customFormat="1">
      <c r="A83" s="45" t="s">
        <v>160</v>
      </c>
      <c r="B83" s="45">
        <v>3</v>
      </c>
      <c r="C83" s="45">
        <v>13.7</v>
      </c>
      <c r="D83" s="45">
        <v>63418</v>
      </c>
      <c r="E83" s="45" t="s">
        <v>577</v>
      </c>
      <c r="F83" s="45" t="s">
        <v>145</v>
      </c>
      <c r="G83" s="45">
        <v>20070830</v>
      </c>
      <c r="H83" s="45" t="s">
        <v>1046</v>
      </c>
      <c r="I83" s="45" t="s">
        <v>236</v>
      </c>
      <c r="J83" s="45">
        <v>20070831</v>
      </c>
      <c r="K83" s="45">
        <v>2008229</v>
      </c>
      <c r="L83" s="45">
        <v>78</v>
      </c>
      <c r="N83" s="52">
        <f t="shared" si="41"/>
        <v>0</v>
      </c>
      <c r="O83" s="53">
        <f t="shared" si="42"/>
        <v>-0.89829999999999999</v>
      </c>
      <c r="P83" s="45">
        <v>-0.89829999999999999</v>
      </c>
      <c r="Q83" s="45">
        <f t="shared" si="43"/>
        <v>0.3960705156405292</v>
      </c>
      <c r="R83" s="45">
        <f t="shared" si="44"/>
        <v>0</v>
      </c>
      <c r="S83" s="45">
        <f t="shared" si="45"/>
        <v>-1.6179631445506615</v>
      </c>
      <c r="T83" s="54">
        <f t="shared" si="46"/>
        <v>26.4</v>
      </c>
      <c r="U83" s="45">
        <f t="shared" si="47"/>
        <v>0.39607052998603898</v>
      </c>
      <c r="V83" s="55">
        <f t="shared" si="48"/>
        <v>-0.39607052998603898</v>
      </c>
      <c r="W83" s="56">
        <f t="shared" si="49"/>
        <v>-1.6179631624825488</v>
      </c>
      <c r="X83" s="54">
        <f t="shared" si="50"/>
        <v>28.301138543932986</v>
      </c>
      <c r="Y83" s="45">
        <f t="shared" si="51"/>
        <v>-1.6179631624825488</v>
      </c>
      <c r="Z83" s="45">
        <f t="shared" si="52"/>
        <v>0</v>
      </c>
      <c r="AA83" s="45">
        <f t="shared" si="53"/>
        <v>0.39607052998603898</v>
      </c>
      <c r="AB83" s="45">
        <f t="shared" si="54"/>
        <v>0</v>
      </c>
      <c r="AC83" s="45">
        <f t="shared" si="55"/>
        <v>0</v>
      </c>
      <c r="AD83" s="45">
        <f t="shared" si="56"/>
        <v>1</v>
      </c>
      <c r="AE83" s="45">
        <f t="shared" si="57"/>
        <v>0</v>
      </c>
      <c r="AF83" s="45">
        <f t="shared" si="58"/>
        <v>0</v>
      </c>
      <c r="AH83" s="48">
        <v>9.26</v>
      </c>
      <c r="AI83" s="45">
        <f>(AH83-9.37)/0.07</f>
        <v>-1.5714285714285632</v>
      </c>
      <c r="AJ83" s="45">
        <v>-1.5714285714285632</v>
      </c>
      <c r="AK83" s="45">
        <f t="shared" si="59"/>
        <v>-0.10252496126975358</v>
      </c>
      <c r="AL83" s="45">
        <f t="shared" si="60"/>
        <v>0</v>
      </c>
      <c r="AM83" s="45">
        <f t="shared" si="63"/>
        <v>-1.5714285714285632</v>
      </c>
      <c r="AN83" s="45">
        <f t="shared" si="61"/>
        <v>-0.10252496357033561</v>
      </c>
      <c r="AO83" s="45">
        <f t="shared" si="64"/>
        <v>0.10252496357033561</v>
      </c>
      <c r="AP83" s="45">
        <f t="shared" si="65"/>
        <v>-1.8361295098227846</v>
      </c>
      <c r="AQ83" s="45">
        <f t="shared" si="62"/>
        <v>0</v>
      </c>
      <c r="BE83" s="45" t="s">
        <v>200</v>
      </c>
      <c r="BF83" s="45">
        <v>143.5</v>
      </c>
      <c r="BG83" s="45">
        <v>20070828</v>
      </c>
      <c r="BH83" s="45" t="s">
        <v>138</v>
      </c>
      <c r="BI83" s="45" t="s">
        <v>202</v>
      </c>
      <c r="BJ83" s="45" t="s">
        <v>1026</v>
      </c>
      <c r="BK83" s="45">
        <v>40</v>
      </c>
      <c r="BL83" s="45">
        <v>59</v>
      </c>
      <c r="BM83" s="45">
        <v>52.3</v>
      </c>
      <c r="BN83" s="45">
        <v>10.19</v>
      </c>
      <c r="BO83" s="45">
        <v>9.09</v>
      </c>
      <c r="BP83" s="45">
        <v>150</v>
      </c>
      <c r="BQ83" s="45" t="s">
        <v>1047</v>
      </c>
      <c r="BR83" s="45">
        <v>40</v>
      </c>
      <c r="BS83" s="45">
        <v>5.7</v>
      </c>
      <c r="BT83" s="45">
        <v>8</v>
      </c>
      <c r="BU83" s="45">
        <v>13.7</v>
      </c>
      <c r="BV83" s="45">
        <v>0</v>
      </c>
      <c r="BW83" s="45">
        <v>3147</v>
      </c>
      <c r="BX83" s="45">
        <v>3154</v>
      </c>
      <c r="BY83" s="45">
        <v>3150</v>
      </c>
      <c r="BZ83" s="45">
        <v>13.1</v>
      </c>
      <c r="CA83" s="45">
        <v>13.4</v>
      </c>
      <c r="CB83" s="45">
        <v>13.2</v>
      </c>
      <c r="CC83" s="45">
        <v>2.1800000000000002</v>
      </c>
      <c r="CD83" s="45">
        <v>2.2999999999999998</v>
      </c>
      <c r="CE83" s="45">
        <v>2.2599999999999998</v>
      </c>
      <c r="CF83" s="45">
        <v>3749.8</v>
      </c>
      <c r="CG83" s="45">
        <v>4308.8999999999996</v>
      </c>
      <c r="CH83" s="45">
        <v>4054.6</v>
      </c>
      <c r="CI83" s="45">
        <v>2178</v>
      </c>
      <c r="CJ83" s="45">
        <v>2396.9</v>
      </c>
      <c r="CK83" s="45">
        <v>2314.8000000000002</v>
      </c>
      <c r="CL83" s="45">
        <v>847</v>
      </c>
      <c r="CM83" s="45">
        <v>859</v>
      </c>
      <c r="CN83" s="45">
        <v>851</v>
      </c>
      <c r="CO83" s="45">
        <v>143.5</v>
      </c>
      <c r="CP83" s="45">
        <v>143.69999999999999</v>
      </c>
      <c r="CQ83" s="45">
        <v>143.6</v>
      </c>
      <c r="CR83" s="45">
        <v>87.5</v>
      </c>
      <c r="CS83" s="45">
        <v>88.3</v>
      </c>
      <c r="CT83" s="45">
        <v>87.9</v>
      </c>
      <c r="CU83" s="45">
        <v>93.1</v>
      </c>
      <c r="CV83" s="45">
        <v>93.9</v>
      </c>
      <c r="CW83" s="45">
        <v>93.5</v>
      </c>
      <c r="CX83" s="45">
        <v>5.5</v>
      </c>
      <c r="CY83" s="45">
        <v>5.7</v>
      </c>
      <c r="CZ83" s="45">
        <v>5.6</v>
      </c>
      <c r="DA83" s="45">
        <v>27.3</v>
      </c>
      <c r="DB83" s="45">
        <v>39.700000000000003</v>
      </c>
      <c r="DC83" s="45">
        <v>32.1</v>
      </c>
      <c r="DD83" s="45">
        <v>272</v>
      </c>
      <c r="DE83" s="45">
        <v>278</v>
      </c>
      <c r="DF83" s="45">
        <v>274</v>
      </c>
      <c r="DG83" s="45">
        <v>10.4</v>
      </c>
      <c r="DH83" s="45">
        <v>10.9</v>
      </c>
      <c r="DI83" s="45">
        <v>10.6</v>
      </c>
      <c r="DJ83" s="45">
        <v>0</v>
      </c>
      <c r="DK83" s="45">
        <v>0.7</v>
      </c>
      <c r="DL83" s="45">
        <v>0.2</v>
      </c>
      <c r="DM83" s="45">
        <v>0.49</v>
      </c>
      <c r="DN83" s="45">
        <v>0.51</v>
      </c>
      <c r="DO83" s="45">
        <v>0.5</v>
      </c>
      <c r="DP83" s="45">
        <v>35</v>
      </c>
      <c r="DQ83" s="45">
        <v>35</v>
      </c>
      <c r="DR83" s="45">
        <v>35</v>
      </c>
      <c r="DS83" s="45">
        <v>140.4</v>
      </c>
      <c r="DT83" s="45">
        <v>161.4</v>
      </c>
      <c r="DU83" s="45">
        <v>150</v>
      </c>
      <c r="DV83" s="45">
        <v>1660</v>
      </c>
      <c r="DW83" s="45">
        <v>720</v>
      </c>
      <c r="DX83" s="45">
        <v>540</v>
      </c>
      <c r="DY83" s="45">
        <v>1690</v>
      </c>
      <c r="DZ83" s="45">
        <v>5.8400000000000001E-2</v>
      </c>
      <c r="EA83" s="45">
        <v>7.1099999999999997E-2</v>
      </c>
      <c r="EB83" s="45">
        <v>6.4799999999999996E-2</v>
      </c>
      <c r="EC83" s="45">
        <v>0.1016</v>
      </c>
      <c r="ED83" s="45">
        <v>0.1041</v>
      </c>
      <c r="EE83" s="45">
        <v>0.10349999999999999</v>
      </c>
      <c r="EF83" s="45">
        <v>6.0999999999999999E-2</v>
      </c>
      <c r="EG83" s="45">
        <v>6.6000000000000003E-2</v>
      </c>
      <c r="EH83" s="45">
        <v>6.3500000000000001E-2</v>
      </c>
      <c r="EI83" s="45">
        <v>5.8400000000000001E-2</v>
      </c>
      <c r="EJ83" s="45">
        <v>7.3700000000000002E-2</v>
      </c>
      <c r="EK83" s="45">
        <v>6.6000000000000003E-2</v>
      </c>
      <c r="EL83" s="45">
        <v>6.0999999999999999E-2</v>
      </c>
      <c r="EM83" s="45">
        <v>7.3700000000000002E-2</v>
      </c>
      <c r="EN83" s="45">
        <v>6.7299999999999999E-2</v>
      </c>
      <c r="EO83" s="45">
        <v>2.5000000000000001E-3</v>
      </c>
      <c r="EP83" s="45">
        <v>1</v>
      </c>
      <c r="EQ83" s="45">
        <v>3.0499999999999999E-2</v>
      </c>
      <c r="ER83" s="45" t="s">
        <v>893</v>
      </c>
      <c r="ES83" s="45">
        <v>152</v>
      </c>
      <c r="ET83" s="45">
        <v>8252</v>
      </c>
      <c r="EU83" s="45" t="s">
        <v>188</v>
      </c>
      <c r="EV83" s="45">
        <v>1295</v>
      </c>
      <c r="EW83" s="45">
        <v>2405</v>
      </c>
      <c r="EX83" s="45" t="s">
        <v>965</v>
      </c>
      <c r="EY83" s="45">
        <v>252</v>
      </c>
      <c r="EZ83" s="45">
        <v>20070830</v>
      </c>
      <c r="FA83" s="45" t="s">
        <v>1046</v>
      </c>
      <c r="FB83" s="45">
        <v>152</v>
      </c>
      <c r="FC83" s="45" t="s">
        <v>918</v>
      </c>
    </row>
    <row r="84" spans="1:159" s="45" customFormat="1">
      <c r="A84" s="45" t="s">
        <v>160</v>
      </c>
      <c r="B84" s="45">
        <v>5</v>
      </c>
      <c r="C84" s="45">
        <v>11.4</v>
      </c>
      <c r="D84" s="45">
        <v>64430</v>
      </c>
      <c r="E84" s="45" t="s">
        <v>144</v>
      </c>
      <c r="F84" s="45" t="s">
        <v>145</v>
      </c>
      <c r="G84" s="45">
        <v>20071117</v>
      </c>
      <c r="H84" s="45" t="s">
        <v>1039</v>
      </c>
      <c r="I84" s="45" t="s">
        <v>236</v>
      </c>
      <c r="J84" s="45">
        <v>20071119</v>
      </c>
      <c r="K84" s="45">
        <v>20080517</v>
      </c>
      <c r="L84" s="45">
        <v>79</v>
      </c>
      <c r="N84" s="52">
        <f t="shared" si="41"/>
        <v>0</v>
      </c>
      <c r="O84" s="53">
        <f t="shared" si="42"/>
        <v>1.3362000000000001</v>
      </c>
      <c r="P84" s="45">
        <v>1.3362000000000001</v>
      </c>
      <c r="Q84" s="45">
        <f t="shared" si="43"/>
        <v>0.58409641251242339</v>
      </c>
      <c r="R84" s="45">
        <f t="shared" si="44"/>
        <v>0</v>
      </c>
      <c r="S84" s="45">
        <f t="shared" si="45"/>
        <v>1.3362000000000001</v>
      </c>
      <c r="T84" s="54">
        <f t="shared" si="46"/>
        <v>26.4</v>
      </c>
      <c r="U84" s="45">
        <f t="shared" si="47"/>
        <v>0.58409642398883121</v>
      </c>
      <c r="V84" s="55">
        <f t="shared" si="48"/>
        <v>-0.58409642398883121</v>
      </c>
      <c r="W84" s="56">
        <f t="shared" si="49"/>
        <v>0.94012947001396108</v>
      </c>
      <c r="X84" s="54">
        <f t="shared" si="50"/>
        <v>29.203662835146389</v>
      </c>
      <c r="Y84" s="45">
        <f t="shared" si="51"/>
        <v>0.94012947001396108</v>
      </c>
      <c r="Z84" s="45">
        <f t="shared" si="52"/>
        <v>0</v>
      </c>
      <c r="AA84" s="45">
        <f t="shared" si="53"/>
        <v>0.58409642398883121</v>
      </c>
      <c r="AB84" s="45">
        <f t="shared" si="54"/>
        <v>0</v>
      </c>
      <c r="AC84" s="45">
        <f t="shared" si="55"/>
        <v>0</v>
      </c>
      <c r="AD84" s="45">
        <f t="shared" si="56"/>
        <v>0</v>
      </c>
      <c r="AE84" s="45">
        <f t="shared" si="57"/>
        <v>0</v>
      </c>
      <c r="AF84" s="45">
        <f t="shared" si="58"/>
        <v>0</v>
      </c>
      <c r="AH84" s="48">
        <v>10.32</v>
      </c>
      <c r="AI84" s="45">
        <f t="shared" ref="AI84:AI85" si="69">(AH84-10.27)/0.11</f>
        <v>0.45454545454546103</v>
      </c>
      <c r="AJ84" s="45">
        <v>0.45454545454546103</v>
      </c>
      <c r="AK84" s="45">
        <f t="shared" si="59"/>
        <v>8.8891218932893451E-3</v>
      </c>
      <c r="AL84" s="45">
        <f t="shared" si="60"/>
        <v>0</v>
      </c>
      <c r="AM84" s="45">
        <f t="shared" si="63"/>
        <v>0.45454545454546103</v>
      </c>
      <c r="AN84" s="45">
        <f t="shared" si="61"/>
        <v>8.889120052823718E-3</v>
      </c>
      <c r="AO84" s="45">
        <f t="shared" si="64"/>
        <v>-8.889120052823718E-3</v>
      </c>
      <c r="AP84" s="45">
        <f t="shared" si="65"/>
        <v>0.55707041811579661</v>
      </c>
      <c r="AQ84" s="45">
        <f t="shared" si="62"/>
        <v>0</v>
      </c>
      <c r="BE84" s="45" t="s">
        <v>147</v>
      </c>
      <c r="BF84" s="45">
        <v>143.5</v>
      </c>
      <c r="BG84" s="45">
        <v>20071115</v>
      </c>
      <c r="BH84" s="45" t="s">
        <v>138</v>
      </c>
      <c r="BI84" s="45" t="s">
        <v>1039</v>
      </c>
      <c r="BJ84" s="45" t="s">
        <v>1026</v>
      </c>
      <c r="BK84" s="45">
        <v>40</v>
      </c>
      <c r="BL84" s="45">
        <v>71.77</v>
      </c>
      <c r="BM84" s="45">
        <v>65.7</v>
      </c>
      <c r="BN84" s="45">
        <v>10.95</v>
      </c>
      <c r="BO84" s="45">
        <v>10.119999999999999</v>
      </c>
      <c r="BP84" s="45">
        <v>140</v>
      </c>
      <c r="BQ84" s="45" t="s">
        <v>1066</v>
      </c>
      <c r="BR84" s="45">
        <v>40</v>
      </c>
      <c r="BS84" s="45">
        <v>4.0999999999999996</v>
      </c>
      <c r="BT84" s="45">
        <v>7.3</v>
      </c>
      <c r="BU84" s="45">
        <v>11.4</v>
      </c>
      <c r="BV84" s="45">
        <v>0</v>
      </c>
      <c r="BW84" s="45">
        <v>3146</v>
      </c>
      <c r="BX84" s="45">
        <v>3154</v>
      </c>
      <c r="BY84" s="45">
        <v>3150</v>
      </c>
      <c r="BZ84" s="45">
        <v>13</v>
      </c>
      <c r="CA84" s="45">
        <v>13.7</v>
      </c>
      <c r="CB84" s="45">
        <v>13.4</v>
      </c>
      <c r="CC84" s="45">
        <v>2.17</v>
      </c>
      <c r="CD84" s="45">
        <v>2.36</v>
      </c>
      <c r="CE84" s="45">
        <v>2.2599999999999998</v>
      </c>
      <c r="CF84" s="45">
        <v>4195.3999999999996</v>
      </c>
      <c r="CG84" s="45">
        <v>5225</v>
      </c>
      <c r="CH84" s="45">
        <v>4787</v>
      </c>
      <c r="CI84" s="45">
        <v>2077.6</v>
      </c>
      <c r="CJ84" s="45">
        <v>2321.4</v>
      </c>
      <c r="CK84" s="45">
        <v>2224.3000000000002</v>
      </c>
      <c r="CL84" s="45">
        <v>836</v>
      </c>
      <c r="CM84" s="45">
        <v>852</v>
      </c>
      <c r="CN84" s="45">
        <v>849</v>
      </c>
      <c r="CO84" s="45">
        <v>143.4</v>
      </c>
      <c r="CP84" s="45">
        <v>143.6</v>
      </c>
      <c r="CQ84" s="45">
        <v>143.5</v>
      </c>
      <c r="CR84" s="45">
        <v>87.6</v>
      </c>
      <c r="CS84" s="45">
        <v>88.3</v>
      </c>
      <c r="CT84" s="45">
        <v>87.9</v>
      </c>
      <c r="CU84" s="45">
        <v>93.3</v>
      </c>
      <c r="CV84" s="45">
        <v>94</v>
      </c>
      <c r="CW84" s="45">
        <v>93.6</v>
      </c>
      <c r="CX84" s="45">
        <v>5.6</v>
      </c>
      <c r="CY84" s="45">
        <v>5.9</v>
      </c>
      <c r="CZ84" s="45">
        <v>5.7</v>
      </c>
      <c r="DA84" s="45">
        <v>28.4</v>
      </c>
      <c r="DB84" s="45">
        <v>33.299999999999997</v>
      </c>
      <c r="DC84" s="45">
        <v>30.8</v>
      </c>
      <c r="DD84" s="45">
        <v>273</v>
      </c>
      <c r="DE84" s="45">
        <v>279</v>
      </c>
      <c r="DF84" s="45">
        <v>276</v>
      </c>
      <c r="DG84" s="45">
        <v>10.4</v>
      </c>
      <c r="DH84" s="45">
        <v>13.4</v>
      </c>
      <c r="DI84" s="45">
        <v>10.6</v>
      </c>
      <c r="DJ84" s="45">
        <v>-0.1</v>
      </c>
      <c r="DK84" s="45">
        <v>4.0999999999999996</v>
      </c>
      <c r="DL84" s="45">
        <v>0.2</v>
      </c>
      <c r="DM84" s="45">
        <v>0.49</v>
      </c>
      <c r="DN84" s="45">
        <v>0.51</v>
      </c>
      <c r="DO84" s="45">
        <v>0.5</v>
      </c>
      <c r="DP84" s="45">
        <v>35</v>
      </c>
      <c r="DQ84" s="45">
        <v>35</v>
      </c>
      <c r="DR84" s="45">
        <v>35</v>
      </c>
      <c r="DS84" s="45">
        <v>183.4</v>
      </c>
      <c r="DT84" s="45">
        <v>237.3</v>
      </c>
      <c r="DU84" s="45">
        <v>207.7</v>
      </c>
      <c r="DV84" s="45">
        <v>1660</v>
      </c>
      <c r="DW84" s="45">
        <v>720</v>
      </c>
      <c r="DX84" s="45">
        <v>540</v>
      </c>
      <c r="DY84" s="45">
        <v>1700</v>
      </c>
      <c r="DZ84" s="45">
        <v>8.8900000000000007E-2</v>
      </c>
      <c r="EA84" s="45">
        <v>9.1399999999999995E-2</v>
      </c>
      <c r="EB84" s="45">
        <v>8.9499999999999996E-2</v>
      </c>
      <c r="EC84" s="45">
        <v>0.1041</v>
      </c>
      <c r="ED84" s="45">
        <v>0.1067</v>
      </c>
      <c r="EE84" s="45">
        <v>0.10539999999999999</v>
      </c>
      <c r="EF84" s="45">
        <v>6.3500000000000001E-2</v>
      </c>
      <c r="EG84" s="45">
        <v>7.3700000000000002E-2</v>
      </c>
      <c r="EH84" s="45">
        <v>6.7900000000000002E-2</v>
      </c>
      <c r="EI84" s="45">
        <v>6.3500000000000001E-2</v>
      </c>
      <c r="EJ84" s="45">
        <v>7.1099999999999997E-2</v>
      </c>
      <c r="EK84" s="45">
        <v>6.7299999999999999E-2</v>
      </c>
      <c r="EL84" s="45">
        <v>5.0799999999999998E-2</v>
      </c>
      <c r="EM84" s="45">
        <v>5.8400000000000001E-2</v>
      </c>
      <c r="EN84" s="45">
        <v>5.4600000000000003E-2</v>
      </c>
      <c r="EO84" s="45">
        <v>2.5000000000000001E-3</v>
      </c>
      <c r="EP84" s="45">
        <v>7</v>
      </c>
      <c r="EQ84" s="45">
        <v>5.0799999999999998E-2</v>
      </c>
      <c r="ER84" s="45">
        <v>1627</v>
      </c>
      <c r="ES84" s="45">
        <v>320</v>
      </c>
      <c r="ET84" s="45">
        <v>8252</v>
      </c>
      <c r="EU84" s="45" t="s">
        <v>188</v>
      </c>
      <c r="EV84" s="45">
        <v>2004</v>
      </c>
      <c r="EW84" s="45">
        <v>2405</v>
      </c>
      <c r="EX84" s="45" t="s">
        <v>965</v>
      </c>
      <c r="EY84" s="45" t="s">
        <v>911</v>
      </c>
      <c r="EZ84" s="45">
        <v>20071117</v>
      </c>
      <c r="FA84" s="45" t="s">
        <v>1039</v>
      </c>
      <c r="FB84" s="45">
        <v>320</v>
      </c>
      <c r="FC84" s="45" t="s">
        <v>918</v>
      </c>
    </row>
    <row r="85" spans="1:159" s="45" customFormat="1">
      <c r="A85" s="45" t="s">
        <v>160</v>
      </c>
      <c r="B85" s="45">
        <v>3</v>
      </c>
      <c r="C85" s="45">
        <v>7.9</v>
      </c>
      <c r="D85" s="45">
        <v>65897</v>
      </c>
      <c r="E85" s="45" t="s">
        <v>144</v>
      </c>
      <c r="F85" s="45" t="s">
        <v>145</v>
      </c>
      <c r="G85" s="45">
        <v>20080106</v>
      </c>
      <c r="H85" s="45" t="s">
        <v>597</v>
      </c>
      <c r="I85" s="45" t="s">
        <v>236</v>
      </c>
      <c r="J85" s="45">
        <v>20080107</v>
      </c>
      <c r="K85" s="45">
        <v>20080706</v>
      </c>
      <c r="L85" s="45">
        <v>80</v>
      </c>
      <c r="N85" s="52">
        <f t="shared" si="41"/>
        <v>0</v>
      </c>
      <c r="O85" s="53">
        <f t="shared" si="42"/>
        <v>-0.1724</v>
      </c>
      <c r="P85" s="45">
        <v>-0.1724</v>
      </c>
      <c r="Q85" s="45">
        <f t="shared" si="43"/>
        <v>0.43279713000993875</v>
      </c>
      <c r="R85" s="45">
        <f t="shared" si="44"/>
        <v>0</v>
      </c>
      <c r="S85" s="45">
        <f t="shared" si="45"/>
        <v>-0.1724</v>
      </c>
      <c r="T85" s="54">
        <f t="shared" si="46"/>
        <v>26.4</v>
      </c>
      <c r="U85" s="45">
        <f t="shared" si="47"/>
        <v>0.43279713919106499</v>
      </c>
      <c r="V85" s="55">
        <f t="shared" si="48"/>
        <v>-0.43279713919106499</v>
      </c>
      <c r="W85" s="56">
        <f t="shared" si="49"/>
        <v>-0.75649642398883121</v>
      </c>
      <c r="X85" s="54">
        <f t="shared" si="50"/>
        <v>28.47742626811711</v>
      </c>
      <c r="Y85" s="45">
        <f t="shared" si="51"/>
        <v>-0.75649642398883121</v>
      </c>
      <c r="Z85" s="45">
        <f t="shared" si="52"/>
        <v>0</v>
      </c>
      <c r="AA85" s="45">
        <f t="shared" si="53"/>
        <v>0.43279713919106499</v>
      </c>
      <c r="AB85" s="45">
        <f t="shared" si="54"/>
        <v>0</v>
      </c>
      <c r="AC85" s="45">
        <f t="shared" si="55"/>
        <v>0</v>
      </c>
      <c r="AD85" s="45">
        <f t="shared" si="56"/>
        <v>0</v>
      </c>
      <c r="AE85" s="45">
        <f t="shared" si="57"/>
        <v>0</v>
      </c>
      <c r="AF85" s="45">
        <f t="shared" si="58"/>
        <v>0</v>
      </c>
      <c r="AH85" s="48">
        <v>10.28</v>
      </c>
      <c r="AI85" s="45">
        <f t="shared" si="69"/>
        <v>9.0909090909088969E-2</v>
      </c>
      <c r="AJ85" s="45">
        <v>9.0909090909088969E-2</v>
      </c>
      <c r="AK85" s="45">
        <f t="shared" si="59"/>
        <v>2.5293115696449271E-2</v>
      </c>
      <c r="AL85" s="45">
        <f t="shared" si="60"/>
        <v>0</v>
      </c>
      <c r="AM85" s="45">
        <f t="shared" si="63"/>
        <v>9.0909090909088969E-2</v>
      </c>
      <c r="AN85" s="45">
        <f t="shared" si="61"/>
        <v>2.529311422407677E-2</v>
      </c>
      <c r="AO85" s="45">
        <f t="shared" si="64"/>
        <v>-2.529311422407677E-2</v>
      </c>
      <c r="AP85" s="45">
        <f t="shared" si="65"/>
        <v>8.2019970856265251E-2</v>
      </c>
      <c r="AQ85" s="45">
        <f t="shared" si="62"/>
        <v>0</v>
      </c>
      <c r="BE85" s="45" t="s">
        <v>147</v>
      </c>
      <c r="BF85" s="45">
        <v>143.5</v>
      </c>
      <c r="BG85" s="45">
        <v>20080104</v>
      </c>
      <c r="BH85" s="45" t="s">
        <v>138</v>
      </c>
      <c r="BI85" s="45" t="s">
        <v>1078</v>
      </c>
      <c r="BJ85" s="45" t="s">
        <v>1026</v>
      </c>
      <c r="BK85" s="45">
        <v>40</v>
      </c>
      <c r="BL85" s="45">
        <v>71.540000000000006</v>
      </c>
      <c r="BM85" s="45">
        <v>65.900000000000006</v>
      </c>
      <c r="BN85" s="45">
        <v>10.88</v>
      </c>
      <c r="BO85" s="45">
        <v>10.11</v>
      </c>
      <c r="BP85" s="45">
        <v>240</v>
      </c>
      <c r="BQ85" s="45" t="s">
        <v>1079</v>
      </c>
      <c r="BR85" s="45">
        <v>40</v>
      </c>
      <c r="BS85" s="45">
        <v>3.7</v>
      </c>
      <c r="BT85" s="45">
        <v>4.2</v>
      </c>
      <c r="BU85" s="45">
        <v>7.9</v>
      </c>
      <c r="BV85" s="45">
        <v>0</v>
      </c>
      <c r="BW85" s="45">
        <v>3145</v>
      </c>
      <c r="BX85" s="45">
        <v>3152</v>
      </c>
      <c r="BY85" s="45">
        <v>3150</v>
      </c>
      <c r="BZ85" s="45">
        <v>13.6</v>
      </c>
      <c r="CA85" s="45">
        <v>13.8</v>
      </c>
      <c r="CB85" s="45">
        <v>13.7</v>
      </c>
      <c r="CC85" s="45">
        <v>2.17</v>
      </c>
      <c r="CD85" s="45">
        <v>2.2400000000000002</v>
      </c>
      <c r="CE85" s="45">
        <v>2.21</v>
      </c>
      <c r="CF85" s="45">
        <v>3758.6</v>
      </c>
      <c r="CG85" s="45">
        <v>4714.6000000000004</v>
      </c>
      <c r="CH85" s="45">
        <v>4357.8999999999996</v>
      </c>
      <c r="CI85" s="45">
        <v>1947.7</v>
      </c>
      <c r="CJ85" s="45">
        <v>2143.8000000000002</v>
      </c>
      <c r="CK85" s="45">
        <v>2089</v>
      </c>
      <c r="CL85" s="45">
        <v>822</v>
      </c>
      <c r="CM85" s="45">
        <v>870</v>
      </c>
      <c r="CN85" s="45">
        <v>850</v>
      </c>
      <c r="CO85" s="45">
        <v>143.6</v>
      </c>
      <c r="CP85" s="45">
        <v>143.69999999999999</v>
      </c>
      <c r="CQ85" s="45">
        <v>143.6</v>
      </c>
      <c r="CR85" s="45">
        <v>87.9</v>
      </c>
      <c r="CS85" s="45">
        <v>87.9</v>
      </c>
      <c r="CT85" s="45">
        <v>87.9</v>
      </c>
      <c r="CU85" s="45">
        <v>93.4</v>
      </c>
      <c r="CV85" s="45">
        <v>93.6</v>
      </c>
      <c r="CW85" s="45">
        <v>93.5</v>
      </c>
      <c r="CX85" s="45">
        <v>5.5</v>
      </c>
      <c r="CY85" s="45">
        <v>5.7</v>
      </c>
      <c r="CZ85" s="45">
        <v>5.6</v>
      </c>
      <c r="DA85" s="45">
        <v>26.6</v>
      </c>
      <c r="DB85" s="45">
        <v>53.5</v>
      </c>
      <c r="DC85" s="45">
        <v>32.1</v>
      </c>
      <c r="DD85" s="45">
        <v>269</v>
      </c>
      <c r="DE85" s="45">
        <v>281</v>
      </c>
      <c r="DF85" s="45">
        <v>277</v>
      </c>
      <c r="DG85" s="45">
        <v>10.9</v>
      </c>
      <c r="DH85" s="45">
        <v>11.2</v>
      </c>
      <c r="DI85" s="45">
        <v>11</v>
      </c>
      <c r="DJ85" s="45">
        <v>0.4</v>
      </c>
      <c r="DK85" s="45">
        <v>0.6</v>
      </c>
      <c r="DL85" s="45">
        <v>0.6</v>
      </c>
      <c r="DM85" s="45">
        <v>0.49</v>
      </c>
      <c r="DN85" s="45">
        <v>0.51</v>
      </c>
      <c r="DO85" s="45">
        <v>0.5</v>
      </c>
      <c r="DP85" s="45">
        <v>35</v>
      </c>
      <c r="DQ85" s="45">
        <v>35</v>
      </c>
      <c r="DR85" s="45">
        <v>35</v>
      </c>
      <c r="DS85" s="45">
        <v>253.4</v>
      </c>
      <c r="DT85" s="45">
        <v>309.5</v>
      </c>
      <c r="DU85" s="45">
        <v>277.10000000000002</v>
      </c>
      <c r="DV85" s="45">
        <v>1660</v>
      </c>
      <c r="DW85" s="45">
        <v>720</v>
      </c>
      <c r="DX85" s="45">
        <v>540</v>
      </c>
      <c r="DY85" s="45">
        <v>1600</v>
      </c>
      <c r="DZ85" s="45">
        <v>5.8400000000000001E-2</v>
      </c>
      <c r="EA85" s="45">
        <v>6.8599999999999994E-2</v>
      </c>
      <c r="EB85" s="45">
        <v>6.2899999999999998E-2</v>
      </c>
      <c r="EC85" s="45">
        <v>9.1399999999999995E-2</v>
      </c>
      <c r="ED85" s="45">
        <v>0.10920000000000001</v>
      </c>
      <c r="EE85" s="45">
        <v>9.9699999999999997E-2</v>
      </c>
      <c r="EF85" s="45">
        <v>6.6000000000000003E-2</v>
      </c>
      <c r="EG85" s="45">
        <v>6.8599999999999994E-2</v>
      </c>
      <c r="EH85" s="45">
        <v>6.7299999999999999E-2</v>
      </c>
      <c r="EI85" s="45">
        <v>5.5899999999999998E-2</v>
      </c>
      <c r="EJ85" s="45">
        <v>6.0999999999999999E-2</v>
      </c>
      <c r="EK85" s="45">
        <v>5.8400000000000001E-2</v>
      </c>
      <c r="EL85" s="45">
        <v>5.5899999999999998E-2</v>
      </c>
      <c r="EM85" s="45">
        <v>6.6000000000000003E-2</v>
      </c>
      <c r="EN85" s="45">
        <v>6.0999999999999999E-2</v>
      </c>
      <c r="EO85" s="45">
        <v>2.5000000000000001E-3</v>
      </c>
      <c r="EP85" s="45">
        <v>7</v>
      </c>
      <c r="EQ85" s="45">
        <v>3.3000000000000002E-2</v>
      </c>
      <c r="ER85" s="45" t="s">
        <v>893</v>
      </c>
      <c r="ES85" s="45">
        <v>152</v>
      </c>
      <c r="ET85" s="45">
        <v>8252</v>
      </c>
      <c r="EU85" s="45" t="s">
        <v>188</v>
      </c>
      <c r="EV85" s="45">
        <v>1295</v>
      </c>
      <c r="EW85" s="45">
        <v>2405</v>
      </c>
      <c r="EX85" s="45" t="s">
        <v>965</v>
      </c>
      <c r="EY85" s="45" t="s">
        <v>1080</v>
      </c>
      <c r="EZ85" s="45">
        <v>20080106</v>
      </c>
      <c r="FA85" s="45" t="s">
        <v>597</v>
      </c>
      <c r="FB85" s="45">
        <v>152</v>
      </c>
      <c r="FC85" s="45" t="s">
        <v>918</v>
      </c>
    </row>
    <row r="86" spans="1:159" s="45" customFormat="1">
      <c r="A86" s="45" t="s">
        <v>160</v>
      </c>
      <c r="B86" s="45">
        <v>5</v>
      </c>
      <c r="C86" s="45">
        <v>23.5</v>
      </c>
      <c r="D86" s="45">
        <v>66149</v>
      </c>
      <c r="E86" s="45" t="s">
        <v>577</v>
      </c>
      <c r="F86" s="45" t="s">
        <v>145</v>
      </c>
      <c r="G86" s="45">
        <v>20080221</v>
      </c>
      <c r="H86" s="45" t="s">
        <v>185</v>
      </c>
      <c r="I86" s="45" t="s">
        <v>236</v>
      </c>
      <c r="J86" s="45">
        <v>20080222</v>
      </c>
      <c r="K86" s="45">
        <v>20080821</v>
      </c>
      <c r="L86" s="45">
        <v>81</v>
      </c>
      <c r="N86" s="52">
        <f t="shared" si="41"/>
        <v>0</v>
      </c>
      <c r="O86" s="53">
        <f t="shared" si="42"/>
        <v>1.4184000000000001</v>
      </c>
      <c r="P86" s="45">
        <v>1.4184000000000001</v>
      </c>
      <c r="Q86" s="45">
        <f t="shared" si="43"/>
        <v>0.62991770400795111</v>
      </c>
      <c r="R86" s="45">
        <f t="shared" si="44"/>
        <v>-0.62991770400795111</v>
      </c>
      <c r="S86" s="45">
        <f t="shared" si="45"/>
        <v>1.4184000000000001</v>
      </c>
      <c r="T86" s="54">
        <f t="shared" si="46"/>
        <v>29.423604979238164</v>
      </c>
      <c r="U86" s="45">
        <f t="shared" si="47"/>
        <v>0.62991771135285202</v>
      </c>
      <c r="V86" s="55">
        <f t="shared" si="48"/>
        <v>-0.62991771135285202</v>
      </c>
      <c r="W86" s="56">
        <f t="shared" si="49"/>
        <v>0.98560286080893511</v>
      </c>
      <c r="X86" s="54">
        <f t="shared" si="50"/>
        <v>29.423605014493688</v>
      </c>
      <c r="Y86" s="45">
        <f t="shared" si="51"/>
        <v>0.98560286080893511</v>
      </c>
      <c r="Z86" s="45">
        <f t="shared" si="52"/>
        <v>0</v>
      </c>
      <c r="AA86" s="45">
        <f t="shared" si="53"/>
        <v>0.62991771135285202</v>
      </c>
      <c r="AB86" s="45">
        <f t="shared" si="54"/>
        <v>0</v>
      </c>
      <c r="AC86" s="45">
        <f t="shared" si="55"/>
        <v>0</v>
      </c>
      <c r="AD86" s="45">
        <f t="shared" si="56"/>
        <v>0</v>
      </c>
      <c r="AE86" s="45">
        <f t="shared" si="57"/>
        <v>0</v>
      </c>
      <c r="AF86" s="45">
        <f t="shared" si="58"/>
        <v>0</v>
      </c>
      <c r="AH86" s="48">
        <v>9.36</v>
      </c>
      <c r="AI86" s="45">
        <f>(AH86-9.37)/0.07</f>
        <v>-0.1428571428571398</v>
      </c>
      <c r="AJ86" s="45">
        <v>-0.1428571428571398</v>
      </c>
      <c r="AK86" s="45">
        <f t="shared" si="59"/>
        <v>-8.3369360142685409E-3</v>
      </c>
      <c r="AL86" s="45">
        <f t="shared" si="60"/>
        <v>0</v>
      </c>
      <c r="AM86" s="45">
        <f t="shared" si="63"/>
        <v>-0.1428571428571398</v>
      </c>
      <c r="AN86" s="45">
        <f t="shared" si="61"/>
        <v>-8.3369371921665422E-3</v>
      </c>
      <c r="AO86" s="45">
        <f t="shared" si="64"/>
        <v>8.3369371921665422E-3</v>
      </c>
      <c r="AP86" s="45">
        <f t="shared" si="65"/>
        <v>-0.16815025708121656</v>
      </c>
      <c r="AQ86" s="45">
        <f t="shared" si="62"/>
        <v>0</v>
      </c>
      <c r="BE86" s="45" t="s">
        <v>200</v>
      </c>
      <c r="BF86" s="45">
        <v>143.5</v>
      </c>
      <c r="BG86" s="45">
        <v>20080219</v>
      </c>
      <c r="BH86" s="45" t="s">
        <v>138</v>
      </c>
      <c r="BI86" s="45" t="s">
        <v>982</v>
      </c>
      <c r="BJ86" s="45" t="s">
        <v>1103</v>
      </c>
      <c r="BK86" s="45">
        <v>40</v>
      </c>
      <c r="BL86" s="45">
        <v>58.9</v>
      </c>
      <c r="BM86" s="45">
        <v>52.27</v>
      </c>
      <c r="BN86" s="45">
        <v>10.19</v>
      </c>
      <c r="BO86" s="45">
        <v>9.14</v>
      </c>
      <c r="BP86" s="45">
        <v>240</v>
      </c>
      <c r="BQ86" s="45" t="s">
        <v>1104</v>
      </c>
      <c r="BR86" s="45">
        <v>40</v>
      </c>
      <c r="BS86" s="45">
        <v>11.5</v>
      </c>
      <c r="BT86" s="45">
        <v>12</v>
      </c>
      <c r="BU86" s="45">
        <v>23.5</v>
      </c>
      <c r="BV86" s="45">
        <v>0</v>
      </c>
      <c r="BW86" s="45">
        <v>3146</v>
      </c>
      <c r="BX86" s="45">
        <v>3153</v>
      </c>
      <c r="BY86" s="45">
        <v>3150</v>
      </c>
      <c r="BZ86" s="45">
        <v>13.3</v>
      </c>
      <c r="CA86" s="45">
        <v>13.8</v>
      </c>
      <c r="CB86" s="45">
        <v>13.5</v>
      </c>
      <c r="CC86" s="45">
        <v>2.2799999999999998</v>
      </c>
      <c r="CD86" s="45">
        <v>2.39</v>
      </c>
      <c r="CE86" s="45">
        <v>2.3199999999999998</v>
      </c>
      <c r="CF86" s="45">
        <v>4745.1000000000004</v>
      </c>
      <c r="CG86" s="45">
        <v>5375.6</v>
      </c>
      <c r="CH86" s="45">
        <v>5130.6000000000004</v>
      </c>
      <c r="CI86" s="45">
        <v>2112.1</v>
      </c>
      <c r="CJ86" s="45">
        <v>2370.1999999999998</v>
      </c>
      <c r="CK86" s="45">
        <v>2220.5</v>
      </c>
      <c r="CL86" s="45">
        <v>831</v>
      </c>
      <c r="CM86" s="45">
        <v>855</v>
      </c>
      <c r="CN86" s="45">
        <v>849</v>
      </c>
      <c r="CO86" s="45">
        <v>143.5</v>
      </c>
      <c r="CP86" s="45">
        <v>143.6</v>
      </c>
      <c r="CQ86" s="45">
        <v>143.6</v>
      </c>
      <c r="CR86" s="45">
        <v>87.6</v>
      </c>
      <c r="CS86" s="45">
        <v>88.1</v>
      </c>
      <c r="CT86" s="45">
        <v>87.9</v>
      </c>
      <c r="CU86" s="45">
        <v>93.2</v>
      </c>
      <c r="CV86" s="45">
        <v>93.8</v>
      </c>
      <c r="CW86" s="45">
        <v>93.5</v>
      </c>
      <c r="CX86" s="45">
        <v>5.4</v>
      </c>
      <c r="CY86" s="45">
        <v>5.7</v>
      </c>
      <c r="CZ86" s="45">
        <v>5.6</v>
      </c>
      <c r="DA86" s="45">
        <v>27.2</v>
      </c>
      <c r="DB86" s="45">
        <v>36.6</v>
      </c>
      <c r="DC86" s="45">
        <v>31.8</v>
      </c>
      <c r="DD86" s="45">
        <v>272</v>
      </c>
      <c r="DE86" s="45">
        <v>282</v>
      </c>
      <c r="DF86" s="45">
        <v>276</v>
      </c>
      <c r="DG86" s="45">
        <v>10.7</v>
      </c>
      <c r="DH86" s="45">
        <v>11.1</v>
      </c>
      <c r="DI86" s="45">
        <v>10.9</v>
      </c>
      <c r="DJ86" s="45">
        <v>0.1</v>
      </c>
      <c r="DK86" s="45">
        <v>0.2</v>
      </c>
      <c r="DL86" s="45">
        <v>0.2</v>
      </c>
      <c r="DM86" s="45">
        <v>0.49</v>
      </c>
      <c r="DN86" s="45">
        <v>0.5</v>
      </c>
      <c r="DO86" s="45">
        <v>0.5</v>
      </c>
      <c r="DP86" s="45">
        <v>35</v>
      </c>
      <c r="DQ86" s="45">
        <v>35</v>
      </c>
      <c r="DR86" s="45">
        <v>35</v>
      </c>
      <c r="DS86" s="45">
        <v>159.9</v>
      </c>
      <c r="DT86" s="45">
        <v>224.6</v>
      </c>
      <c r="DU86" s="45">
        <v>184.4</v>
      </c>
      <c r="DV86" s="45">
        <v>1660</v>
      </c>
      <c r="DW86" s="45">
        <v>720</v>
      </c>
      <c r="DX86" s="45">
        <v>540</v>
      </c>
      <c r="DY86" s="45">
        <v>1600</v>
      </c>
      <c r="DZ86" s="45">
        <v>7.6200000000000004E-2</v>
      </c>
      <c r="EA86" s="45">
        <v>8.6400000000000005E-2</v>
      </c>
      <c r="EB86" s="45">
        <v>7.9399999999999998E-2</v>
      </c>
      <c r="EC86" s="45">
        <v>9.1399999999999995E-2</v>
      </c>
      <c r="ED86" s="45">
        <v>9.9099999999999994E-2</v>
      </c>
      <c r="EE86" s="45">
        <v>9.5899999999999999E-2</v>
      </c>
      <c r="EF86" s="45">
        <v>6.6000000000000003E-2</v>
      </c>
      <c r="EG86" s="45">
        <v>6.8599999999999994E-2</v>
      </c>
      <c r="EH86" s="45">
        <v>6.8000000000000005E-2</v>
      </c>
      <c r="EI86" s="45">
        <v>6.3500000000000001E-2</v>
      </c>
      <c r="EJ86" s="45">
        <v>6.6000000000000003E-2</v>
      </c>
      <c r="EK86" s="45">
        <v>6.4799999999999996E-2</v>
      </c>
      <c r="EL86" s="45">
        <v>5.0799999999999998E-2</v>
      </c>
      <c r="EM86" s="45">
        <v>5.33E-2</v>
      </c>
      <c r="EN86" s="45">
        <v>5.21E-2</v>
      </c>
      <c r="EO86" s="45">
        <v>2.5000000000000001E-3</v>
      </c>
      <c r="EP86" s="45">
        <v>1</v>
      </c>
      <c r="EQ86" s="45">
        <v>4.0599999999999997E-2</v>
      </c>
      <c r="ER86" s="45">
        <v>1627</v>
      </c>
      <c r="ES86" s="45">
        <v>320</v>
      </c>
      <c r="ET86" s="45">
        <v>8252</v>
      </c>
      <c r="EU86" s="45" t="s">
        <v>188</v>
      </c>
      <c r="EV86" s="45">
        <v>2004</v>
      </c>
      <c r="EW86" s="45">
        <v>2405</v>
      </c>
      <c r="EX86" s="45" t="s">
        <v>965</v>
      </c>
      <c r="EY86" s="45">
        <v>153</v>
      </c>
      <c r="EZ86" s="45">
        <v>20080221</v>
      </c>
      <c r="FA86" s="45" t="s">
        <v>185</v>
      </c>
      <c r="FB86" s="45">
        <v>320</v>
      </c>
      <c r="FC86" s="45" t="s">
        <v>918</v>
      </c>
    </row>
    <row r="87" spans="1:159" s="45" customFormat="1">
      <c r="A87" s="45" t="s">
        <v>160</v>
      </c>
      <c r="B87" s="45">
        <v>3</v>
      </c>
      <c r="C87" s="45">
        <v>6.5</v>
      </c>
      <c r="D87" s="45">
        <v>66151</v>
      </c>
      <c r="E87" s="45" t="s">
        <v>144</v>
      </c>
      <c r="F87" s="45" t="s">
        <v>145</v>
      </c>
      <c r="G87" s="45">
        <v>20080404</v>
      </c>
      <c r="H87" s="45" t="s">
        <v>1117</v>
      </c>
      <c r="I87" s="45" t="s">
        <v>236</v>
      </c>
      <c r="J87" s="45">
        <v>20080404</v>
      </c>
      <c r="K87" s="45" t="s">
        <v>624</v>
      </c>
      <c r="L87" s="45">
        <v>82</v>
      </c>
      <c r="N87" s="52">
        <f t="shared" si="41"/>
        <v>0</v>
      </c>
      <c r="O87" s="53">
        <f t="shared" si="42"/>
        <v>-0.77590000000000003</v>
      </c>
      <c r="P87" s="45">
        <v>-0.77590000000000003</v>
      </c>
      <c r="Q87" s="45">
        <f t="shared" si="43"/>
        <v>0.34875416320636088</v>
      </c>
      <c r="R87" s="45">
        <f t="shared" si="44"/>
        <v>0</v>
      </c>
      <c r="S87" s="45">
        <f t="shared" si="45"/>
        <v>-1.4058177040079511</v>
      </c>
      <c r="T87" s="54">
        <f t="shared" si="46"/>
        <v>26.4</v>
      </c>
      <c r="U87" s="45">
        <f t="shared" si="47"/>
        <v>0.34875416908228163</v>
      </c>
      <c r="V87" s="55">
        <f t="shared" si="48"/>
        <v>-0.34875416908228163</v>
      </c>
      <c r="W87" s="56">
        <f t="shared" si="49"/>
        <v>-1.4058177113528521</v>
      </c>
      <c r="X87" s="54">
        <f t="shared" si="50"/>
        <v>28.07402001159495</v>
      </c>
      <c r="Y87" s="45">
        <f t="shared" si="51"/>
        <v>-1.4058177113528521</v>
      </c>
      <c r="Z87" s="45">
        <f t="shared" si="52"/>
        <v>0</v>
      </c>
      <c r="AA87" s="45">
        <f t="shared" si="53"/>
        <v>0.34875416908228163</v>
      </c>
      <c r="AB87" s="45">
        <f t="shared" si="54"/>
        <v>0</v>
      </c>
      <c r="AC87" s="45">
        <f t="shared" si="55"/>
        <v>0</v>
      </c>
      <c r="AD87" s="45">
        <f t="shared" si="56"/>
        <v>1</v>
      </c>
      <c r="AE87" s="45">
        <f t="shared" si="57"/>
        <v>0</v>
      </c>
      <c r="AF87" s="45">
        <f t="shared" si="58"/>
        <v>0</v>
      </c>
      <c r="AH87" s="48">
        <v>10.23</v>
      </c>
      <c r="AI87" s="45">
        <f t="shared" ref="AI87:AI90" si="70">(AH87-10.27)/0.11</f>
        <v>-0.36363636363635587</v>
      </c>
      <c r="AJ87" s="45">
        <v>-0.36363636363635587</v>
      </c>
      <c r="AK87" s="45">
        <f t="shared" si="59"/>
        <v>-7.9396821538686019E-2</v>
      </c>
      <c r="AL87" s="45">
        <f t="shared" si="60"/>
        <v>0</v>
      </c>
      <c r="AM87" s="45">
        <f t="shared" si="63"/>
        <v>-0.36363636363635587</v>
      </c>
      <c r="AN87" s="45">
        <f t="shared" si="61"/>
        <v>-7.9396822481004423E-2</v>
      </c>
      <c r="AO87" s="45">
        <f t="shared" si="64"/>
        <v>7.9396822481004423E-2</v>
      </c>
      <c r="AP87" s="45">
        <f t="shared" si="65"/>
        <v>-0.35529942644418933</v>
      </c>
      <c r="AQ87" s="45">
        <f t="shared" si="62"/>
        <v>0</v>
      </c>
      <c r="BE87" s="45" t="s">
        <v>200</v>
      </c>
      <c r="BF87" s="45">
        <v>143.5</v>
      </c>
      <c r="BG87" s="45">
        <v>20080402</v>
      </c>
      <c r="BH87" s="45" t="s">
        <v>138</v>
      </c>
      <c r="BI87" s="45" t="s">
        <v>481</v>
      </c>
      <c r="BJ87" s="45" t="s">
        <v>1103</v>
      </c>
      <c r="BK87" s="45">
        <v>40</v>
      </c>
      <c r="BL87" s="45">
        <v>71.7</v>
      </c>
      <c r="BM87" s="45">
        <v>65.81</v>
      </c>
      <c r="BN87" s="45">
        <v>10.84</v>
      </c>
      <c r="BO87" s="45">
        <v>10.09</v>
      </c>
      <c r="BP87" s="45">
        <v>240</v>
      </c>
      <c r="BQ87" s="45" t="s">
        <v>1118</v>
      </c>
      <c r="BR87" s="45">
        <v>40</v>
      </c>
      <c r="BS87" s="45">
        <v>3.4</v>
      </c>
      <c r="BT87" s="45">
        <v>3.1</v>
      </c>
      <c r="BU87" s="45">
        <v>6.5</v>
      </c>
      <c r="BV87" s="45">
        <v>0</v>
      </c>
      <c r="BW87" s="45">
        <v>3146</v>
      </c>
      <c r="BX87" s="45">
        <v>3152</v>
      </c>
      <c r="BY87" s="45">
        <v>3150</v>
      </c>
      <c r="BZ87" s="45">
        <v>13.1</v>
      </c>
      <c r="CA87" s="45">
        <v>13.4</v>
      </c>
      <c r="CB87" s="45">
        <v>13.3</v>
      </c>
      <c r="CC87" s="45">
        <v>2.1800000000000002</v>
      </c>
      <c r="CD87" s="45">
        <v>2.3199999999999998</v>
      </c>
      <c r="CE87" s="45">
        <v>2.25</v>
      </c>
      <c r="CF87" s="45">
        <v>4469.1000000000004</v>
      </c>
      <c r="CG87" s="45">
        <v>5009.7</v>
      </c>
      <c r="CH87" s="45">
        <v>4745.1000000000004</v>
      </c>
      <c r="CI87" s="45">
        <v>2011.4</v>
      </c>
      <c r="CJ87" s="45">
        <v>2326.9</v>
      </c>
      <c r="CK87" s="45">
        <v>2190.6999999999998</v>
      </c>
      <c r="CL87" s="45">
        <v>834</v>
      </c>
      <c r="CM87" s="45">
        <v>859</v>
      </c>
      <c r="CN87" s="45">
        <v>849</v>
      </c>
      <c r="CO87" s="45">
        <v>143.5</v>
      </c>
      <c r="CP87" s="45">
        <v>143.6</v>
      </c>
      <c r="CQ87" s="45">
        <v>143.6</v>
      </c>
      <c r="CR87" s="45">
        <v>87.8</v>
      </c>
      <c r="CS87" s="45">
        <v>88</v>
      </c>
      <c r="CT87" s="45">
        <v>87.9</v>
      </c>
      <c r="CU87" s="45">
        <v>93.2</v>
      </c>
      <c r="CV87" s="45">
        <v>93.6</v>
      </c>
      <c r="CW87" s="45">
        <v>93.5</v>
      </c>
      <c r="CX87" s="45">
        <v>5.3</v>
      </c>
      <c r="CY87" s="45">
        <v>5.7</v>
      </c>
      <c r="CZ87" s="45">
        <v>5.6</v>
      </c>
      <c r="DA87" s="45">
        <v>35.1</v>
      </c>
      <c r="DB87" s="45">
        <v>198.3</v>
      </c>
      <c r="DC87" s="45">
        <v>70.599999999999994</v>
      </c>
      <c r="DD87" s="45">
        <v>271</v>
      </c>
      <c r="DE87" s="45">
        <v>280</v>
      </c>
      <c r="DF87" s="45">
        <v>277</v>
      </c>
      <c r="DG87" s="45">
        <v>10.4</v>
      </c>
      <c r="DH87" s="45">
        <v>10.9</v>
      </c>
      <c r="DI87" s="45">
        <v>10.7</v>
      </c>
      <c r="DJ87" s="45">
        <v>0</v>
      </c>
      <c r="DK87" s="45">
        <v>0.7</v>
      </c>
      <c r="DL87" s="45">
        <v>0.4</v>
      </c>
      <c r="DM87" s="45">
        <v>0.49</v>
      </c>
      <c r="DN87" s="45">
        <v>0.51</v>
      </c>
      <c r="DO87" s="45">
        <v>0.5</v>
      </c>
      <c r="DP87" s="45">
        <v>35</v>
      </c>
      <c r="DQ87" s="45">
        <v>35</v>
      </c>
      <c r="DR87" s="45">
        <v>35</v>
      </c>
      <c r="DS87" s="45">
        <v>168.8</v>
      </c>
      <c r="DT87" s="45">
        <v>212.2</v>
      </c>
      <c r="DU87" s="45">
        <v>191.9</v>
      </c>
      <c r="DV87" s="45">
        <v>1660</v>
      </c>
      <c r="DW87" s="45">
        <v>720</v>
      </c>
      <c r="DX87" s="45">
        <v>540</v>
      </c>
      <c r="DY87" s="45">
        <v>1600</v>
      </c>
      <c r="DZ87" s="45">
        <v>7.8700000000000006E-2</v>
      </c>
      <c r="EA87" s="45">
        <v>8.6400000000000005E-2</v>
      </c>
      <c r="EB87" s="45">
        <v>8.1900000000000001E-2</v>
      </c>
      <c r="EC87" s="45">
        <v>9.6500000000000002E-2</v>
      </c>
      <c r="ED87" s="45">
        <v>0.1016</v>
      </c>
      <c r="EE87" s="45">
        <v>9.8400000000000001E-2</v>
      </c>
      <c r="EF87" s="45">
        <v>7.1099999999999997E-2</v>
      </c>
      <c r="EG87" s="45">
        <v>7.6200000000000004E-2</v>
      </c>
      <c r="EH87" s="45">
        <v>7.3700000000000002E-2</v>
      </c>
      <c r="EI87" s="45">
        <v>6.8599999999999994E-2</v>
      </c>
      <c r="EJ87" s="45">
        <v>7.1099999999999997E-2</v>
      </c>
      <c r="EK87" s="45">
        <v>6.9800000000000001E-2</v>
      </c>
      <c r="EL87" s="45">
        <v>6.6000000000000003E-2</v>
      </c>
      <c r="EM87" s="45">
        <v>7.6200000000000004E-2</v>
      </c>
      <c r="EN87" s="45">
        <v>7.1099999999999997E-2</v>
      </c>
      <c r="EO87" s="45">
        <v>5.1000000000000004E-3</v>
      </c>
      <c r="EP87" s="45">
        <v>13</v>
      </c>
      <c r="EQ87" s="45">
        <v>4.5699999999999998E-2</v>
      </c>
      <c r="ER87" s="45" t="s">
        <v>893</v>
      </c>
      <c r="ES87" s="45">
        <v>152</v>
      </c>
      <c r="ET87" s="45">
        <v>8252</v>
      </c>
      <c r="EU87" s="45" t="s">
        <v>188</v>
      </c>
      <c r="EV87" s="45">
        <v>1285</v>
      </c>
      <c r="EW87" s="45">
        <v>2405</v>
      </c>
      <c r="EX87" s="45" t="s">
        <v>965</v>
      </c>
      <c r="EY87" s="45" t="s">
        <v>1119</v>
      </c>
      <c r="EZ87" s="45">
        <v>20080404</v>
      </c>
      <c r="FA87" s="45" t="s">
        <v>1117</v>
      </c>
      <c r="FB87" s="45">
        <v>152</v>
      </c>
      <c r="FC87" s="45" t="s">
        <v>918</v>
      </c>
    </row>
    <row r="88" spans="1:159" s="45" customFormat="1">
      <c r="A88" s="45" t="s">
        <v>160</v>
      </c>
      <c r="B88" s="45">
        <v>3</v>
      </c>
      <c r="C88" s="45">
        <v>7.8</v>
      </c>
      <c r="D88" s="45">
        <v>66152</v>
      </c>
      <c r="E88" s="45" t="s">
        <v>144</v>
      </c>
      <c r="F88" s="45" t="s">
        <v>145</v>
      </c>
      <c r="G88" s="45">
        <v>20080409</v>
      </c>
      <c r="H88" s="45" t="s">
        <v>1122</v>
      </c>
      <c r="I88" s="45" t="s">
        <v>236</v>
      </c>
      <c r="J88" s="45">
        <v>20080410</v>
      </c>
      <c r="K88" s="45">
        <v>20081009</v>
      </c>
      <c r="L88" s="45">
        <v>83</v>
      </c>
      <c r="N88" s="52">
        <f t="shared" si="41"/>
        <v>0</v>
      </c>
      <c r="O88" s="53">
        <f t="shared" si="42"/>
        <v>-0.2155</v>
      </c>
      <c r="P88" s="45">
        <v>-0.2155</v>
      </c>
      <c r="Q88" s="45">
        <f t="shared" si="43"/>
        <v>0.23590333056508869</v>
      </c>
      <c r="R88" s="45">
        <f t="shared" si="44"/>
        <v>0</v>
      </c>
      <c r="S88" s="45">
        <f t="shared" si="45"/>
        <v>-0.2155</v>
      </c>
      <c r="T88" s="54">
        <f t="shared" si="46"/>
        <v>26.4</v>
      </c>
      <c r="U88" s="45">
        <f t="shared" si="47"/>
        <v>0.23590333526582533</v>
      </c>
      <c r="V88" s="55">
        <f t="shared" si="48"/>
        <v>-0.23590333526582533</v>
      </c>
      <c r="W88" s="56">
        <f t="shared" si="49"/>
        <v>-0.56425416908228165</v>
      </c>
      <c r="X88" s="54">
        <f t="shared" si="50"/>
        <v>27.532336009275959</v>
      </c>
      <c r="Y88" s="45">
        <f t="shared" si="51"/>
        <v>-0.56425416908228165</v>
      </c>
      <c r="Z88" s="45">
        <f t="shared" si="52"/>
        <v>0</v>
      </c>
      <c r="AA88" s="45">
        <f t="shared" si="53"/>
        <v>0.23590333526582533</v>
      </c>
      <c r="AB88" s="45">
        <f t="shared" si="54"/>
        <v>0</v>
      </c>
      <c r="AC88" s="45">
        <f t="shared" si="55"/>
        <v>0</v>
      </c>
      <c r="AD88" s="45">
        <f t="shared" si="56"/>
        <v>0</v>
      </c>
      <c r="AE88" s="45">
        <f t="shared" si="57"/>
        <v>0</v>
      </c>
      <c r="AF88" s="45">
        <f t="shared" si="58"/>
        <v>0</v>
      </c>
      <c r="AH88" s="48">
        <v>10.17</v>
      </c>
      <c r="AI88" s="45">
        <f t="shared" si="70"/>
        <v>-0.90909090909090584</v>
      </c>
      <c r="AJ88" s="45">
        <v>-0.90909090909090584</v>
      </c>
      <c r="AK88" s="45">
        <f t="shared" si="59"/>
        <v>-0.24533563904913</v>
      </c>
      <c r="AL88" s="45">
        <f t="shared" si="60"/>
        <v>0</v>
      </c>
      <c r="AM88" s="45">
        <f t="shared" si="63"/>
        <v>-0.90909090909090584</v>
      </c>
      <c r="AN88" s="45">
        <f t="shared" si="61"/>
        <v>-0.24533563980298473</v>
      </c>
      <c r="AO88" s="45">
        <f t="shared" si="64"/>
        <v>0.24533563980298473</v>
      </c>
      <c r="AP88" s="45">
        <f t="shared" si="65"/>
        <v>-0.8296940866099014</v>
      </c>
      <c r="AQ88" s="45">
        <f t="shared" si="62"/>
        <v>0</v>
      </c>
      <c r="BE88" s="45" t="s">
        <v>147</v>
      </c>
      <c r="BF88" s="45">
        <v>143.5</v>
      </c>
      <c r="BG88" s="45">
        <v>20080407</v>
      </c>
      <c r="BH88" s="45" t="s">
        <v>138</v>
      </c>
      <c r="BI88" s="45" t="s">
        <v>1126</v>
      </c>
      <c r="BJ88" s="45" t="s">
        <v>1103</v>
      </c>
      <c r="BK88" s="45">
        <v>40</v>
      </c>
      <c r="BL88" s="45">
        <v>71.42</v>
      </c>
      <c r="BM88" s="45">
        <v>65.709999999999994</v>
      </c>
      <c r="BN88" s="45">
        <v>10.89</v>
      </c>
      <c r="BO88" s="45">
        <v>10.08</v>
      </c>
      <c r="BP88" s="45">
        <v>140</v>
      </c>
      <c r="BQ88" s="45" t="s">
        <v>1127</v>
      </c>
      <c r="BR88" s="45">
        <v>40</v>
      </c>
      <c r="BS88" s="45">
        <v>4</v>
      </c>
      <c r="BT88" s="45">
        <v>3.8</v>
      </c>
      <c r="BU88" s="45">
        <v>7.8</v>
      </c>
      <c r="BV88" s="45">
        <v>0</v>
      </c>
      <c r="BW88" s="45">
        <v>3148</v>
      </c>
      <c r="BX88" s="45">
        <v>3152</v>
      </c>
      <c r="BY88" s="45">
        <v>3150</v>
      </c>
      <c r="BZ88" s="45">
        <v>13.1</v>
      </c>
      <c r="CA88" s="45">
        <v>13.5</v>
      </c>
      <c r="CB88" s="45">
        <v>13.3</v>
      </c>
      <c r="CC88" s="45">
        <v>2.15</v>
      </c>
      <c r="CD88" s="45">
        <v>2.2799999999999998</v>
      </c>
      <c r="CE88" s="45">
        <v>2.2000000000000002</v>
      </c>
      <c r="CF88" s="45">
        <v>4501.3</v>
      </c>
      <c r="CG88" s="45">
        <v>4867</v>
      </c>
      <c r="CH88" s="45">
        <v>4699.7</v>
      </c>
      <c r="CI88" s="45">
        <v>2113.6999999999998</v>
      </c>
      <c r="CJ88" s="45">
        <v>2323</v>
      </c>
      <c r="CK88" s="45">
        <v>2198.6</v>
      </c>
      <c r="CL88" s="45">
        <v>839</v>
      </c>
      <c r="CM88" s="45">
        <v>857</v>
      </c>
      <c r="CN88" s="45">
        <v>849</v>
      </c>
      <c r="CO88" s="45">
        <v>143.5</v>
      </c>
      <c r="CP88" s="45">
        <v>143.69999999999999</v>
      </c>
      <c r="CQ88" s="45">
        <v>143.6</v>
      </c>
      <c r="CR88" s="45">
        <v>87.9</v>
      </c>
      <c r="CS88" s="45">
        <v>87.9</v>
      </c>
      <c r="CT88" s="45">
        <v>87.9</v>
      </c>
      <c r="CU88" s="45">
        <v>93.4</v>
      </c>
      <c r="CV88" s="45">
        <v>93.6</v>
      </c>
      <c r="CW88" s="45">
        <v>93.5</v>
      </c>
      <c r="CX88" s="45">
        <v>5.5</v>
      </c>
      <c r="CY88" s="45">
        <v>5.7</v>
      </c>
      <c r="CZ88" s="45">
        <v>5.6</v>
      </c>
      <c r="DA88" s="45">
        <v>32</v>
      </c>
      <c r="DB88" s="45">
        <v>198.3</v>
      </c>
      <c r="DC88" s="45">
        <v>91</v>
      </c>
      <c r="DD88" s="45">
        <v>272</v>
      </c>
      <c r="DE88" s="45">
        <v>281</v>
      </c>
      <c r="DF88" s="45">
        <v>278</v>
      </c>
      <c r="DG88" s="45">
        <v>10.5</v>
      </c>
      <c r="DH88" s="45">
        <v>10.9</v>
      </c>
      <c r="DI88" s="45">
        <v>10.7</v>
      </c>
      <c r="DJ88" s="45">
        <v>0.6</v>
      </c>
      <c r="DK88" s="45">
        <v>0.6</v>
      </c>
      <c r="DL88" s="45">
        <v>0.6</v>
      </c>
      <c r="DM88" s="45">
        <v>0.49</v>
      </c>
      <c r="DN88" s="45">
        <v>0.55000000000000004</v>
      </c>
      <c r="DO88" s="45">
        <v>0.5</v>
      </c>
      <c r="DP88" s="45">
        <v>35</v>
      </c>
      <c r="DQ88" s="45">
        <v>35</v>
      </c>
      <c r="DR88" s="45">
        <v>35</v>
      </c>
      <c r="DS88" s="45">
        <v>147.30000000000001</v>
      </c>
      <c r="DT88" s="45">
        <v>168.7</v>
      </c>
      <c r="DU88" s="45">
        <v>157.80000000000001</v>
      </c>
      <c r="DV88" s="45">
        <v>1660</v>
      </c>
      <c r="DW88" s="45">
        <v>720</v>
      </c>
      <c r="DX88" s="45">
        <v>540</v>
      </c>
      <c r="DY88" s="45">
        <v>1700</v>
      </c>
      <c r="DZ88" s="45">
        <v>9.1399999999999995E-2</v>
      </c>
      <c r="EA88" s="45">
        <v>9.9099999999999994E-2</v>
      </c>
      <c r="EB88" s="45">
        <v>9.7199999999999995E-2</v>
      </c>
      <c r="EC88" s="45">
        <v>0.10920000000000001</v>
      </c>
      <c r="ED88" s="45">
        <v>0.1168</v>
      </c>
      <c r="EE88" s="45">
        <v>0.1137</v>
      </c>
      <c r="EF88" s="45">
        <v>7.3700000000000002E-2</v>
      </c>
      <c r="EG88" s="45">
        <v>7.6200000000000004E-2</v>
      </c>
      <c r="EH88" s="45">
        <v>7.4899999999999994E-2</v>
      </c>
      <c r="EI88" s="45">
        <v>6.8599999999999994E-2</v>
      </c>
      <c r="EJ88" s="45">
        <v>7.3700000000000002E-2</v>
      </c>
      <c r="EK88" s="45">
        <v>7.1099999999999997E-2</v>
      </c>
      <c r="EL88" s="45">
        <v>6.6000000000000003E-2</v>
      </c>
      <c r="EM88" s="45">
        <v>7.6200000000000004E-2</v>
      </c>
      <c r="EN88" s="45">
        <v>7.1099999999999997E-2</v>
      </c>
      <c r="EO88" s="45">
        <v>0</v>
      </c>
      <c r="EP88" s="45">
        <v>9</v>
      </c>
      <c r="EQ88" s="45">
        <v>5.5899999999999998E-2</v>
      </c>
      <c r="ER88" s="45" t="s">
        <v>893</v>
      </c>
      <c r="ES88" s="45">
        <v>152</v>
      </c>
      <c r="ET88" s="45">
        <v>8252</v>
      </c>
      <c r="EU88" s="45" t="s">
        <v>188</v>
      </c>
      <c r="EV88" s="45">
        <v>1295</v>
      </c>
      <c r="EW88" s="45">
        <v>2405</v>
      </c>
      <c r="EX88" s="45" t="s">
        <v>965</v>
      </c>
      <c r="EY88" s="45">
        <v>286</v>
      </c>
      <c r="EZ88" s="45">
        <v>20080409</v>
      </c>
      <c r="FA88" s="45" t="s">
        <v>1122</v>
      </c>
      <c r="FB88" s="45">
        <v>152</v>
      </c>
      <c r="FC88" s="45" t="s">
        <v>918</v>
      </c>
    </row>
    <row r="89" spans="1:159" s="45" customFormat="1">
      <c r="A89" s="45" t="s">
        <v>160</v>
      </c>
      <c r="B89" s="45">
        <v>5</v>
      </c>
      <c r="C89" s="45">
        <v>9.9</v>
      </c>
      <c r="D89" s="45">
        <v>66888</v>
      </c>
      <c r="E89" s="45" t="s">
        <v>144</v>
      </c>
      <c r="F89" s="45" t="s">
        <v>145</v>
      </c>
      <c r="G89" s="45">
        <v>20080413</v>
      </c>
      <c r="H89" s="45" t="s">
        <v>1064</v>
      </c>
      <c r="I89" s="45" t="s">
        <v>236</v>
      </c>
      <c r="J89" s="45">
        <v>20080414</v>
      </c>
      <c r="K89" s="45">
        <v>20081013</v>
      </c>
      <c r="L89" s="45">
        <v>84</v>
      </c>
      <c r="N89" s="52">
        <f t="shared" si="41"/>
        <v>0</v>
      </c>
      <c r="O89" s="53">
        <f t="shared" si="42"/>
        <v>0.68969999999999998</v>
      </c>
      <c r="P89" s="45">
        <v>0.68969999999999998</v>
      </c>
      <c r="Q89" s="45">
        <f t="shared" si="43"/>
        <v>0.32666266445207098</v>
      </c>
      <c r="R89" s="45">
        <f t="shared" si="44"/>
        <v>0</v>
      </c>
      <c r="S89" s="45">
        <f t="shared" si="45"/>
        <v>0.68969999999999998</v>
      </c>
      <c r="T89" s="54">
        <f t="shared" si="46"/>
        <v>26.4</v>
      </c>
      <c r="U89" s="45">
        <f t="shared" si="47"/>
        <v>0.32666266821266027</v>
      </c>
      <c r="V89" s="55">
        <f t="shared" si="48"/>
        <v>-0.32666266821266027</v>
      </c>
      <c r="W89" s="56">
        <f t="shared" si="49"/>
        <v>0.45379666473417468</v>
      </c>
      <c r="X89" s="54">
        <f t="shared" si="50"/>
        <v>27.967980807420769</v>
      </c>
      <c r="Y89" s="45">
        <f t="shared" si="51"/>
        <v>0.45379666473417468</v>
      </c>
      <c r="Z89" s="45">
        <f t="shared" si="52"/>
        <v>0</v>
      </c>
      <c r="AA89" s="45">
        <f t="shared" si="53"/>
        <v>0.32666266821266027</v>
      </c>
      <c r="AB89" s="45">
        <f t="shared" si="54"/>
        <v>0</v>
      </c>
      <c r="AC89" s="45">
        <f t="shared" si="55"/>
        <v>0</v>
      </c>
      <c r="AD89" s="45">
        <f t="shared" si="56"/>
        <v>0</v>
      </c>
      <c r="AE89" s="45">
        <f t="shared" si="57"/>
        <v>1</v>
      </c>
      <c r="AF89" s="45">
        <f t="shared" si="58"/>
        <v>1</v>
      </c>
      <c r="AH89" s="48">
        <v>10.18</v>
      </c>
      <c r="AI89" s="45">
        <f t="shared" si="70"/>
        <v>-0.8181818181818169</v>
      </c>
      <c r="AJ89" s="45">
        <v>-0.8181818181818169</v>
      </c>
      <c r="AK89" s="45">
        <f t="shared" si="59"/>
        <v>-0.35990487487566736</v>
      </c>
      <c r="AL89" s="45">
        <f t="shared" si="60"/>
        <v>0</v>
      </c>
      <c r="AM89" s="45">
        <f t="shared" si="63"/>
        <v>-0.8181818181818169</v>
      </c>
      <c r="AN89" s="45">
        <f t="shared" si="61"/>
        <v>-0.35990487547875116</v>
      </c>
      <c r="AO89" s="45">
        <f t="shared" si="64"/>
        <v>0.35990487547875116</v>
      </c>
      <c r="AP89" s="45">
        <f t="shared" si="65"/>
        <v>-0.57284617837883212</v>
      </c>
      <c r="AQ89" s="45">
        <f t="shared" si="62"/>
        <v>0</v>
      </c>
      <c r="BE89" s="45" t="s">
        <v>200</v>
      </c>
      <c r="BF89" s="45">
        <v>143.5</v>
      </c>
      <c r="BG89" s="45">
        <v>20080411</v>
      </c>
      <c r="BH89" s="45" t="s">
        <v>138</v>
      </c>
      <c r="BI89" s="45" t="s">
        <v>1135</v>
      </c>
      <c r="BJ89" s="45" t="s">
        <v>1103</v>
      </c>
      <c r="BK89" s="45">
        <v>40</v>
      </c>
      <c r="BL89" s="45">
        <v>71.62</v>
      </c>
      <c r="BM89" s="45">
        <v>66</v>
      </c>
      <c r="BN89" s="45">
        <v>10.87</v>
      </c>
      <c r="BO89" s="45">
        <v>10.119999999999999</v>
      </c>
      <c r="BP89" s="45">
        <v>120</v>
      </c>
      <c r="BQ89" s="45" t="s">
        <v>1136</v>
      </c>
      <c r="BR89" s="45">
        <v>40</v>
      </c>
      <c r="BS89" s="45">
        <v>5.5</v>
      </c>
      <c r="BT89" s="45">
        <v>4.4000000000000004</v>
      </c>
      <c r="BU89" s="45">
        <v>9.9</v>
      </c>
      <c r="BV89" s="45">
        <v>0</v>
      </c>
      <c r="BW89" s="45">
        <v>3147</v>
      </c>
      <c r="BX89" s="45">
        <v>3154</v>
      </c>
      <c r="BY89" s="45">
        <v>3150</v>
      </c>
      <c r="BZ89" s="45">
        <v>13.1</v>
      </c>
      <c r="CA89" s="45">
        <v>13.9</v>
      </c>
      <c r="CB89" s="45">
        <v>13.6</v>
      </c>
      <c r="CC89" s="45">
        <v>2.1800000000000002</v>
      </c>
      <c r="CD89" s="45">
        <v>2.2999999999999998</v>
      </c>
      <c r="CE89" s="45">
        <v>2.23</v>
      </c>
      <c r="CF89" s="45">
        <v>4676.6000000000004</v>
      </c>
      <c r="CG89" s="45">
        <v>5491.4</v>
      </c>
      <c r="CH89" s="45">
        <v>5100.8</v>
      </c>
      <c r="CI89" s="45">
        <v>1991.2</v>
      </c>
      <c r="CJ89" s="45">
        <v>2283</v>
      </c>
      <c r="CK89" s="45">
        <v>2177</v>
      </c>
      <c r="CL89" s="45">
        <v>831</v>
      </c>
      <c r="CM89" s="45">
        <v>868</v>
      </c>
      <c r="CN89" s="45">
        <v>848</v>
      </c>
      <c r="CO89" s="45">
        <v>143.5</v>
      </c>
      <c r="CP89" s="45">
        <v>143.6</v>
      </c>
      <c r="CQ89" s="45">
        <v>143.6</v>
      </c>
      <c r="CR89" s="45">
        <v>87.1</v>
      </c>
      <c r="CS89" s="45">
        <v>88.5</v>
      </c>
      <c r="CT89" s="45">
        <v>87.8</v>
      </c>
      <c r="CU89" s="45">
        <v>92.8</v>
      </c>
      <c r="CV89" s="45">
        <v>94.2</v>
      </c>
      <c r="CW89" s="45">
        <v>93.4</v>
      </c>
      <c r="CX89" s="45">
        <v>5.3</v>
      </c>
      <c r="CY89" s="45">
        <v>5.9</v>
      </c>
      <c r="CZ89" s="45">
        <v>5.6</v>
      </c>
      <c r="DA89" s="45">
        <v>25.3</v>
      </c>
      <c r="DB89" s="45">
        <v>32.1</v>
      </c>
      <c r="DC89" s="45">
        <v>29</v>
      </c>
      <c r="DD89" s="45">
        <v>272</v>
      </c>
      <c r="DE89" s="45">
        <v>277</v>
      </c>
      <c r="DF89" s="45">
        <v>273</v>
      </c>
      <c r="DG89" s="45">
        <v>10.5</v>
      </c>
      <c r="DH89" s="45">
        <v>11.2</v>
      </c>
      <c r="DI89" s="45">
        <v>11</v>
      </c>
      <c r="DJ89" s="45">
        <v>0.1</v>
      </c>
      <c r="DK89" s="45">
        <v>0.1</v>
      </c>
      <c r="DL89" s="45">
        <v>0.1</v>
      </c>
      <c r="DM89" s="45">
        <v>0.46</v>
      </c>
      <c r="DN89" s="45">
        <v>0.53</v>
      </c>
      <c r="DO89" s="45">
        <v>0.5</v>
      </c>
      <c r="DP89" s="45">
        <v>35</v>
      </c>
      <c r="DQ89" s="45">
        <v>35</v>
      </c>
      <c r="DR89" s="45">
        <v>35</v>
      </c>
      <c r="DS89" s="45">
        <v>132.30000000000001</v>
      </c>
      <c r="DT89" s="45">
        <v>173.7</v>
      </c>
      <c r="DU89" s="45">
        <v>157.1</v>
      </c>
      <c r="DV89" s="45">
        <v>1660</v>
      </c>
      <c r="DW89" s="45">
        <v>720</v>
      </c>
      <c r="DX89" s="45">
        <v>540</v>
      </c>
      <c r="DY89" s="45">
        <v>1720</v>
      </c>
      <c r="DZ89" s="45">
        <v>8.1299999999999997E-2</v>
      </c>
      <c r="EA89" s="45">
        <v>9.4E-2</v>
      </c>
      <c r="EB89" s="45">
        <v>8.8300000000000003E-2</v>
      </c>
      <c r="EC89" s="45">
        <v>0.1041</v>
      </c>
      <c r="ED89" s="45">
        <v>0.1067</v>
      </c>
      <c r="EE89" s="45">
        <v>0.10539999999999999</v>
      </c>
      <c r="EF89" s="45">
        <v>6.3500000000000001E-2</v>
      </c>
      <c r="EG89" s="45">
        <v>6.8599999999999994E-2</v>
      </c>
      <c r="EH89" s="45">
        <v>6.6699999999999995E-2</v>
      </c>
      <c r="EI89" s="45">
        <v>7.3700000000000002E-2</v>
      </c>
      <c r="EJ89" s="45">
        <v>7.6200000000000004E-2</v>
      </c>
      <c r="EK89" s="45">
        <v>7.4899999999999994E-2</v>
      </c>
      <c r="EL89" s="45">
        <v>6.6000000000000003E-2</v>
      </c>
      <c r="EM89" s="45">
        <v>6.8599999999999994E-2</v>
      </c>
      <c r="EN89" s="45">
        <v>6.7299999999999999E-2</v>
      </c>
      <c r="EO89" s="45">
        <v>5.1000000000000004E-3</v>
      </c>
      <c r="EP89" s="45">
        <v>10</v>
      </c>
      <c r="EQ89" s="45">
        <v>3.56E-2</v>
      </c>
      <c r="ER89" s="45">
        <v>1627</v>
      </c>
      <c r="ES89" s="45">
        <v>320</v>
      </c>
      <c r="ET89" s="45">
        <v>8252</v>
      </c>
      <c r="EU89" s="45" t="s">
        <v>188</v>
      </c>
      <c r="EV89" s="45">
        <v>1286</v>
      </c>
      <c r="EW89" s="45">
        <v>2405</v>
      </c>
      <c r="EX89" s="45" t="s">
        <v>965</v>
      </c>
      <c r="EY89" s="45">
        <v>162</v>
      </c>
      <c r="EZ89" s="45">
        <v>20080413</v>
      </c>
      <c r="FA89" s="45" t="s">
        <v>1064</v>
      </c>
      <c r="FB89" s="45">
        <v>320</v>
      </c>
      <c r="FC89" s="45" t="s">
        <v>918</v>
      </c>
    </row>
    <row r="90" spans="1:159" s="45" customFormat="1">
      <c r="A90" s="45" t="s">
        <v>160</v>
      </c>
      <c r="B90" s="45">
        <v>5</v>
      </c>
      <c r="C90" s="45">
        <v>7.2</v>
      </c>
      <c r="D90" s="45">
        <v>66889</v>
      </c>
      <c r="E90" s="45" t="s">
        <v>144</v>
      </c>
      <c r="F90" s="45" t="s">
        <v>145</v>
      </c>
      <c r="G90" s="45">
        <v>20080613</v>
      </c>
      <c r="H90" s="45" t="s">
        <v>632</v>
      </c>
      <c r="I90" s="45" t="s">
        <v>236</v>
      </c>
      <c r="J90" s="45">
        <v>20080613</v>
      </c>
      <c r="K90" s="45" t="s">
        <v>624</v>
      </c>
      <c r="L90" s="45">
        <v>85</v>
      </c>
      <c r="N90" s="52">
        <f t="shared" si="41"/>
        <v>0</v>
      </c>
      <c r="O90" s="53">
        <f t="shared" si="42"/>
        <v>-0.47410000000000002</v>
      </c>
      <c r="P90" s="45">
        <v>-0.47410000000000002</v>
      </c>
      <c r="Q90" s="45">
        <f t="shared" si="43"/>
        <v>0.16651013156165678</v>
      </c>
      <c r="R90" s="45">
        <f t="shared" si="44"/>
        <v>0</v>
      </c>
      <c r="S90" s="45">
        <f t="shared" si="45"/>
        <v>-0.47410000000000002</v>
      </c>
      <c r="T90" s="54">
        <f t="shared" si="46"/>
        <v>26.4</v>
      </c>
      <c r="U90" s="45">
        <f t="shared" si="47"/>
        <v>0.1665101345701282</v>
      </c>
      <c r="V90" s="55">
        <f t="shared" si="48"/>
        <v>-0.1665101345701282</v>
      </c>
      <c r="W90" s="56">
        <f t="shared" si="49"/>
        <v>-0.80076266821266029</v>
      </c>
      <c r="X90" s="54">
        <f t="shared" si="50"/>
        <v>27.199248645936613</v>
      </c>
      <c r="Y90" s="45">
        <f t="shared" si="51"/>
        <v>-0.80076266821266029</v>
      </c>
      <c r="Z90" s="45">
        <f t="shared" si="52"/>
        <v>0</v>
      </c>
      <c r="AA90" s="45">
        <f t="shared" si="53"/>
        <v>0.1665101345701282</v>
      </c>
      <c r="AB90" s="45">
        <f t="shared" si="54"/>
        <v>0</v>
      </c>
      <c r="AC90" s="45">
        <f t="shared" si="55"/>
        <v>0</v>
      </c>
      <c r="AD90" s="45">
        <f t="shared" si="56"/>
        <v>0</v>
      </c>
      <c r="AE90" s="45">
        <f t="shared" si="57"/>
        <v>0</v>
      </c>
      <c r="AF90" s="45">
        <f t="shared" si="58"/>
        <v>0</v>
      </c>
      <c r="AH90" s="48">
        <v>10.14</v>
      </c>
      <c r="AI90" s="45">
        <f t="shared" si="70"/>
        <v>-1.1818181818181728</v>
      </c>
      <c r="AJ90" s="45">
        <v>-1.1818181818181728</v>
      </c>
      <c r="AK90" s="45">
        <f t="shared" si="59"/>
        <v>-0.52428753626416846</v>
      </c>
      <c r="AL90" s="45">
        <f t="shared" si="60"/>
        <v>0</v>
      </c>
      <c r="AM90" s="45">
        <f t="shared" si="63"/>
        <v>-1.1818181818181728</v>
      </c>
      <c r="AN90" s="45">
        <f t="shared" si="61"/>
        <v>-0.52428753674663553</v>
      </c>
      <c r="AO90" s="45">
        <f t="shared" si="64"/>
        <v>0.52428753674663553</v>
      </c>
      <c r="AP90" s="45">
        <f t="shared" si="65"/>
        <v>-0.82191330633942161</v>
      </c>
      <c r="AQ90" s="45">
        <f t="shared" si="62"/>
        <v>0</v>
      </c>
      <c r="BE90" s="45" t="s">
        <v>147</v>
      </c>
      <c r="BF90" s="45">
        <v>143.5</v>
      </c>
      <c r="BG90" s="45">
        <v>20080611</v>
      </c>
      <c r="BH90" s="45" t="s">
        <v>138</v>
      </c>
      <c r="BI90" s="45" t="s">
        <v>1148</v>
      </c>
      <c r="BJ90" s="45" t="s">
        <v>1149</v>
      </c>
      <c r="BK90" s="45">
        <v>40</v>
      </c>
      <c r="BL90" s="45">
        <v>71.349999999999994</v>
      </c>
      <c r="BM90" s="45">
        <v>65.400000000000006</v>
      </c>
      <c r="BN90" s="45">
        <v>10.89</v>
      </c>
      <c r="BO90" s="45">
        <v>10.02</v>
      </c>
      <c r="BP90" s="45">
        <v>60</v>
      </c>
      <c r="BQ90" s="45" t="s">
        <v>1150</v>
      </c>
      <c r="BR90" s="45">
        <v>40</v>
      </c>
      <c r="BS90" s="45">
        <v>4</v>
      </c>
      <c r="BT90" s="45">
        <v>3.2</v>
      </c>
      <c r="BU90" s="45">
        <v>7.2</v>
      </c>
      <c r="BV90" s="45">
        <v>0</v>
      </c>
      <c r="BW90" s="45">
        <v>3147</v>
      </c>
      <c r="BX90" s="45">
        <v>3152</v>
      </c>
      <c r="BY90" s="45">
        <v>3150</v>
      </c>
      <c r="BZ90" s="45">
        <v>13.3</v>
      </c>
      <c r="CA90" s="45">
        <v>13.7</v>
      </c>
      <c r="CB90" s="45">
        <v>13.5</v>
      </c>
      <c r="CC90" s="45">
        <v>2.2400000000000002</v>
      </c>
      <c r="CD90" s="45">
        <v>2.33</v>
      </c>
      <c r="CE90" s="45">
        <v>2.2799999999999998</v>
      </c>
      <c r="CF90" s="45">
        <v>4738.8</v>
      </c>
      <c r="CG90" s="45">
        <v>5508.6</v>
      </c>
      <c r="CH90" s="45">
        <v>5104.6000000000004</v>
      </c>
      <c r="CI90" s="45">
        <v>1910.3</v>
      </c>
      <c r="CJ90" s="45">
        <v>2309.3000000000002</v>
      </c>
      <c r="CK90" s="45">
        <v>2065.4</v>
      </c>
      <c r="CL90" s="45">
        <v>843</v>
      </c>
      <c r="CM90" s="45">
        <v>855</v>
      </c>
      <c r="CN90" s="45">
        <v>850</v>
      </c>
      <c r="CO90" s="45">
        <v>143.5</v>
      </c>
      <c r="CP90" s="45">
        <v>143.6</v>
      </c>
      <c r="CQ90" s="45">
        <v>143.6</v>
      </c>
      <c r="CR90" s="45">
        <v>87.4</v>
      </c>
      <c r="CS90" s="45">
        <v>88.6</v>
      </c>
      <c r="CT90" s="45">
        <v>87.9</v>
      </c>
      <c r="CU90" s="45">
        <v>93</v>
      </c>
      <c r="CV90" s="45">
        <v>94.1</v>
      </c>
      <c r="CW90" s="45">
        <v>93.5</v>
      </c>
      <c r="CX90" s="45">
        <v>5.3</v>
      </c>
      <c r="CY90" s="45">
        <v>5.8</v>
      </c>
      <c r="CZ90" s="45">
        <v>5.6</v>
      </c>
      <c r="DA90" s="45">
        <v>29.5</v>
      </c>
      <c r="DB90" s="45">
        <v>38.1</v>
      </c>
      <c r="DC90" s="45">
        <v>33.9</v>
      </c>
      <c r="DD90" s="45">
        <v>270</v>
      </c>
      <c r="DE90" s="45">
        <v>281</v>
      </c>
      <c r="DF90" s="45">
        <v>275</v>
      </c>
      <c r="DG90" s="45">
        <v>10.6</v>
      </c>
      <c r="DH90" s="45">
        <v>11</v>
      </c>
      <c r="DI90" s="45">
        <v>10.9</v>
      </c>
      <c r="DJ90" s="45">
        <v>0.1</v>
      </c>
      <c r="DK90" s="45">
        <v>0.2</v>
      </c>
      <c r="DL90" s="45">
        <v>0.2</v>
      </c>
      <c r="DM90" s="45">
        <v>0.48</v>
      </c>
      <c r="DN90" s="45">
        <v>0.52</v>
      </c>
      <c r="DO90" s="45">
        <v>0.5</v>
      </c>
      <c r="DP90" s="45">
        <v>35</v>
      </c>
      <c r="DQ90" s="45">
        <v>35</v>
      </c>
      <c r="DR90" s="45">
        <v>35</v>
      </c>
      <c r="DS90" s="45">
        <v>140.5</v>
      </c>
      <c r="DT90" s="45">
        <v>150.9</v>
      </c>
      <c r="DU90" s="45">
        <v>145.4</v>
      </c>
      <c r="DV90" s="45">
        <v>1660</v>
      </c>
      <c r="DW90" s="45">
        <v>720</v>
      </c>
      <c r="DX90" s="45">
        <v>540</v>
      </c>
      <c r="DY90" s="45">
        <v>1780</v>
      </c>
      <c r="DZ90" s="45">
        <v>8.1299999999999997E-2</v>
      </c>
      <c r="EA90" s="45">
        <v>9.1399999999999995E-2</v>
      </c>
      <c r="EB90" s="45">
        <v>8.7599999999999997E-2</v>
      </c>
      <c r="EC90" s="45">
        <v>8.3799999999999999E-2</v>
      </c>
      <c r="ED90" s="45">
        <v>0.1041</v>
      </c>
      <c r="EE90" s="45">
        <v>9.4600000000000004E-2</v>
      </c>
      <c r="EF90" s="45">
        <v>6.0999999999999999E-2</v>
      </c>
      <c r="EG90" s="45">
        <v>6.6000000000000003E-2</v>
      </c>
      <c r="EH90" s="45">
        <v>6.3500000000000001E-2</v>
      </c>
      <c r="EI90" s="45">
        <v>7.1099999999999997E-2</v>
      </c>
      <c r="EJ90" s="45">
        <v>7.1099999999999997E-2</v>
      </c>
      <c r="EK90" s="45">
        <v>7.1099999999999997E-2</v>
      </c>
      <c r="EL90" s="45">
        <v>6.3500000000000001E-2</v>
      </c>
      <c r="EM90" s="45">
        <v>7.1099999999999997E-2</v>
      </c>
      <c r="EN90" s="45">
        <v>6.7299999999999999E-2</v>
      </c>
      <c r="EO90" s="45">
        <v>2.5000000000000001E-3</v>
      </c>
      <c r="EP90" s="45">
        <v>2</v>
      </c>
      <c r="EQ90" s="45">
        <v>3.3000000000000002E-2</v>
      </c>
      <c r="ER90" s="45" t="s">
        <v>1151</v>
      </c>
      <c r="ES90" s="45">
        <v>320</v>
      </c>
      <c r="ET90" s="45">
        <v>8252</v>
      </c>
      <c r="EU90" s="45" t="s">
        <v>188</v>
      </c>
      <c r="EV90" s="45" t="s">
        <v>1152</v>
      </c>
      <c r="EW90" s="45">
        <v>2405</v>
      </c>
      <c r="EX90" s="45" t="s">
        <v>965</v>
      </c>
      <c r="EY90" s="45" t="s">
        <v>1153</v>
      </c>
      <c r="EZ90" s="45">
        <v>20080613</v>
      </c>
      <c r="FA90" s="45" t="s">
        <v>632</v>
      </c>
      <c r="FB90" s="45">
        <v>320</v>
      </c>
      <c r="FC90" s="45" t="s">
        <v>1144</v>
      </c>
    </row>
    <row r="91" spans="1:159" s="45" customFormat="1">
      <c r="A91" s="45" t="s">
        <v>160</v>
      </c>
      <c r="B91" s="45">
        <v>5</v>
      </c>
      <c r="C91" s="45">
        <v>23</v>
      </c>
      <c r="D91" s="45">
        <v>66800</v>
      </c>
      <c r="E91" s="45" t="s">
        <v>577</v>
      </c>
      <c r="F91" s="45" t="s">
        <v>145</v>
      </c>
      <c r="G91" s="45">
        <v>20080616</v>
      </c>
      <c r="H91" s="45" t="s">
        <v>1155</v>
      </c>
      <c r="I91" s="45" t="s">
        <v>236</v>
      </c>
      <c r="J91" s="45">
        <v>20080617</v>
      </c>
      <c r="K91" s="45">
        <v>20081216</v>
      </c>
      <c r="L91" s="45">
        <v>86</v>
      </c>
      <c r="N91" s="52">
        <f t="shared" si="41"/>
        <v>0</v>
      </c>
      <c r="O91" s="53">
        <f t="shared" si="42"/>
        <v>1.3002</v>
      </c>
      <c r="P91" s="45">
        <v>1.3002</v>
      </c>
      <c r="Q91" s="45">
        <f t="shared" si="43"/>
        <v>0.39324810524932541</v>
      </c>
      <c r="R91" s="45">
        <f t="shared" si="44"/>
        <v>0</v>
      </c>
      <c r="S91" s="45">
        <f t="shared" si="45"/>
        <v>1.3002</v>
      </c>
      <c r="T91" s="54">
        <f t="shared" si="46"/>
        <v>26.4</v>
      </c>
      <c r="U91" s="45">
        <f t="shared" si="47"/>
        <v>0.39324810765610252</v>
      </c>
      <c r="V91" s="55">
        <f t="shared" si="48"/>
        <v>-0.39324810765610252</v>
      </c>
      <c r="W91" s="56">
        <f t="shared" si="49"/>
        <v>1.1336898654298717</v>
      </c>
      <c r="X91" s="54">
        <f t="shared" si="50"/>
        <v>28.287590916749291</v>
      </c>
      <c r="Y91" s="45">
        <f t="shared" si="51"/>
        <v>1.1336898654298717</v>
      </c>
      <c r="Z91" s="45">
        <f t="shared" si="52"/>
        <v>0</v>
      </c>
      <c r="AA91" s="45">
        <f t="shared" si="53"/>
        <v>0.39324810765610252</v>
      </c>
      <c r="AB91" s="45">
        <f t="shared" si="54"/>
        <v>0</v>
      </c>
      <c r="AC91" s="45">
        <f t="shared" si="55"/>
        <v>0</v>
      </c>
      <c r="AD91" s="45">
        <f t="shared" si="56"/>
        <v>0</v>
      </c>
      <c r="AE91" s="45">
        <f t="shared" si="57"/>
        <v>0</v>
      </c>
      <c r="AF91" s="45">
        <f t="shared" si="58"/>
        <v>0</v>
      </c>
      <c r="AH91" s="48">
        <v>9.25</v>
      </c>
      <c r="AI91" s="45">
        <f t="shared" ref="AI91:AI93" si="71">(AH91-9.37)/0.07</f>
        <v>-1.7142857142857029</v>
      </c>
      <c r="AJ91" s="45">
        <v>-1.7142857142857029</v>
      </c>
      <c r="AK91" s="45">
        <f t="shared" si="59"/>
        <v>-0.76228717186847539</v>
      </c>
      <c r="AL91" s="45">
        <f t="shared" si="60"/>
        <v>0.76228717186847539</v>
      </c>
      <c r="AM91" s="45">
        <f t="shared" si="63"/>
        <v>-1.7142857142857029</v>
      </c>
      <c r="AN91" s="45">
        <f t="shared" si="61"/>
        <v>-0.76228717225444909</v>
      </c>
      <c r="AO91" s="45">
        <f t="shared" si="64"/>
        <v>0.76228717225444909</v>
      </c>
      <c r="AP91" s="45">
        <f t="shared" si="65"/>
        <v>-1.1899981775390673</v>
      </c>
      <c r="AQ91" s="45">
        <f t="shared" si="62"/>
        <v>0</v>
      </c>
      <c r="BE91" s="45" t="s">
        <v>200</v>
      </c>
      <c r="BF91" s="45">
        <v>143.5</v>
      </c>
      <c r="BG91" s="45">
        <v>20080614</v>
      </c>
      <c r="BH91" s="45" t="s">
        <v>138</v>
      </c>
      <c r="BI91" s="45" t="s">
        <v>412</v>
      </c>
      <c r="BJ91" s="45" t="s">
        <v>1103</v>
      </c>
      <c r="BK91" s="45">
        <v>40</v>
      </c>
      <c r="BL91" s="45">
        <v>59.14</v>
      </c>
      <c r="BM91" s="45">
        <v>52.26</v>
      </c>
      <c r="BN91" s="45">
        <v>10.19</v>
      </c>
      <c r="BO91" s="45">
        <v>9.09</v>
      </c>
      <c r="BP91" s="45">
        <v>40</v>
      </c>
      <c r="BQ91" s="45" t="s">
        <v>1157</v>
      </c>
      <c r="BR91" s="45">
        <v>40</v>
      </c>
      <c r="BS91" s="45">
        <v>10.3</v>
      </c>
      <c r="BT91" s="45">
        <v>12.7</v>
      </c>
      <c r="BU91" s="45">
        <v>23</v>
      </c>
      <c r="BV91" s="45">
        <v>0</v>
      </c>
      <c r="BW91" s="45">
        <v>3146</v>
      </c>
      <c r="BX91" s="45">
        <v>3157</v>
      </c>
      <c r="BY91" s="45">
        <v>3150</v>
      </c>
      <c r="BZ91" s="45">
        <v>13.2</v>
      </c>
      <c r="CA91" s="45">
        <v>13.9</v>
      </c>
      <c r="CB91" s="45">
        <v>13.6</v>
      </c>
      <c r="CC91" s="45">
        <v>2.2200000000000002</v>
      </c>
      <c r="CD91" s="45">
        <v>2.36</v>
      </c>
      <c r="CE91" s="45">
        <v>2.2799999999999998</v>
      </c>
      <c r="CF91" s="45">
        <v>5060.5</v>
      </c>
      <c r="CG91" s="45">
        <v>6015.8</v>
      </c>
      <c r="CH91" s="45">
        <v>5448.1</v>
      </c>
      <c r="CI91" s="45">
        <v>1895.2</v>
      </c>
      <c r="CJ91" s="45">
        <v>2365.1999999999998</v>
      </c>
      <c r="CK91" s="45">
        <v>2229.4</v>
      </c>
      <c r="CL91" s="45">
        <v>824</v>
      </c>
      <c r="CM91" s="45">
        <v>857</v>
      </c>
      <c r="CN91" s="45">
        <v>848</v>
      </c>
      <c r="CO91" s="45">
        <v>143.5</v>
      </c>
      <c r="CP91" s="45">
        <v>143.6</v>
      </c>
      <c r="CQ91" s="45">
        <v>143.5</v>
      </c>
      <c r="CR91" s="45">
        <v>87.4</v>
      </c>
      <c r="CS91" s="45">
        <v>88.6</v>
      </c>
      <c r="CT91" s="45">
        <v>87.9</v>
      </c>
      <c r="CU91" s="45">
        <v>93</v>
      </c>
      <c r="CV91" s="45">
        <v>94.1</v>
      </c>
      <c r="CW91" s="45">
        <v>93.5</v>
      </c>
      <c r="CX91" s="45">
        <v>5.4</v>
      </c>
      <c r="CY91" s="45">
        <v>5.7</v>
      </c>
      <c r="CZ91" s="45">
        <v>5.6</v>
      </c>
      <c r="DA91" s="45">
        <v>29.6</v>
      </c>
      <c r="DB91" s="45">
        <v>41.4</v>
      </c>
      <c r="DC91" s="45">
        <v>34</v>
      </c>
      <c r="DD91" s="45">
        <v>272</v>
      </c>
      <c r="DE91" s="45">
        <v>284</v>
      </c>
      <c r="DF91" s="45">
        <v>278</v>
      </c>
      <c r="DG91" s="45">
        <v>10.6</v>
      </c>
      <c r="DH91" s="45">
        <v>11.3</v>
      </c>
      <c r="DI91" s="45">
        <v>11</v>
      </c>
      <c r="DJ91" s="45">
        <v>0.2</v>
      </c>
      <c r="DK91" s="45">
        <v>0.2</v>
      </c>
      <c r="DL91" s="45">
        <v>0.2</v>
      </c>
      <c r="DM91" s="45">
        <v>0.46</v>
      </c>
      <c r="DN91" s="45">
        <v>0.55000000000000004</v>
      </c>
      <c r="DO91" s="45">
        <v>0.5</v>
      </c>
      <c r="DP91" s="45">
        <v>35</v>
      </c>
      <c r="DQ91" s="45">
        <v>35</v>
      </c>
      <c r="DR91" s="45">
        <v>35</v>
      </c>
      <c r="DS91" s="45">
        <v>160.19999999999999</v>
      </c>
      <c r="DT91" s="45">
        <v>187.3</v>
      </c>
      <c r="DU91" s="45">
        <v>172.6</v>
      </c>
      <c r="DV91" s="45">
        <v>1660</v>
      </c>
      <c r="DW91" s="45">
        <v>720</v>
      </c>
      <c r="DX91" s="45">
        <v>540</v>
      </c>
      <c r="DY91" s="45">
        <v>1800</v>
      </c>
      <c r="DZ91" s="45">
        <v>7.6200000000000004E-2</v>
      </c>
      <c r="EA91" s="45">
        <v>8.3799999999999999E-2</v>
      </c>
      <c r="EB91" s="45">
        <v>0.08</v>
      </c>
      <c r="EC91" s="45">
        <v>8.6400000000000005E-2</v>
      </c>
      <c r="ED91" s="45">
        <v>0.1016</v>
      </c>
      <c r="EE91" s="45">
        <v>9.3299999999999994E-2</v>
      </c>
      <c r="EF91" s="45">
        <v>6.3500000000000001E-2</v>
      </c>
      <c r="EG91" s="45">
        <v>6.8599999999999994E-2</v>
      </c>
      <c r="EH91" s="45">
        <v>6.6000000000000003E-2</v>
      </c>
      <c r="EI91" s="45">
        <v>6.6000000000000003E-2</v>
      </c>
      <c r="EJ91" s="45">
        <v>7.1099999999999997E-2</v>
      </c>
      <c r="EK91" s="45">
        <v>6.8599999999999994E-2</v>
      </c>
      <c r="EL91" s="45">
        <v>6.0999999999999999E-2</v>
      </c>
      <c r="EM91" s="45">
        <v>6.8599999999999994E-2</v>
      </c>
      <c r="EN91" s="45">
        <v>6.4799999999999996E-2</v>
      </c>
      <c r="EO91" s="45">
        <v>2.5000000000000001E-3</v>
      </c>
      <c r="EP91" s="45">
        <v>3</v>
      </c>
      <c r="EQ91" s="45">
        <v>4.5699999999999998E-2</v>
      </c>
      <c r="ER91" s="45">
        <v>320</v>
      </c>
      <c r="ES91" s="45">
        <v>320</v>
      </c>
      <c r="ET91" s="45">
        <v>8252</v>
      </c>
      <c r="EU91" s="45" t="s">
        <v>188</v>
      </c>
      <c r="EV91" s="45" t="s">
        <v>1152</v>
      </c>
      <c r="EW91" s="45">
        <v>2405</v>
      </c>
      <c r="EX91" s="45" t="s">
        <v>965</v>
      </c>
      <c r="EY91" s="45">
        <v>168</v>
      </c>
      <c r="EZ91" s="45">
        <v>20080616</v>
      </c>
      <c r="FA91" s="45" t="s">
        <v>1155</v>
      </c>
      <c r="FB91" s="45">
        <v>320</v>
      </c>
      <c r="FC91" s="45" t="s">
        <v>1144</v>
      </c>
    </row>
    <row r="92" spans="1:159" s="45" customFormat="1">
      <c r="A92" s="45" t="s">
        <v>160</v>
      </c>
      <c r="B92" s="45">
        <v>3</v>
      </c>
      <c r="C92" s="45">
        <v>14.2</v>
      </c>
      <c r="D92" s="45">
        <v>67503</v>
      </c>
      <c r="E92" s="45" t="s">
        <v>577</v>
      </c>
      <c r="F92" s="45" t="s">
        <v>145</v>
      </c>
      <c r="G92" s="45">
        <v>20080725</v>
      </c>
      <c r="H92" s="45" t="s">
        <v>1166</v>
      </c>
      <c r="I92" s="45" t="s">
        <v>236</v>
      </c>
      <c r="J92" s="45">
        <v>20080728</v>
      </c>
      <c r="K92" s="45" t="s">
        <v>624</v>
      </c>
      <c r="L92" s="45">
        <v>87</v>
      </c>
      <c r="N92" s="52">
        <f t="shared" si="41"/>
        <v>0</v>
      </c>
      <c r="O92" s="53">
        <f t="shared" si="42"/>
        <v>-0.78010000000000002</v>
      </c>
      <c r="P92" s="45">
        <v>-0.78010000000000002</v>
      </c>
      <c r="Q92" s="45">
        <f t="shared" si="43"/>
        <v>0.15857848419946033</v>
      </c>
      <c r="R92" s="45">
        <f t="shared" si="44"/>
        <v>0</v>
      </c>
      <c r="S92" s="45">
        <f t="shared" si="45"/>
        <v>-0.78010000000000002</v>
      </c>
      <c r="T92" s="54">
        <f t="shared" si="46"/>
        <v>26.4</v>
      </c>
      <c r="U92" s="45">
        <f t="shared" si="47"/>
        <v>0.15857848612488204</v>
      </c>
      <c r="V92" s="55">
        <f t="shared" si="48"/>
        <v>-0.15857848612488204</v>
      </c>
      <c r="W92" s="56">
        <f t="shared" si="49"/>
        <v>-1.1733481076561025</v>
      </c>
      <c r="X92" s="54">
        <f t="shared" si="50"/>
        <v>27.161176733399433</v>
      </c>
      <c r="Y92" s="45">
        <f t="shared" si="51"/>
        <v>-1.1733481076561025</v>
      </c>
      <c r="Z92" s="45">
        <f t="shared" si="52"/>
        <v>0</v>
      </c>
      <c r="AA92" s="45">
        <f t="shared" si="53"/>
        <v>0.15857848612488204</v>
      </c>
      <c r="AB92" s="45">
        <f t="shared" si="54"/>
        <v>0</v>
      </c>
      <c r="AC92" s="45">
        <f t="shared" si="55"/>
        <v>0</v>
      </c>
      <c r="AD92" s="45">
        <f t="shared" si="56"/>
        <v>0</v>
      </c>
      <c r="AE92" s="45">
        <f t="shared" si="57"/>
        <v>0</v>
      </c>
      <c r="AF92" s="45">
        <f t="shared" si="58"/>
        <v>0</v>
      </c>
      <c r="AH92" s="48">
        <v>9.25</v>
      </c>
      <c r="AI92" s="45">
        <f t="shared" si="71"/>
        <v>-1.7142857142857029</v>
      </c>
      <c r="AJ92" s="45">
        <v>-1.7142857142857029</v>
      </c>
      <c r="AK92" s="45">
        <f t="shared" si="59"/>
        <v>-0.95268688035192084</v>
      </c>
      <c r="AL92" s="45">
        <f t="shared" si="60"/>
        <v>0.95268688035192084</v>
      </c>
      <c r="AM92" s="45">
        <f t="shared" si="63"/>
        <v>-0.95199854241722748</v>
      </c>
      <c r="AN92" s="45">
        <f t="shared" si="61"/>
        <v>-0.95268688066069984</v>
      </c>
      <c r="AO92" s="45">
        <f t="shared" si="64"/>
        <v>0.95268688066069984</v>
      </c>
      <c r="AP92" s="45">
        <f t="shared" si="65"/>
        <v>-0.95199854203125378</v>
      </c>
      <c r="AQ92" s="45">
        <f t="shared" si="62"/>
        <v>0</v>
      </c>
      <c r="BE92" s="45" t="s">
        <v>200</v>
      </c>
      <c r="BF92" s="45">
        <v>143.5</v>
      </c>
      <c r="BG92" s="45">
        <v>20080723</v>
      </c>
      <c r="BH92" s="45" t="s">
        <v>138</v>
      </c>
      <c r="BI92" s="45" t="s">
        <v>1168</v>
      </c>
      <c r="BJ92" s="45" t="s">
        <v>1103</v>
      </c>
      <c r="BK92" s="45">
        <v>40</v>
      </c>
      <c r="BL92" s="45">
        <v>59.01</v>
      </c>
      <c r="BM92" s="45">
        <v>51.59</v>
      </c>
      <c r="BN92" s="45">
        <v>10.26</v>
      </c>
      <c r="BO92" s="45">
        <v>9.02</v>
      </c>
      <c r="BP92" s="45">
        <v>240</v>
      </c>
      <c r="BQ92" s="45" t="s">
        <v>1169</v>
      </c>
      <c r="BR92" s="45">
        <v>40</v>
      </c>
      <c r="BS92" s="45">
        <v>7.4</v>
      </c>
      <c r="BT92" s="45">
        <v>6.8</v>
      </c>
      <c r="BU92" s="45">
        <v>14.2</v>
      </c>
      <c r="BV92" s="45">
        <v>0</v>
      </c>
      <c r="BW92" s="45">
        <v>3148</v>
      </c>
      <c r="BX92" s="45">
        <v>3152</v>
      </c>
      <c r="BY92" s="45">
        <v>3150</v>
      </c>
      <c r="BZ92" s="45">
        <v>13</v>
      </c>
      <c r="CA92" s="45">
        <v>13.4</v>
      </c>
      <c r="CB92" s="45">
        <v>13.2</v>
      </c>
      <c r="CC92" s="45">
        <v>2.2000000000000002</v>
      </c>
      <c r="CD92" s="45">
        <v>2.36</v>
      </c>
      <c r="CE92" s="45">
        <v>2.2599999999999998</v>
      </c>
      <c r="CF92" s="45">
        <v>4793.8999999999996</v>
      </c>
      <c r="CG92" s="45">
        <v>5051.3</v>
      </c>
      <c r="CH92" s="45">
        <v>4898.3</v>
      </c>
      <c r="CI92" s="45">
        <v>1729</v>
      </c>
      <c r="CJ92" s="45">
        <v>2296.6</v>
      </c>
      <c r="CK92" s="45">
        <v>2243.9</v>
      </c>
      <c r="CL92" s="45">
        <v>837</v>
      </c>
      <c r="CM92" s="45">
        <v>863</v>
      </c>
      <c r="CN92" s="45">
        <v>848</v>
      </c>
      <c r="CO92" s="45">
        <v>143.5</v>
      </c>
      <c r="CP92" s="45">
        <v>144</v>
      </c>
      <c r="CQ92" s="45">
        <v>143.6</v>
      </c>
      <c r="CR92" s="45">
        <v>87.9</v>
      </c>
      <c r="CS92" s="45">
        <v>87.9</v>
      </c>
      <c r="CT92" s="45">
        <v>87.9</v>
      </c>
      <c r="CU92" s="45">
        <v>93.4</v>
      </c>
      <c r="CV92" s="45">
        <v>93.6</v>
      </c>
      <c r="CW92" s="45">
        <v>93.5</v>
      </c>
      <c r="CX92" s="45">
        <v>5.5</v>
      </c>
      <c r="CY92" s="45">
        <v>5.7</v>
      </c>
      <c r="CZ92" s="45">
        <v>5.6</v>
      </c>
      <c r="DA92" s="45">
        <v>34.4</v>
      </c>
      <c r="DB92" s="45">
        <v>39.700000000000003</v>
      </c>
      <c r="DC92" s="45">
        <v>36</v>
      </c>
      <c r="DD92" s="45">
        <v>274</v>
      </c>
      <c r="DE92" s="45">
        <v>284</v>
      </c>
      <c r="DF92" s="45">
        <v>278</v>
      </c>
      <c r="DG92" s="45">
        <v>9.1</v>
      </c>
      <c r="DH92" s="45">
        <v>10.199999999999999</v>
      </c>
      <c r="DI92" s="45">
        <v>9.6999999999999993</v>
      </c>
      <c r="DJ92" s="45">
        <v>0.1</v>
      </c>
      <c r="DK92" s="45">
        <v>0.6</v>
      </c>
      <c r="DL92" s="45">
        <v>0.4</v>
      </c>
      <c r="DM92" s="45">
        <v>0.48</v>
      </c>
      <c r="DN92" s="45">
        <v>0.51</v>
      </c>
      <c r="DO92" s="45">
        <v>0.5</v>
      </c>
      <c r="DP92" s="45">
        <v>35</v>
      </c>
      <c r="DQ92" s="45">
        <v>35</v>
      </c>
      <c r="DR92" s="45">
        <v>35</v>
      </c>
      <c r="DS92" s="45">
        <v>372.6</v>
      </c>
      <c r="DT92" s="45">
        <v>400.7</v>
      </c>
      <c r="DU92" s="45">
        <v>385.9</v>
      </c>
      <c r="DV92" s="45">
        <v>1660</v>
      </c>
      <c r="DW92" s="45">
        <v>720</v>
      </c>
      <c r="DX92" s="45">
        <v>540</v>
      </c>
      <c r="DY92" s="45">
        <v>1600</v>
      </c>
      <c r="DZ92" s="45">
        <v>8.8900000000000007E-2</v>
      </c>
      <c r="EA92" s="45">
        <v>9.4E-2</v>
      </c>
      <c r="EB92" s="45">
        <v>9.2100000000000001E-2</v>
      </c>
      <c r="EC92" s="45">
        <v>0.1143</v>
      </c>
      <c r="ED92" s="45">
        <v>0.11940000000000001</v>
      </c>
      <c r="EE92" s="45">
        <v>0.1168</v>
      </c>
      <c r="EF92" s="45">
        <v>6.6000000000000003E-2</v>
      </c>
      <c r="EG92" s="45">
        <v>7.1099999999999997E-2</v>
      </c>
      <c r="EH92" s="45">
        <v>6.7900000000000002E-2</v>
      </c>
      <c r="EI92" s="45">
        <v>6.0999999999999999E-2</v>
      </c>
      <c r="EJ92" s="45">
        <v>6.0999999999999999E-2</v>
      </c>
      <c r="EK92" s="45">
        <v>6.0999999999999999E-2</v>
      </c>
      <c r="EL92" s="45">
        <v>5.0799999999999998E-2</v>
      </c>
      <c r="EM92" s="45">
        <v>5.8400000000000001E-2</v>
      </c>
      <c r="EN92" s="45">
        <v>5.4600000000000003E-2</v>
      </c>
      <c r="EO92" s="45">
        <v>1.8E-3</v>
      </c>
      <c r="EP92" s="45">
        <v>1</v>
      </c>
      <c r="EQ92" s="45">
        <v>3.8100000000000002E-2</v>
      </c>
      <c r="ER92" s="45" t="s">
        <v>893</v>
      </c>
      <c r="ES92" s="45">
        <v>152</v>
      </c>
      <c r="ET92" s="45">
        <v>8252</v>
      </c>
      <c r="EU92" s="45">
        <v>8231</v>
      </c>
      <c r="EV92" s="45">
        <v>1295</v>
      </c>
      <c r="EW92" s="45">
        <v>2405</v>
      </c>
      <c r="EX92" s="45" t="s">
        <v>965</v>
      </c>
      <c r="EY92" s="45">
        <v>302</v>
      </c>
      <c r="EZ92" s="45">
        <v>20080725</v>
      </c>
      <c r="FA92" s="45" t="s">
        <v>1166</v>
      </c>
      <c r="FB92" s="45">
        <v>152</v>
      </c>
      <c r="FC92" s="45" t="s">
        <v>1144</v>
      </c>
    </row>
    <row r="93" spans="1:159" s="45" customFormat="1">
      <c r="A93" s="45" t="s">
        <v>160</v>
      </c>
      <c r="B93" s="45">
        <v>3</v>
      </c>
      <c r="C93" s="45">
        <v>9.6999999999999993</v>
      </c>
      <c r="D93" s="45">
        <v>67504</v>
      </c>
      <c r="E93" s="45" t="s">
        <v>577</v>
      </c>
      <c r="F93" s="45" t="s">
        <v>145</v>
      </c>
      <c r="G93" s="45">
        <v>20080728</v>
      </c>
      <c r="H93" s="45" t="s">
        <v>282</v>
      </c>
      <c r="I93" s="45" t="s">
        <v>295</v>
      </c>
      <c r="J93" s="45">
        <v>20080805</v>
      </c>
      <c r="K93" s="45" t="s">
        <v>624</v>
      </c>
      <c r="L93" s="45">
        <v>88</v>
      </c>
      <c r="N93" s="52">
        <f t="shared" si="41"/>
        <v>0</v>
      </c>
      <c r="O93" s="53">
        <f t="shared" si="42"/>
        <v>-1.8440000000000001</v>
      </c>
      <c r="P93" s="45">
        <v>-1.8440000000000001</v>
      </c>
      <c r="Q93" s="45">
        <f t="shared" si="43"/>
        <v>-0.24193721264043175</v>
      </c>
      <c r="R93" s="45">
        <f t="shared" si="44"/>
        <v>0</v>
      </c>
      <c r="S93" s="45">
        <f t="shared" si="45"/>
        <v>-1.8440000000000001</v>
      </c>
      <c r="T93" s="54">
        <f t="shared" si="46"/>
        <v>26.4</v>
      </c>
      <c r="U93" s="45">
        <f t="shared" si="47"/>
        <v>-0.24193721110009439</v>
      </c>
      <c r="V93" s="55">
        <f t="shared" si="48"/>
        <v>0.24193721110009439</v>
      </c>
      <c r="W93" s="56">
        <f t="shared" si="49"/>
        <v>-2.0025784861248823</v>
      </c>
      <c r="X93" s="54">
        <f t="shared" si="50"/>
        <v>25.238701386719544</v>
      </c>
      <c r="Y93" s="45">
        <f t="shared" si="51"/>
        <v>-2.0025784861248823</v>
      </c>
      <c r="Z93" s="45">
        <f t="shared" si="52"/>
        <v>0</v>
      </c>
      <c r="AA93" s="45">
        <f t="shared" si="53"/>
        <v>-0.24193721110009439</v>
      </c>
      <c r="AB93" s="45">
        <f t="shared" si="54"/>
        <v>0</v>
      </c>
      <c r="AC93" s="45">
        <f t="shared" si="55"/>
        <v>1</v>
      </c>
      <c r="AD93" s="45">
        <f t="shared" si="56"/>
        <v>1</v>
      </c>
      <c r="AE93" s="45">
        <f t="shared" si="57"/>
        <v>0</v>
      </c>
      <c r="AF93" s="45">
        <f t="shared" si="58"/>
        <v>0</v>
      </c>
      <c r="AH93" s="48">
        <v>9.18</v>
      </c>
      <c r="AI93" s="45">
        <f t="shared" si="71"/>
        <v>-2.7142857142857069</v>
      </c>
      <c r="AJ93" s="45">
        <v>-2.7142857142857069</v>
      </c>
      <c r="AK93" s="45">
        <f t="shared" si="59"/>
        <v>-1.3050066471386781</v>
      </c>
      <c r="AL93" s="45">
        <f t="shared" si="60"/>
        <v>1.3050066471386781</v>
      </c>
      <c r="AM93" s="45">
        <f t="shared" si="63"/>
        <v>-1.761598833933786</v>
      </c>
      <c r="AN93" s="45">
        <f t="shared" si="61"/>
        <v>-1.3050066473857012</v>
      </c>
      <c r="AO93" s="45">
        <f t="shared" si="64"/>
        <v>1.3050066473857012</v>
      </c>
      <c r="AP93" s="45">
        <f t="shared" si="65"/>
        <v>-1.761598833625007</v>
      </c>
      <c r="AQ93" s="45">
        <f t="shared" si="62"/>
        <v>1</v>
      </c>
      <c r="BE93" s="45" t="s">
        <v>151</v>
      </c>
      <c r="BF93" s="45">
        <v>143.5</v>
      </c>
      <c r="BG93" s="45">
        <v>20080726</v>
      </c>
      <c r="BH93" s="45" t="s">
        <v>138</v>
      </c>
      <c r="BI93" s="45" t="s">
        <v>1034</v>
      </c>
      <c r="BJ93" s="45" t="s">
        <v>1103</v>
      </c>
      <c r="BK93" s="45">
        <v>40</v>
      </c>
      <c r="BL93" s="45">
        <v>58.97</v>
      </c>
      <c r="BM93" s="45">
        <v>51.51</v>
      </c>
      <c r="BN93" s="45">
        <v>10.16</v>
      </c>
      <c r="BO93" s="45">
        <v>8.99</v>
      </c>
      <c r="BP93" s="45">
        <v>240</v>
      </c>
      <c r="BQ93" s="45" t="s">
        <v>1172</v>
      </c>
      <c r="BR93" s="45">
        <v>40</v>
      </c>
      <c r="BS93" s="45">
        <v>5.3</v>
      </c>
      <c r="BT93" s="45">
        <v>4.4000000000000004</v>
      </c>
      <c r="BU93" s="45">
        <v>9.6999999999999993</v>
      </c>
      <c r="BV93" s="45">
        <v>0</v>
      </c>
      <c r="BW93" s="45">
        <v>3147</v>
      </c>
      <c r="BX93" s="45">
        <v>3152</v>
      </c>
      <c r="BY93" s="45">
        <v>3150</v>
      </c>
      <c r="BZ93" s="45">
        <v>13.3</v>
      </c>
      <c r="CA93" s="45">
        <v>13.6</v>
      </c>
      <c r="CB93" s="45">
        <v>13.5</v>
      </c>
      <c r="CC93" s="45">
        <v>2.2000000000000002</v>
      </c>
      <c r="CD93" s="45">
        <v>2.25</v>
      </c>
      <c r="CE93" s="45">
        <v>2.2200000000000002</v>
      </c>
      <c r="CF93" s="45">
        <v>3947.1</v>
      </c>
      <c r="CG93" s="45">
        <v>4563.7</v>
      </c>
      <c r="CH93" s="45">
        <v>4245.3999999999996</v>
      </c>
      <c r="CI93" s="45">
        <v>2126.1</v>
      </c>
      <c r="CJ93" s="45">
        <v>2285.4</v>
      </c>
      <c r="CK93" s="45">
        <v>2206.3000000000002</v>
      </c>
      <c r="CL93" s="45">
        <v>840</v>
      </c>
      <c r="CM93" s="45">
        <v>853</v>
      </c>
      <c r="CN93" s="45">
        <v>849</v>
      </c>
      <c r="CO93" s="45">
        <v>143.5</v>
      </c>
      <c r="CP93" s="45">
        <v>143.69999999999999</v>
      </c>
      <c r="CQ93" s="45">
        <v>143.6</v>
      </c>
      <c r="CR93" s="45">
        <v>87.9</v>
      </c>
      <c r="CS93" s="45">
        <v>87.9</v>
      </c>
      <c r="CT93" s="45">
        <v>87.9</v>
      </c>
      <c r="CU93" s="45">
        <v>93.5</v>
      </c>
      <c r="CV93" s="45">
        <v>93.9</v>
      </c>
      <c r="CW93" s="45">
        <v>93.7</v>
      </c>
      <c r="CX93" s="45">
        <v>5.6</v>
      </c>
      <c r="CY93" s="45">
        <v>6</v>
      </c>
      <c r="CZ93" s="45">
        <v>5.8</v>
      </c>
      <c r="DA93" s="45">
        <v>32.9</v>
      </c>
      <c r="DB93" s="45">
        <v>39.9</v>
      </c>
      <c r="DC93" s="45">
        <v>35.6</v>
      </c>
      <c r="DD93" s="45">
        <v>270</v>
      </c>
      <c r="DE93" s="45">
        <v>283</v>
      </c>
      <c r="DF93" s="45">
        <v>278</v>
      </c>
      <c r="DG93" s="45">
        <v>9.8000000000000007</v>
      </c>
      <c r="DH93" s="45">
        <v>10.199999999999999</v>
      </c>
      <c r="DI93" s="45">
        <v>10</v>
      </c>
      <c r="DJ93" s="45">
        <v>0.6</v>
      </c>
      <c r="DK93" s="45">
        <v>0.6</v>
      </c>
      <c r="DL93" s="45">
        <v>0.6</v>
      </c>
      <c r="DM93" s="45">
        <v>0.5</v>
      </c>
      <c r="DN93" s="45">
        <v>0.5</v>
      </c>
      <c r="DO93" s="45">
        <v>0.5</v>
      </c>
      <c r="DP93" s="45">
        <v>35</v>
      </c>
      <c r="DQ93" s="45">
        <v>35</v>
      </c>
      <c r="DR93" s="45">
        <v>35</v>
      </c>
      <c r="DS93" s="45">
        <v>363.5</v>
      </c>
      <c r="DT93" s="45">
        <v>376</v>
      </c>
      <c r="DU93" s="45">
        <v>369.9</v>
      </c>
      <c r="DV93" s="45">
        <v>1660</v>
      </c>
      <c r="DW93" s="45">
        <v>720</v>
      </c>
      <c r="DX93" s="45">
        <v>540</v>
      </c>
      <c r="DY93" s="45">
        <v>1600</v>
      </c>
      <c r="DZ93" s="45">
        <v>7.8700000000000006E-2</v>
      </c>
      <c r="EA93" s="45">
        <v>9.1399999999999995E-2</v>
      </c>
      <c r="EB93" s="45">
        <v>8.5099999999999995E-2</v>
      </c>
      <c r="EC93" s="45">
        <v>0.1016</v>
      </c>
      <c r="ED93" s="45">
        <v>0.1118</v>
      </c>
      <c r="EE93" s="45">
        <v>0.1067</v>
      </c>
      <c r="EF93" s="45">
        <v>6.8599999999999994E-2</v>
      </c>
      <c r="EG93" s="45">
        <v>7.3700000000000002E-2</v>
      </c>
      <c r="EH93" s="45">
        <v>7.1099999999999997E-2</v>
      </c>
      <c r="EI93" s="45">
        <v>5.0799999999999998E-2</v>
      </c>
      <c r="EJ93" s="45">
        <v>0.53339999999999999</v>
      </c>
      <c r="EK93" s="45">
        <v>5.21E-2</v>
      </c>
      <c r="EL93" s="45">
        <v>5.33E-2</v>
      </c>
      <c r="EM93" s="45">
        <v>6.3500000000000001E-2</v>
      </c>
      <c r="EN93" s="45">
        <v>5.8400000000000001E-2</v>
      </c>
      <c r="EO93" s="45">
        <v>5.1000000000000004E-3</v>
      </c>
      <c r="EP93" s="45">
        <v>2</v>
      </c>
      <c r="EQ93" s="45">
        <v>4.0599999999999997E-2</v>
      </c>
      <c r="ER93" s="45" t="s">
        <v>893</v>
      </c>
      <c r="ES93" s="45">
        <v>152</v>
      </c>
      <c r="ET93" s="45">
        <v>8252</v>
      </c>
      <c r="EU93" s="45" t="s">
        <v>188</v>
      </c>
      <c r="EV93" s="45">
        <v>1295</v>
      </c>
      <c r="EW93" s="45">
        <v>2405</v>
      </c>
      <c r="EX93" s="45" t="s">
        <v>965</v>
      </c>
      <c r="EY93" s="45">
        <v>303</v>
      </c>
      <c r="EZ93" s="45">
        <v>20080728</v>
      </c>
      <c r="FA93" s="45" t="s">
        <v>282</v>
      </c>
      <c r="FB93" s="45">
        <v>152</v>
      </c>
      <c r="FC93" s="45" t="s">
        <v>1144</v>
      </c>
    </row>
    <row r="94" spans="1:159" s="45" customFormat="1">
      <c r="A94" s="45" t="s">
        <v>160</v>
      </c>
      <c r="B94" s="45">
        <v>3</v>
      </c>
      <c r="C94" s="45">
        <v>5</v>
      </c>
      <c r="D94" s="45">
        <v>67501</v>
      </c>
      <c r="E94" s="45" t="s">
        <v>144</v>
      </c>
      <c r="F94" s="45" t="s">
        <v>145</v>
      </c>
      <c r="G94" s="45">
        <v>20080802</v>
      </c>
      <c r="H94" s="45" t="s">
        <v>1176</v>
      </c>
      <c r="I94" s="45" t="s">
        <v>236</v>
      </c>
      <c r="J94" s="45">
        <v>20080807</v>
      </c>
      <c r="K94" s="45">
        <v>20090202</v>
      </c>
      <c r="L94" s="45">
        <v>89</v>
      </c>
      <c r="N94" s="52">
        <f t="shared" si="41"/>
        <v>0</v>
      </c>
      <c r="O94" s="53">
        <f t="shared" si="42"/>
        <v>-1.4224000000000001</v>
      </c>
      <c r="P94" s="45">
        <v>-1.4224000000000001</v>
      </c>
      <c r="Q94" s="45">
        <f t="shared" si="43"/>
        <v>-0.47802977011234543</v>
      </c>
      <c r="R94" s="45">
        <f t="shared" si="44"/>
        <v>0</v>
      </c>
      <c r="S94" s="45">
        <f t="shared" si="45"/>
        <v>-1.4224000000000001</v>
      </c>
      <c r="T94" s="54">
        <f t="shared" si="46"/>
        <v>26.4</v>
      </c>
      <c r="U94" s="45">
        <f t="shared" si="47"/>
        <v>-0.47802976888007553</v>
      </c>
      <c r="V94" s="55">
        <f t="shared" si="48"/>
        <v>0.47802976888007553</v>
      </c>
      <c r="W94" s="56">
        <f t="shared" si="49"/>
        <v>-1.1804627888999057</v>
      </c>
      <c r="X94" s="54">
        <f t="shared" si="50"/>
        <v>24.105457109375635</v>
      </c>
      <c r="Y94" s="45">
        <f t="shared" si="51"/>
        <v>-1.1804627888999057</v>
      </c>
      <c r="Z94" s="45">
        <f t="shared" si="52"/>
        <v>0</v>
      </c>
      <c r="AA94" s="45">
        <f t="shared" si="53"/>
        <v>-0.47802976888007553</v>
      </c>
      <c r="AB94" s="45">
        <f t="shared" si="54"/>
        <v>0</v>
      </c>
      <c r="AC94" s="45">
        <f t="shared" si="55"/>
        <v>0</v>
      </c>
      <c r="AD94" s="45">
        <f t="shared" si="56"/>
        <v>0</v>
      </c>
      <c r="AE94" s="45">
        <f t="shared" si="57"/>
        <v>0</v>
      </c>
      <c r="AF94" s="45">
        <f t="shared" si="58"/>
        <v>0</v>
      </c>
      <c r="AH94" s="48">
        <v>10.06</v>
      </c>
      <c r="AI94" s="45">
        <f t="shared" ref="AI94:AI95" si="72">(AH94-10.27)/0.11</f>
        <v>-1.9090909090909007</v>
      </c>
      <c r="AJ94" s="45">
        <v>-1.9090909090909007</v>
      </c>
      <c r="AK94" s="45">
        <f t="shared" si="59"/>
        <v>-1.4258234995291228</v>
      </c>
      <c r="AL94" s="45">
        <f t="shared" si="60"/>
        <v>1.4258234995291228</v>
      </c>
      <c r="AM94" s="45">
        <f t="shared" si="63"/>
        <v>-0.60408426195222265</v>
      </c>
      <c r="AN94" s="45">
        <f t="shared" si="61"/>
        <v>-1.4258234997267412</v>
      </c>
      <c r="AO94" s="45">
        <f t="shared" si="64"/>
        <v>1.4258234997267412</v>
      </c>
      <c r="AP94" s="45">
        <f t="shared" si="65"/>
        <v>-0.60408426170519958</v>
      </c>
      <c r="AQ94" s="45">
        <f t="shared" si="62"/>
        <v>0</v>
      </c>
      <c r="BE94" s="45" t="s">
        <v>200</v>
      </c>
      <c r="BF94" s="45">
        <v>143.5</v>
      </c>
      <c r="BG94" s="45">
        <v>20080731</v>
      </c>
      <c r="BH94" s="45" t="s">
        <v>138</v>
      </c>
      <c r="BI94" s="45" t="s">
        <v>235</v>
      </c>
      <c r="BJ94" s="45" t="s">
        <v>1103</v>
      </c>
      <c r="BK94" s="45">
        <v>40</v>
      </c>
      <c r="BL94" s="45">
        <v>71.540000000000006</v>
      </c>
      <c r="BM94" s="45">
        <v>64.72</v>
      </c>
      <c r="BN94" s="45">
        <v>10.9</v>
      </c>
      <c r="BO94" s="45">
        <v>9.9600000000000009</v>
      </c>
      <c r="BP94" s="45">
        <v>140</v>
      </c>
      <c r="BQ94" s="45" t="s">
        <v>1177</v>
      </c>
      <c r="BR94" s="45">
        <v>40</v>
      </c>
      <c r="BS94" s="45">
        <v>3</v>
      </c>
      <c r="BT94" s="45">
        <v>2</v>
      </c>
      <c r="BU94" s="45">
        <v>5</v>
      </c>
      <c r="BV94" s="45">
        <v>0</v>
      </c>
      <c r="BW94" s="45">
        <v>3146</v>
      </c>
      <c r="BX94" s="45">
        <v>3152</v>
      </c>
      <c r="BY94" s="45">
        <v>3150</v>
      </c>
      <c r="BZ94" s="45">
        <v>13.3</v>
      </c>
      <c r="CA94" s="45">
        <v>13.6</v>
      </c>
      <c r="CB94" s="45">
        <v>13.5</v>
      </c>
      <c r="CC94" s="45">
        <v>2.17</v>
      </c>
      <c r="CD94" s="45">
        <v>2.2999999999999998</v>
      </c>
      <c r="CE94" s="45">
        <v>2.23</v>
      </c>
      <c r="CF94" s="45">
        <v>3985.6</v>
      </c>
      <c r="CG94" s="45">
        <v>4469.2</v>
      </c>
      <c r="CH94" s="45">
        <v>4223.3</v>
      </c>
      <c r="CI94" s="45">
        <v>2094.6999999999998</v>
      </c>
      <c r="CJ94" s="45">
        <v>2350.1</v>
      </c>
      <c r="CK94" s="45">
        <v>2255.8000000000002</v>
      </c>
      <c r="CL94" s="45">
        <v>843</v>
      </c>
      <c r="CM94" s="45">
        <v>855</v>
      </c>
      <c r="CN94" s="45">
        <v>850</v>
      </c>
      <c r="CO94" s="45">
        <v>143.5</v>
      </c>
      <c r="CP94" s="45">
        <v>143.9</v>
      </c>
      <c r="CQ94" s="45">
        <v>143.6</v>
      </c>
      <c r="CR94" s="45">
        <v>87.8</v>
      </c>
      <c r="CS94" s="45">
        <v>88</v>
      </c>
      <c r="CT94" s="45">
        <v>87.9</v>
      </c>
      <c r="CU94" s="45">
        <v>93.7</v>
      </c>
      <c r="CV94" s="45">
        <v>94.1</v>
      </c>
      <c r="CW94" s="45">
        <v>93.9</v>
      </c>
      <c r="CX94" s="45">
        <v>5.8</v>
      </c>
      <c r="CY94" s="45">
        <v>6.1</v>
      </c>
      <c r="CZ94" s="45">
        <v>6</v>
      </c>
      <c r="DA94" s="45">
        <v>32.1</v>
      </c>
      <c r="DB94" s="45">
        <v>38</v>
      </c>
      <c r="DC94" s="45">
        <v>34.299999999999997</v>
      </c>
      <c r="DD94" s="45">
        <v>268</v>
      </c>
      <c r="DE94" s="45">
        <v>276</v>
      </c>
      <c r="DF94" s="45">
        <v>274</v>
      </c>
      <c r="DG94" s="45">
        <v>9.9</v>
      </c>
      <c r="DH94" s="45">
        <v>10.4</v>
      </c>
      <c r="DI94" s="45">
        <v>10</v>
      </c>
      <c r="DJ94" s="45">
        <v>0.4</v>
      </c>
      <c r="DK94" s="45">
        <v>0.6</v>
      </c>
      <c r="DL94" s="45">
        <v>0.6</v>
      </c>
      <c r="DM94" s="45">
        <v>0.49</v>
      </c>
      <c r="DN94" s="45">
        <v>0.51</v>
      </c>
      <c r="DO94" s="45">
        <v>0.5</v>
      </c>
      <c r="DP94" s="45">
        <v>35</v>
      </c>
      <c r="DQ94" s="45">
        <v>35</v>
      </c>
      <c r="DR94" s="45">
        <v>35</v>
      </c>
      <c r="DS94" s="45">
        <v>327.9</v>
      </c>
      <c r="DT94" s="45">
        <v>386.9</v>
      </c>
      <c r="DU94" s="45">
        <v>376.3</v>
      </c>
      <c r="DV94" s="45">
        <v>1660</v>
      </c>
      <c r="DW94" s="45">
        <v>720</v>
      </c>
      <c r="DX94" s="45">
        <v>540</v>
      </c>
      <c r="DY94" s="45">
        <v>1700</v>
      </c>
      <c r="DZ94" s="45">
        <v>6.8599999999999994E-2</v>
      </c>
      <c r="EA94" s="45">
        <v>8.1299999999999997E-2</v>
      </c>
      <c r="EB94" s="45">
        <v>7.4899999999999994E-2</v>
      </c>
      <c r="EC94" s="45">
        <v>0.1118</v>
      </c>
      <c r="ED94" s="45">
        <v>0.1143</v>
      </c>
      <c r="EE94" s="45">
        <v>0.113</v>
      </c>
      <c r="EF94" s="45">
        <v>6.8599999999999994E-2</v>
      </c>
      <c r="EG94" s="45">
        <v>7.1099999999999997E-2</v>
      </c>
      <c r="EH94" s="45">
        <v>6.9800000000000001E-2</v>
      </c>
      <c r="EI94" s="45">
        <v>5.0799999999999998E-2</v>
      </c>
      <c r="EJ94" s="45">
        <v>5.5899999999999998E-2</v>
      </c>
      <c r="EK94" s="45">
        <v>5.33E-2</v>
      </c>
      <c r="EL94" s="45">
        <v>5.8400000000000001E-2</v>
      </c>
      <c r="EM94" s="45">
        <v>6.8599999999999994E-2</v>
      </c>
      <c r="EN94" s="45">
        <v>6.3500000000000001E-2</v>
      </c>
      <c r="EO94" s="45">
        <v>2.5000000000000001E-3</v>
      </c>
      <c r="EP94" s="45">
        <v>3</v>
      </c>
      <c r="EQ94" s="45">
        <v>3.56E-2</v>
      </c>
      <c r="ER94" s="45" t="s">
        <v>893</v>
      </c>
      <c r="ES94" s="45">
        <v>152</v>
      </c>
      <c r="ET94" s="45">
        <v>8252</v>
      </c>
      <c r="EU94" s="45" t="s">
        <v>188</v>
      </c>
      <c r="EV94" s="45">
        <v>1295</v>
      </c>
      <c r="EW94" s="45">
        <v>2405</v>
      </c>
      <c r="EX94" s="45" t="s">
        <v>965</v>
      </c>
      <c r="EY94" s="45" t="s">
        <v>1178</v>
      </c>
      <c r="EZ94" s="45">
        <v>20080802</v>
      </c>
      <c r="FA94" s="45" t="s">
        <v>1176</v>
      </c>
      <c r="FB94" s="45">
        <v>152</v>
      </c>
      <c r="FC94" s="45" t="s">
        <v>1144</v>
      </c>
    </row>
    <row r="95" spans="1:159" s="45" customFormat="1">
      <c r="A95" s="45" t="s">
        <v>160</v>
      </c>
      <c r="B95" s="45">
        <v>5</v>
      </c>
      <c r="C95" s="45">
        <v>8.6999999999999993</v>
      </c>
      <c r="D95" s="45">
        <v>67502</v>
      </c>
      <c r="E95" s="45" t="s">
        <v>144</v>
      </c>
      <c r="F95" s="45" t="s">
        <v>145</v>
      </c>
      <c r="G95" s="45">
        <v>20080807</v>
      </c>
      <c r="H95" s="45" t="s">
        <v>257</v>
      </c>
      <c r="I95" s="45" t="s">
        <v>236</v>
      </c>
      <c r="J95" s="45">
        <v>20080819</v>
      </c>
      <c r="K95" s="45">
        <v>20090207</v>
      </c>
      <c r="L95" s="45">
        <v>90</v>
      </c>
      <c r="N95" s="52">
        <f t="shared" si="41"/>
        <v>0</v>
      </c>
      <c r="O95" s="53">
        <f t="shared" si="42"/>
        <v>0.1724</v>
      </c>
      <c r="P95" s="45">
        <v>0.1724</v>
      </c>
      <c r="Q95" s="45">
        <f t="shared" si="43"/>
        <v>-0.34794381608987635</v>
      </c>
      <c r="R95" s="45">
        <f t="shared" si="44"/>
        <v>0</v>
      </c>
      <c r="S95" s="45">
        <f t="shared" si="45"/>
        <v>0.1724</v>
      </c>
      <c r="T95" s="54">
        <f t="shared" si="46"/>
        <v>26.4</v>
      </c>
      <c r="U95" s="45">
        <f t="shared" si="47"/>
        <v>-0.34794381510406042</v>
      </c>
      <c r="V95" s="55">
        <f t="shared" si="48"/>
        <v>0.34794381510406042</v>
      </c>
      <c r="W95" s="56">
        <f t="shared" si="49"/>
        <v>0.65042976888007553</v>
      </c>
      <c r="X95" s="54">
        <f t="shared" si="50"/>
        <v>24.729869687500507</v>
      </c>
      <c r="Y95" s="45">
        <f t="shared" si="51"/>
        <v>0.65042976888007553</v>
      </c>
      <c r="Z95" s="45">
        <f t="shared" si="52"/>
        <v>0</v>
      </c>
      <c r="AA95" s="45">
        <f t="shared" si="53"/>
        <v>-0.34794381510406042</v>
      </c>
      <c r="AB95" s="45">
        <f t="shared" si="54"/>
        <v>0</v>
      </c>
      <c r="AC95" s="45">
        <f t="shared" si="55"/>
        <v>0</v>
      </c>
      <c r="AD95" s="45">
        <f t="shared" si="56"/>
        <v>0</v>
      </c>
      <c r="AE95" s="45">
        <f t="shared" si="57"/>
        <v>0</v>
      </c>
      <c r="AF95" s="45">
        <f t="shared" si="58"/>
        <v>0</v>
      </c>
      <c r="AH95" s="48">
        <v>10.33</v>
      </c>
      <c r="AI95" s="45">
        <f t="shared" si="72"/>
        <v>0.54545454545454997</v>
      </c>
      <c r="AJ95" s="45">
        <v>0.54545454545454997</v>
      </c>
      <c r="AK95" s="45">
        <f t="shared" si="59"/>
        <v>-1.0315678905323882</v>
      </c>
      <c r="AL95" s="45">
        <f t="shared" si="60"/>
        <v>1.0315678905323882</v>
      </c>
      <c r="AM95" s="45">
        <f t="shared" si="63"/>
        <v>1.9712780449836727</v>
      </c>
      <c r="AN95" s="45">
        <f t="shared" si="61"/>
        <v>-1.031567890690483</v>
      </c>
      <c r="AO95" s="45">
        <f t="shared" si="64"/>
        <v>1.031567890690483</v>
      </c>
      <c r="AP95" s="45">
        <f t="shared" si="65"/>
        <v>1.971278045181291</v>
      </c>
      <c r="AQ95" s="45">
        <f t="shared" si="62"/>
        <v>0</v>
      </c>
      <c r="BE95" s="45" t="s">
        <v>147</v>
      </c>
      <c r="BF95" s="45">
        <v>143.5</v>
      </c>
      <c r="BG95" s="45">
        <v>20080805</v>
      </c>
      <c r="BH95" s="45" t="s">
        <v>138</v>
      </c>
      <c r="BI95" s="45" t="s">
        <v>345</v>
      </c>
      <c r="BJ95" s="45" t="s">
        <v>1103</v>
      </c>
      <c r="BK95" s="45">
        <v>40</v>
      </c>
      <c r="BL95" s="45">
        <v>71.489999999999995</v>
      </c>
      <c r="BM95" s="45">
        <v>65.7</v>
      </c>
      <c r="BN95" s="45">
        <v>10.86</v>
      </c>
      <c r="BO95" s="45">
        <v>10.1</v>
      </c>
      <c r="BP95" s="45">
        <v>90</v>
      </c>
      <c r="BQ95" s="45" t="s">
        <v>1181</v>
      </c>
      <c r="BR95" s="45">
        <v>40</v>
      </c>
      <c r="BS95" s="45">
        <v>4</v>
      </c>
      <c r="BT95" s="45">
        <v>4.7</v>
      </c>
      <c r="BU95" s="45">
        <v>8.6999999999999993</v>
      </c>
      <c r="BV95" s="45">
        <v>0</v>
      </c>
      <c r="BW95" s="45">
        <v>3146</v>
      </c>
      <c r="BX95" s="45">
        <v>3154</v>
      </c>
      <c r="BY95" s="45">
        <v>3150</v>
      </c>
      <c r="BZ95" s="45">
        <v>13.4</v>
      </c>
      <c r="CA95" s="45">
        <v>13.9</v>
      </c>
      <c r="CB95" s="45">
        <v>13.7</v>
      </c>
      <c r="CC95" s="45">
        <v>2.16</v>
      </c>
      <c r="CD95" s="45">
        <v>2.36</v>
      </c>
      <c r="CE95" s="45">
        <v>2.2599999999999998</v>
      </c>
      <c r="CF95" s="45">
        <v>4772.8999999999996</v>
      </c>
      <c r="CG95" s="45">
        <v>5748.8</v>
      </c>
      <c r="CH95" s="45">
        <v>5143.7</v>
      </c>
      <c r="CI95" s="45">
        <v>1956.2</v>
      </c>
      <c r="CJ95" s="45">
        <v>2206.8000000000002</v>
      </c>
      <c r="CK95" s="45">
        <v>2037.3</v>
      </c>
      <c r="CL95" s="45">
        <v>828</v>
      </c>
      <c r="CM95" s="45">
        <v>875</v>
      </c>
      <c r="CN95" s="45">
        <v>851</v>
      </c>
      <c r="CO95" s="45">
        <v>143.5</v>
      </c>
      <c r="CP95" s="45">
        <v>143.6</v>
      </c>
      <c r="CQ95" s="45">
        <v>143.6</v>
      </c>
      <c r="CR95" s="45">
        <v>87.5</v>
      </c>
      <c r="CS95" s="45">
        <v>88.5</v>
      </c>
      <c r="CT95" s="45">
        <v>88</v>
      </c>
      <c r="CU95" s="45">
        <v>93.2</v>
      </c>
      <c r="CV95" s="45">
        <v>94.2</v>
      </c>
      <c r="CW95" s="45">
        <v>93.6</v>
      </c>
      <c r="CX95" s="45">
        <v>5.3</v>
      </c>
      <c r="CY95" s="45">
        <v>5.8</v>
      </c>
      <c r="CZ95" s="45">
        <v>5.6</v>
      </c>
      <c r="DA95" s="45">
        <v>34.4</v>
      </c>
      <c r="DB95" s="45">
        <v>41.3</v>
      </c>
      <c r="DC95" s="45">
        <v>37.200000000000003</v>
      </c>
      <c r="DD95" s="45">
        <v>269</v>
      </c>
      <c r="DE95" s="45">
        <v>277</v>
      </c>
      <c r="DF95" s="45">
        <v>275</v>
      </c>
      <c r="DG95" s="45">
        <v>10</v>
      </c>
      <c r="DH95" s="45">
        <v>10.5</v>
      </c>
      <c r="DI95" s="45">
        <v>10.3</v>
      </c>
      <c r="DJ95" s="45">
        <v>0.2</v>
      </c>
      <c r="DK95" s="45">
        <v>0.3</v>
      </c>
      <c r="DL95" s="45">
        <v>0.2</v>
      </c>
      <c r="DM95" s="45">
        <v>0.46</v>
      </c>
      <c r="DN95" s="45">
        <v>0.54</v>
      </c>
      <c r="DO95" s="45">
        <v>0.5</v>
      </c>
      <c r="DP95" s="45">
        <v>35</v>
      </c>
      <c r="DQ95" s="45">
        <v>35</v>
      </c>
      <c r="DR95" s="45">
        <v>35</v>
      </c>
      <c r="DS95" s="45">
        <v>106.9</v>
      </c>
      <c r="DT95" s="45">
        <v>144.9</v>
      </c>
      <c r="DU95" s="45">
        <v>119.4</v>
      </c>
      <c r="DV95" s="45">
        <v>1660</v>
      </c>
      <c r="DW95" s="45">
        <v>720</v>
      </c>
      <c r="DX95" s="45">
        <v>540</v>
      </c>
      <c r="DY95" s="45">
        <v>1750</v>
      </c>
      <c r="DZ95" s="45">
        <v>8.8900000000000007E-2</v>
      </c>
      <c r="EA95" s="45">
        <v>9.6500000000000002E-2</v>
      </c>
      <c r="EB95" s="45">
        <v>9.3299999999999994E-2</v>
      </c>
      <c r="EC95" s="45">
        <v>0.1041</v>
      </c>
      <c r="ED95" s="45">
        <v>0.1143</v>
      </c>
      <c r="EE95" s="45">
        <v>0.1086</v>
      </c>
      <c r="EF95" s="45">
        <v>7.1099999999999997E-2</v>
      </c>
      <c r="EG95" s="45">
        <v>7.3700000000000002E-2</v>
      </c>
      <c r="EH95" s="45">
        <v>7.1800000000000003E-2</v>
      </c>
      <c r="EI95" s="45">
        <v>6.3500000000000001E-2</v>
      </c>
      <c r="EJ95" s="45">
        <v>6.8599999999999994E-2</v>
      </c>
      <c r="EK95" s="45">
        <v>6.6000000000000003E-2</v>
      </c>
      <c r="EL95" s="45">
        <v>5.5899999999999998E-2</v>
      </c>
      <c r="EM95" s="45">
        <v>6.3500000000000001E-2</v>
      </c>
      <c r="EN95" s="45">
        <v>5.9700000000000003E-2</v>
      </c>
      <c r="EO95" s="45">
        <v>2.5000000000000001E-3</v>
      </c>
      <c r="EP95" s="45">
        <v>4</v>
      </c>
      <c r="EQ95" s="45">
        <v>3.8100000000000002E-2</v>
      </c>
      <c r="ER95" s="45" t="s">
        <v>1151</v>
      </c>
      <c r="ES95" s="45">
        <v>320</v>
      </c>
      <c r="ET95" s="45">
        <v>8252</v>
      </c>
      <c r="EU95" s="45" t="s">
        <v>188</v>
      </c>
      <c r="EV95" s="45">
        <v>2004</v>
      </c>
      <c r="EW95" s="45">
        <v>2405</v>
      </c>
      <c r="EX95" s="45" t="s">
        <v>965</v>
      </c>
      <c r="EY95" s="45">
        <v>175</v>
      </c>
      <c r="EZ95" s="45">
        <v>20080807</v>
      </c>
      <c r="FA95" s="45" t="s">
        <v>257</v>
      </c>
      <c r="FB95" s="45">
        <v>320</v>
      </c>
      <c r="FC95" s="45" t="s">
        <v>1144</v>
      </c>
    </row>
    <row r="96" spans="1:159" s="45" customFormat="1">
      <c r="A96" s="45" t="s">
        <v>160</v>
      </c>
      <c r="B96" s="45">
        <v>3</v>
      </c>
      <c r="C96" s="45">
        <v>13.5</v>
      </c>
      <c r="D96" s="45">
        <v>67933</v>
      </c>
      <c r="E96" s="45" t="s">
        <v>577</v>
      </c>
      <c r="F96" s="45" t="s">
        <v>145</v>
      </c>
      <c r="G96" s="45">
        <v>20081111</v>
      </c>
      <c r="H96" s="45" t="s">
        <v>1202</v>
      </c>
      <c r="I96" s="45" t="s">
        <v>236</v>
      </c>
      <c r="J96" s="45">
        <v>20081124</v>
      </c>
      <c r="K96" s="45">
        <v>20090511</v>
      </c>
      <c r="L96" s="45">
        <v>91</v>
      </c>
      <c r="N96" s="52">
        <f t="shared" si="41"/>
        <v>0</v>
      </c>
      <c r="O96" s="53">
        <f t="shared" si="42"/>
        <v>-0.9456</v>
      </c>
      <c r="P96" s="45">
        <v>-0.9456</v>
      </c>
      <c r="Q96" s="45">
        <f t="shared" si="43"/>
        <v>-0.46747505287190111</v>
      </c>
      <c r="R96" s="45">
        <f t="shared" si="44"/>
        <v>0</v>
      </c>
      <c r="S96" s="45">
        <f t="shared" si="45"/>
        <v>-0.9456</v>
      </c>
      <c r="T96" s="54">
        <f t="shared" si="46"/>
        <v>26.4</v>
      </c>
      <c r="U96" s="45">
        <f t="shared" si="47"/>
        <v>-0.46747505208324835</v>
      </c>
      <c r="V96" s="55">
        <f t="shared" si="48"/>
        <v>0.46747505208324835</v>
      </c>
      <c r="W96" s="56">
        <f t="shared" si="49"/>
        <v>-0.59765618489593964</v>
      </c>
      <c r="X96" s="54">
        <f t="shared" si="50"/>
        <v>24.156119750000407</v>
      </c>
      <c r="Y96" s="45">
        <f t="shared" si="51"/>
        <v>-0.59765618489593964</v>
      </c>
      <c r="Z96" s="45">
        <f t="shared" si="52"/>
        <v>0</v>
      </c>
      <c r="AA96" s="45">
        <f t="shared" si="53"/>
        <v>-0.46747505208324835</v>
      </c>
      <c r="AB96" s="45">
        <f t="shared" si="54"/>
        <v>0</v>
      </c>
      <c r="AC96" s="45">
        <f t="shared" si="55"/>
        <v>0</v>
      </c>
      <c r="AD96" s="45">
        <f t="shared" si="56"/>
        <v>0</v>
      </c>
      <c r="AE96" s="45">
        <f t="shared" si="57"/>
        <v>0</v>
      </c>
      <c r="AF96" s="45">
        <f t="shared" si="58"/>
        <v>0</v>
      </c>
      <c r="AH96" s="48">
        <v>9.3000000000000007</v>
      </c>
      <c r="AI96" s="45">
        <f t="shared" ref="AI96:AI97" si="73">(AH96-9.37)/0.07</f>
        <v>-0.99999999999997857</v>
      </c>
      <c r="AJ96" s="45">
        <v>-0.99999999999997857</v>
      </c>
      <c r="AK96" s="45">
        <f t="shared" si="59"/>
        <v>-1.0252543124259064</v>
      </c>
      <c r="AL96" s="45">
        <f t="shared" si="60"/>
        <v>1.0252543124259064</v>
      </c>
      <c r="AM96" s="45">
        <f t="shared" si="63"/>
        <v>3.1567890532409604E-2</v>
      </c>
      <c r="AN96" s="45">
        <f t="shared" si="61"/>
        <v>-1.0252543125523821</v>
      </c>
      <c r="AO96" s="45">
        <f t="shared" si="64"/>
        <v>1.0252543125523821</v>
      </c>
      <c r="AP96" s="45">
        <f t="shared" si="65"/>
        <v>3.1567890690504474E-2</v>
      </c>
      <c r="AQ96" s="45">
        <f t="shared" si="62"/>
        <v>0</v>
      </c>
      <c r="BE96" s="45" t="s">
        <v>151</v>
      </c>
      <c r="BF96" s="45">
        <v>143.5</v>
      </c>
      <c r="BG96" s="45">
        <v>20081109</v>
      </c>
      <c r="BH96" s="45" t="s">
        <v>138</v>
      </c>
      <c r="BI96" s="45" t="s">
        <v>202</v>
      </c>
      <c r="BJ96" s="45" t="s">
        <v>1026</v>
      </c>
      <c r="BK96" s="45">
        <v>40</v>
      </c>
      <c r="BL96" s="45">
        <v>58.94</v>
      </c>
      <c r="BM96" s="45">
        <v>52.24</v>
      </c>
      <c r="BN96" s="45">
        <v>10.16</v>
      </c>
      <c r="BO96" s="45">
        <v>9.14</v>
      </c>
      <c r="BP96" s="45">
        <v>90</v>
      </c>
      <c r="BQ96" s="45" t="s">
        <v>1203</v>
      </c>
      <c r="BR96" s="45">
        <v>40</v>
      </c>
      <c r="BS96" s="45">
        <v>6.7</v>
      </c>
      <c r="BT96" s="45">
        <v>6.8</v>
      </c>
      <c r="BU96" s="45">
        <v>13.5</v>
      </c>
      <c r="BV96" s="45">
        <v>0</v>
      </c>
      <c r="BW96" s="45">
        <v>3147</v>
      </c>
      <c r="BX96" s="45">
        <v>3152</v>
      </c>
      <c r="BY96" s="45">
        <v>3150</v>
      </c>
      <c r="BZ96" s="45">
        <v>13.4</v>
      </c>
      <c r="CA96" s="45">
        <v>14.7</v>
      </c>
      <c r="CB96" s="45">
        <v>13.8</v>
      </c>
      <c r="CC96" s="45">
        <v>2.09</v>
      </c>
      <c r="CD96" s="45">
        <v>2.35</v>
      </c>
      <c r="CE96" s="45">
        <v>2.21</v>
      </c>
      <c r="CF96" s="45">
        <v>4925.2</v>
      </c>
      <c r="CG96" s="45">
        <v>5555.2</v>
      </c>
      <c r="CH96" s="45">
        <v>5222.2</v>
      </c>
      <c r="CI96" s="45">
        <v>2091.8000000000002</v>
      </c>
      <c r="CJ96" s="45">
        <v>2295.1999999999998</v>
      </c>
      <c r="CK96" s="45">
        <v>2210.9</v>
      </c>
      <c r="CL96" s="45">
        <v>844</v>
      </c>
      <c r="CM96" s="45">
        <v>859</v>
      </c>
      <c r="CN96" s="45">
        <v>851</v>
      </c>
      <c r="CO96" s="45">
        <v>143.4</v>
      </c>
      <c r="CP96" s="45">
        <v>143.6</v>
      </c>
      <c r="CQ96" s="45">
        <v>143.5</v>
      </c>
      <c r="CR96" s="45">
        <v>87.8</v>
      </c>
      <c r="CS96" s="45">
        <v>88</v>
      </c>
      <c r="CT96" s="45">
        <v>87.9</v>
      </c>
      <c r="CU96" s="45">
        <v>93.3</v>
      </c>
      <c r="CV96" s="45">
        <v>93.7</v>
      </c>
      <c r="CW96" s="45">
        <v>93.5</v>
      </c>
      <c r="CX96" s="45">
        <v>5.4</v>
      </c>
      <c r="CY96" s="45">
        <v>5.7</v>
      </c>
      <c r="CZ96" s="45">
        <v>5.6</v>
      </c>
      <c r="DA96" s="45">
        <v>26.8</v>
      </c>
      <c r="DB96" s="45">
        <v>31.5</v>
      </c>
      <c r="DC96" s="45">
        <v>29.3</v>
      </c>
      <c r="DD96" s="45">
        <v>270</v>
      </c>
      <c r="DE96" s="45">
        <v>277</v>
      </c>
      <c r="DF96" s="45">
        <v>275</v>
      </c>
      <c r="DG96" s="45">
        <v>9</v>
      </c>
      <c r="DH96" s="45">
        <v>10.5</v>
      </c>
      <c r="DI96" s="45">
        <v>10.3</v>
      </c>
      <c r="DJ96" s="45">
        <v>0.5</v>
      </c>
      <c r="DK96" s="45">
        <v>0.7</v>
      </c>
      <c r="DL96" s="45">
        <v>0.5</v>
      </c>
      <c r="DM96" s="45">
        <v>0.48</v>
      </c>
      <c r="DN96" s="45">
        <v>0.51</v>
      </c>
      <c r="DO96" s="45">
        <v>0.5</v>
      </c>
      <c r="DP96" s="45">
        <v>35</v>
      </c>
      <c r="DQ96" s="45">
        <v>35</v>
      </c>
      <c r="DR96" s="45">
        <v>35</v>
      </c>
      <c r="DS96" s="45">
        <v>437.5</v>
      </c>
      <c r="DT96" s="45">
        <v>460.4</v>
      </c>
      <c r="DU96" s="45">
        <v>449.6</v>
      </c>
      <c r="DV96" s="45">
        <v>1660</v>
      </c>
      <c r="DW96" s="45">
        <v>720</v>
      </c>
      <c r="DX96" s="45">
        <v>540</v>
      </c>
      <c r="DY96" s="45">
        <v>1750</v>
      </c>
      <c r="DZ96" s="45">
        <v>8.1299999999999997E-2</v>
      </c>
      <c r="EA96" s="45">
        <v>8.8900000000000007E-2</v>
      </c>
      <c r="EB96" s="45">
        <v>8.5699999999999998E-2</v>
      </c>
      <c r="EC96" s="45">
        <v>0.1041</v>
      </c>
      <c r="ED96" s="45">
        <v>0.1168</v>
      </c>
      <c r="EE96" s="45">
        <v>0.1105</v>
      </c>
      <c r="EF96" s="45">
        <v>6.0999999999999999E-2</v>
      </c>
      <c r="EG96" s="45">
        <v>6.6000000000000003E-2</v>
      </c>
      <c r="EH96" s="45">
        <v>6.3500000000000001E-2</v>
      </c>
      <c r="EI96" s="45">
        <v>5.5899999999999998E-2</v>
      </c>
      <c r="EJ96" s="45">
        <v>5.8400000000000001E-2</v>
      </c>
      <c r="EK96" s="45">
        <v>5.7200000000000001E-2</v>
      </c>
      <c r="EL96" s="45">
        <v>6.3500000000000001E-2</v>
      </c>
      <c r="EM96" s="45">
        <v>7.3700000000000002E-2</v>
      </c>
      <c r="EN96" s="45">
        <v>6.7900000000000002E-2</v>
      </c>
      <c r="EO96" s="45">
        <v>2.5000000000000001E-3</v>
      </c>
      <c r="EP96" s="45">
        <v>18</v>
      </c>
      <c r="EQ96" s="45">
        <v>5.8400000000000001E-2</v>
      </c>
      <c r="ER96" s="45" t="s">
        <v>1204</v>
      </c>
      <c r="ES96" s="45">
        <v>152</v>
      </c>
      <c r="ET96" s="45">
        <v>8252</v>
      </c>
      <c r="EU96" s="45" t="s">
        <v>188</v>
      </c>
      <c r="EV96" s="45" t="s">
        <v>1205</v>
      </c>
      <c r="EW96" s="45">
        <v>2405</v>
      </c>
      <c r="EX96" s="45" t="s">
        <v>965</v>
      </c>
      <c r="EY96" s="45">
        <v>318</v>
      </c>
      <c r="EZ96" s="45">
        <v>20081111</v>
      </c>
      <c r="FA96" s="45" t="s">
        <v>1202</v>
      </c>
      <c r="FB96" s="45">
        <v>152</v>
      </c>
      <c r="FC96" s="45" t="s">
        <v>1144</v>
      </c>
    </row>
    <row r="97" spans="1:159" s="45" customFormat="1">
      <c r="A97" s="45" t="s">
        <v>160</v>
      </c>
      <c r="B97" s="45">
        <v>3</v>
      </c>
      <c r="C97" s="45">
        <v>19.100000000000001</v>
      </c>
      <c r="D97" s="45">
        <v>69476</v>
      </c>
      <c r="E97" s="45" t="s">
        <v>577</v>
      </c>
      <c r="F97" s="45" t="s">
        <v>145</v>
      </c>
      <c r="G97" s="45">
        <v>20090115</v>
      </c>
      <c r="H97" s="45" t="s">
        <v>345</v>
      </c>
      <c r="I97" s="45" t="s">
        <v>236</v>
      </c>
      <c r="J97" s="45">
        <v>20090126</v>
      </c>
      <c r="K97" s="45">
        <v>20090715</v>
      </c>
      <c r="L97" s="45">
        <v>92</v>
      </c>
      <c r="N97" s="52">
        <f t="shared" si="41"/>
        <v>0</v>
      </c>
      <c r="O97" s="53">
        <f t="shared" si="42"/>
        <v>0.37830000000000003</v>
      </c>
      <c r="P97" s="45">
        <v>0.37830000000000003</v>
      </c>
      <c r="Q97" s="45">
        <f t="shared" si="43"/>
        <v>-0.2983200422975209</v>
      </c>
      <c r="R97" s="45">
        <f t="shared" si="44"/>
        <v>0</v>
      </c>
      <c r="S97" s="45">
        <f t="shared" si="45"/>
        <v>0.37830000000000003</v>
      </c>
      <c r="T97" s="54">
        <f t="shared" si="46"/>
        <v>26.4</v>
      </c>
      <c r="U97" s="45">
        <f t="shared" si="47"/>
        <v>-0.2983200416665987</v>
      </c>
      <c r="V97" s="55">
        <f t="shared" si="48"/>
        <v>0.2983200416665987</v>
      </c>
      <c r="W97" s="56">
        <f t="shared" si="49"/>
        <v>0.84577505208324832</v>
      </c>
      <c r="X97" s="54">
        <f t="shared" si="50"/>
        <v>24.968063800000326</v>
      </c>
      <c r="Y97" s="45">
        <f t="shared" si="51"/>
        <v>0.84577505208324832</v>
      </c>
      <c r="Z97" s="45">
        <f t="shared" si="52"/>
        <v>0</v>
      </c>
      <c r="AA97" s="45">
        <f t="shared" si="53"/>
        <v>-0.2983200416665987</v>
      </c>
      <c r="AB97" s="45">
        <f t="shared" si="54"/>
        <v>0</v>
      </c>
      <c r="AC97" s="45">
        <f t="shared" si="55"/>
        <v>0</v>
      </c>
      <c r="AD97" s="45">
        <f t="shared" si="56"/>
        <v>0</v>
      </c>
      <c r="AE97" s="45">
        <f t="shared" si="57"/>
        <v>0</v>
      </c>
      <c r="AF97" s="45">
        <f t="shared" si="58"/>
        <v>0</v>
      </c>
      <c r="AH97" s="48">
        <v>9.24</v>
      </c>
      <c r="AI97" s="45">
        <f t="shared" si="73"/>
        <v>-1.8571428571428428</v>
      </c>
      <c r="AJ97" s="45">
        <v>-1.8571428571428428</v>
      </c>
      <c r="AK97" s="45">
        <f t="shared" si="59"/>
        <v>-1.1916320213692937</v>
      </c>
      <c r="AL97" s="45">
        <f t="shared" si="60"/>
        <v>1.1916320213692937</v>
      </c>
      <c r="AM97" s="45">
        <f t="shared" si="63"/>
        <v>-0.83188854471693641</v>
      </c>
      <c r="AN97" s="45">
        <f t="shared" si="61"/>
        <v>-1.1916320214704743</v>
      </c>
      <c r="AO97" s="45">
        <f t="shared" si="64"/>
        <v>1.1916320214704743</v>
      </c>
      <c r="AP97" s="45">
        <f t="shared" si="65"/>
        <v>-0.83188854459046069</v>
      </c>
      <c r="AQ97" s="45">
        <f t="shared" si="62"/>
        <v>0</v>
      </c>
      <c r="BE97" s="45" t="s">
        <v>151</v>
      </c>
      <c r="BF97" s="45">
        <v>143.5</v>
      </c>
      <c r="BG97" s="45">
        <v>20090113</v>
      </c>
      <c r="BH97" s="45" t="s">
        <v>138</v>
      </c>
      <c r="BI97" s="45" t="s">
        <v>349</v>
      </c>
      <c r="BJ97" s="45" t="s">
        <v>1211</v>
      </c>
      <c r="BK97" s="45">
        <v>40</v>
      </c>
      <c r="BL97" s="45">
        <v>59.1</v>
      </c>
      <c r="BM97" s="45">
        <v>52.27</v>
      </c>
      <c r="BN97" s="45">
        <v>10.119999999999999</v>
      </c>
      <c r="BO97" s="45">
        <v>9.1999999999999993</v>
      </c>
      <c r="BP97" s="45">
        <v>240</v>
      </c>
      <c r="BQ97" s="45" t="s">
        <v>1221</v>
      </c>
      <c r="BR97" s="45">
        <v>40</v>
      </c>
      <c r="BS97" s="45">
        <v>7.5</v>
      </c>
      <c r="BT97" s="45">
        <v>11.6</v>
      </c>
      <c r="BU97" s="45">
        <v>19.100000000000001</v>
      </c>
      <c r="BV97" s="45">
        <v>0</v>
      </c>
      <c r="BW97" s="45">
        <v>3149</v>
      </c>
      <c r="BX97" s="45">
        <v>3152</v>
      </c>
      <c r="BY97" s="45">
        <v>3150</v>
      </c>
      <c r="BZ97" s="45">
        <v>13.3</v>
      </c>
      <c r="CA97" s="45">
        <v>13.9</v>
      </c>
      <c r="CB97" s="45">
        <v>13.7</v>
      </c>
      <c r="CC97" s="45">
        <v>2.23</v>
      </c>
      <c r="CD97" s="45">
        <v>2.36</v>
      </c>
      <c r="CE97" s="45">
        <v>2.29</v>
      </c>
      <c r="CF97" s="45">
        <v>4911.2</v>
      </c>
      <c r="CG97" s="45">
        <v>5410.7</v>
      </c>
      <c r="CH97" s="45">
        <v>5154.3999999999996</v>
      </c>
      <c r="CI97" s="45">
        <v>956.3</v>
      </c>
      <c r="CJ97" s="45">
        <v>2584</v>
      </c>
      <c r="CK97" s="45">
        <v>2459.1</v>
      </c>
      <c r="CL97" s="45">
        <v>844</v>
      </c>
      <c r="CM97" s="45">
        <v>858</v>
      </c>
      <c r="CN97" s="45">
        <v>850</v>
      </c>
      <c r="CO97" s="45">
        <v>143.30000000000001</v>
      </c>
      <c r="CP97" s="45">
        <v>143.6</v>
      </c>
      <c r="CQ97" s="45">
        <v>143.5</v>
      </c>
      <c r="CR97" s="45">
        <v>87.9</v>
      </c>
      <c r="CS97" s="45">
        <v>87.9</v>
      </c>
      <c r="CT97" s="45">
        <v>87.9</v>
      </c>
      <c r="CU97" s="45">
        <v>93.4</v>
      </c>
      <c r="CV97" s="45">
        <v>93.6</v>
      </c>
      <c r="CW97" s="45">
        <v>93.5</v>
      </c>
      <c r="CX97" s="45">
        <v>5.5</v>
      </c>
      <c r="CY97" s="45">
        <v>5.7</v>
      </c>
      <c r="CZ97" s="45">
        <v>5.6</v>
      </c>
      <c r="DA97" s="45">
        <v>28.9</v>
      </c>
      <c r="DB97" s="45">
        <v>31</v>
      </c>
      <c r="DC97" s="45">
        <v>29.7</v>
      </c>
      <c r="DD97" s="45">
        <v>276</v>
      </c>
      <c r="DE97" s="45">
        <v>276</v>
      </c>
      <c r="DF97" s="45">
        <v>276</v>
      </c>
      <c r="DG97" s="45">
        <v>9.9</v>
      </c>
      <c r="DH97" s="45">
        <v>10.5</v>
      </c>
      <c r="DI97" s="45">
        <v>10.3</v>
      </c>
      <c r="DJ97" s="45">
        <v>0.5</v>
      </c>
      <c r="DK97" s="45">
        <v>0.6</v>
      </c>
      <c r="DL97" s="45">
        <v>0.5</v>
      </c>
      <c r="DM97" s="45">
        <v>0.49</v>
      </c>
      <c r="DN97" s="45">
        <v>0.51</v>
      </c>
      <c r="DO97" s="45">
        <v>0.5</v>
      </c>
      <c r="DP97" s="45">
        <v>35</v>
      </c>
      <c r="DQ97" s="45">
        <v>35</v>
      </c>
      <c r="DR97" s="45">
        <v>35</v>
      </c>
      <c r="DS97" s="45">
        <v>53.5</v>
      </c>
      <c r="DT97" s="45">
        <v>250.1</v>
      </c>
      <c r="DU97" s="45">
        <v>102.7</v>
      </c>
      <c r="DV97" s="45">
        <v>1660</v>
      </c>
      <c r="DW97" s="45">
        <v>720</v>
      </c>
      <c r="DX97" s="45">
        <v>540</v>
      </c>
      <c r="DY97" s="45">
        <v>1600</v>
      </c>
      <c r="DZ97" s="45">
        <v>6.3500000000000001E-2</v>
      </c>
      <c r="EA97" s="45">
        <v>9.4E-2</v>
      </c>
      <c r="EB97" s="45">
        <v>7.5600000000000001E-2</v>
      </c>
      <c r="EC97" s="45">
        <v>9.4E-2</v>
      </c>
      <c r="ED97" s="45">
        <v>9.6500000000000002E-2</v>
      </c>
      <c r="EE97" s="45">
        <v>9.4600000000000004E-2</v>
      </c>
      <c r="EF97" s="45">
        <v>6.0999999999999999E-2</v>
      </c>
      <c r="EG97" s="45">
        <v>6.3500000000000001E-2</v>
      </c>
      <c r="EH97" s="45">
        <v>6.2199999999999998E-2</v>
      </c>
      <c r="EI97" s="45">
        <v>5.5899999999999998E-2</v>
      </c>
      <c r="EJ97" s="45">
        <v>5.8400000000000001E-2</v>
      </c>
      <c r="EK97" s="45">
        <v>5.7200000000000001E-2</v>
      </c>
      <c r="EL97" s="45">
        <v>5.5899999999999998E-2</v>
      </c>
      <c r="EM97" s="45">
        <v>5.5899999999999998E-2</v>
      </c>
      <c r="EN97" s="45">
        <v>5.5899999999999998E-2</v>
      </c>
      <c r="EO97" s="45">
        <v>2.5000000000000001E-3</v>
      </c>
      <c r="EP97" s="45">
        <v>1</v>
      </c>
      <c r="EQ97" s="45">
        <v>3.56E-2</v>
      </c>
      <c r="ER97" s="45" t="s">
        <v>1222</v>
      </c>
      <c r="ES97" s="45">
        <v>152</v>
      </c>
      <c r="ET97" s="45">
        <v>8252</v>
      </c>
      <c r="EU97" s="45" t="s">
        <v>188</v>
      </c>
      <c r="EV97" s="45" t="s">
        <v>1205</v>
      </c>
      <c r="EW97" s="45">
        <v>2405</v>
      </c>
      <c r="EX97" s="45" t="s">
        <v>965</v>
      </c>
      <c r="EY97" s="45">
        <v>336</v>
      </c>
      <c r="EZ97" s="45">
        <v>20090115</v>
      </c>
      <c r="FA97" s="45" t="s">
        <v>345</v>
      </c>
      <c r="FB97" s="45">
        <v>152</v>
      </c>
      <c r="FC97" s="45" t="s">
        <v>1144</v>
      </c>
    </row>
    <row r="98" spans="1:159" s="45" customFormat="1">
      <c r="A98" s="45" t="s">
        <v>160</v>
      </c>
      <c r="B98" s="45">
        <v>5</v>
      </c>
      <c r="C98" s="45">
        <v>7.1</v>
      </c>
      <c r="D98" s="45">
        <v>67932</v>
      </c>
      <c r="E98" s="45" t="s">
        <v>144</v>
      </c>
      <c r="F98" s="45" t="s">
        <v>145</v>
      </c>
      <c r="G98" s="45">
        <v>20090123</v>
      </c>
      <c r="H98" s="45" t="s">
        <v>1223</v>
      </c>
      <c r="I98" s="45" t="s">
        <v>236</v>
      </c>
      <c r="J98" s="45">
        <v>20090204</v>
      </c>
      <c r="K98" s="45">
        <v>20090723</v>
      </c>
      <c r="L98" s="45">
        <v>93</v>
      </c>
      <c r="N98" s="52">
        <f t="shared" si="41"/>
        <v>0</v>
      </c>
      <c r="O98" s="53">
        <f t="shared" si="42"/>
        <v>-0.51719999999999999</v>
      </c>
      <c r="P98" s="45">
        <v>-0.51719999999999999</v>
      </c>
      <c r="Q98" s="45">
        <f t="shared" si="43"/>
        <v>-0.34209603383801673</v>
      </c>
      <c r="R98" s="45">
        <f t="shared" si="44"/>
        <v>0</v>
      </c>
      <c r="S98" s="45">
        <f t="shared" si="45"/>
        <v>-0.51719999999999999</v>
      </c>
      <c r="T98" s="54">
        <f t="shared" si="46"/>
        <v>26.4</v>
      </c>
      <c r="U98" s="45">
        <f t="shared" si="47"/>
        <v>-0.34209603333327898</v>
      </c>
      <c r="V98" s="55">
        <f t="shared" si="48"/>
        <v>0.34209603333327898</v>
      </c>
      <c r="W98" s="56">
        <f t="shared" si="49"/>
        <v>-0.21887995833340129</v>
      </c>
      <c r="X98" s="54">
        <f t="shared" si="50"/>
        <v>24.757939040000259</v>
      </c>
      <c r="Y98" s="45">
        <f t="shared" si="51"/>
        <v>-0.21887995833340129</v>
      </c>
      <c r="Z98" s="45">
        <f t="shared" si="52"/>
        <v>0</v>
      </c>
      <c r="AA98" s="45">
        <f t="shared" si="53"/>
        <v>-0.34209603333327898</v>
      </c>
      <c r="AB98" s="45">
        <f t="shared" si="54"/>
        <v>0</v>
      </c>
      <c r="AC98" s="45">
        <f t="shared" si="55"/>
        <v>0</v>
      </c>
      <c r="AD98" s="45">
        <f t="shared" si="56"/>
        <v>0</v>
      </c>
      <c r="AE98" s="45">
        <f t="shared" si="57"/>
        <v>1</v>
      </c>
      <c r="AF98" s="45">
        <f t="shared" si="58"/>
        <v>1</v>
      </c>
      <c r="AH98" s="48">
        <v>10.32</v>
      </c>
      <c r="AI98" s="45">
        <f>(AH98-10.27)/0.11</f>
        <v>0.45454545454546103</v>
      </c>
      <c r="AJ98" s="45">
        <v>0.45454545454546103</v>
      </c>
      <c r="AK98" s="45">
        <f t="shared" si="59"/>
        <v>-0.86239652618634288</v>
      </c>
      <c r="AL98" s="45">
        <f t="shared" si="60"/>
        <v>0.86239652618634288</v>
      </c>
      <c r="AM98" s="45">
        <f t="shared" si="63"/>
        <v>1.6461774759147547</v>
      </c>
      <c r="AN98" s="45">
        <f t="shared" si="61"/>
        <v>-0.86239652626728724</v>
      </c>
      <c r="AO98" s="45">
        <f t="shared" si="64"/>
        <v>0.86239652626728724</v>
      </c>
      <c r="AP98" s="45">
        <f t="shared" si="65"/>
        <v>1.6461774760159353</v>
      </c>
      <c r="AQ98" s="45">
        <f t="shared" si="62"/>
        <v>0</v>
      </c>
      <c r="BE98" s="45" t="s">
        <v>147</v>
      </c>
      <c r="BF98" s="45">
        <v>143.5</v>
      </c>
      <c r="BG98" s="45">
        <v>20090121</v>
      </c>
      <c r="BH98" s="45" t="s">
        <v>138</v>
      </c>
      <c r="BI98" s="45" t="s">
        <v>1224</v>
      </c>
      <c r="BJ98" s="45" t="s">
        <v>1211</v>
      </c>
      <c r="BK98" s="45">
        <v>40</v>
      </c>
      <c r="BL98" s="45">
        <v>71.62</v>
      </c>
      <c r="BM98" s="45">
        <v>66.58</v>
      </c>
      <c r="BN98" s="45">
        <v>11.24</v>
      </c>
      <c r="BO98" s="45">
        <v>10.23</v>
      </c>
      <c r="BP98" s="45">
        <v>240</v>
      </c>
      <c r="BQ98" s="45" t="s">
        <v>1225</v>
      </c>
      <c r="BR98" s="45">
        <v>40</v>
      </c>
      <c r="BS98" s="45">
        <v>4.7</v>
      </c>
      <c r="BT98" s="45">
        <v>2.4</v>
      </c>
      <c r="BU98" s="45">
        <v>7.1</v>
      </c>
      <c r="BV98" s="45">
        <v>0</v>
      </c>
      <c r="BW98" s="45">
        <v>3145</v>
      </c>
      <c r="BX98" s="45">
        <v>3158</v>
      </c>
      <c r="BY98" s="45">
        <v>3150</v>
      </c>
      <c r="BZ98" s="45">
        <v>12.9</v>
      </c>
      <c r="CA98" s="45">
        <v>13.6</v>
      </c>
      <c r="CB98" s="45">
        <v>13.4</v>
      </c>
      <c r="CC98" s="45">
        <v>2.14</v>
      </c>
      <c r="CD98" s="45">
        <v>2.36</v>
      </c>
      <c r="CE98" s="45">
        <v>2.25</v>
      </c>
      <c r="CF98" s="45">
        <v>3761.7</v>
      </c>
      <c r="CG98" s="45">
        <v>5402.1</v>
      </c>
      <c r="CH98" s="45">
        <v>4952.6000000000004</v>
      </c>
      <c r="CI98" s="45">
        <v>2207.6999999999998</v>
      </c>
      <c r="CJ98" s="45">
        <v>2348.1</v>
      </c>
      <c r="CK98" s="45">
        <v>2267.9</v>
      </c>
      <c r="CL98" s="45">
        <v>843</v>
      </c>
      <c r="CM98" s="45">
        <v>857</v>
      </c>
      <c r="CN98" s="45">
        <v>849</v>
      </c>
      <c r="CO98" s="45">
        <v>143.4</v>
      </c>
      <c r="CP98" s="45">
        <v>143.6</v>
      </c>
      <c r="CQ98" s="45">
        <v>143.5</v>
      </c>
      <c r="CR98" s="45">
        <v>86.9</v>
      </c>
      <c r="CS98" s="45">
        <v>88.8</v>
      </c>
      <c r="CT98" s="45">
        <v>87.8</v>
      </c>
      <c r="CU98" s="45">
        <v>92.6</v>
      </c>
      <c r="CV98" s="45">
        <v>94.2</v>
      </c>
      <c r="CW98" s="45">
        <v>93.5</v>
      </c>
      <c r="CX98" s="45">
        <v>5.3</v>
      </c>
      <c r="CY98" s="45">
        <v>6</v>
      </c>
      <c r="CZ98" s="45">
        <v>5.6</v>
      </c>
      <c r="DA98" s="45">
        <v>29.7</v>
      </c>
      <c r="DB98" s="45">
        <v>33.1</v>
      </c>
      <c r="DC98" s="45">
        <v>30.9</v>
      </c>
      <c r="DD98" s="45">
        <v>269</v>
      </c>
      <c r="DE98" s="45">
        <v>277</v>
      </c>
      <c r="DF98" s="45">
        <v>275</v>
      </c>
      <c r="DG98" s="45">
        <v>8.5</v>
      </c>
      <c r="DH98" s="45">
        <v>17.8</v>
      </c>
      <c r="DI98" s="45">
        <v>11.5</v>
      </c>
      <c r="DJ98" s="45">
        <v>0.1</v>
      </c>
      <c r="DK98" s="45">
        <v>0.3</v>
      </c>
      <c r="DL98" s="45">
        <v>0.2</v>
      </c>
      <c r="DM98" s="45">
        <v>0.49</v>
      </c>
      <c r="DN98" s="45">
        <v>0.51</v>
      </c>
      <c r="DO98" s="45">
        <v>0.5</v>
      </c>
      <c r="DP98" s="45">
        <v>35</v>
      </c>
      <c r="DQ98" s="45">
        <v>35</v>
      </c>
      <c r="DR98" s="45">
        <v>35</v>
      </c>
      <c r="DS98" s="45">
        <v>114.1</v>
      </c>
      <c r="DT98" s="45">
        <v>170.1</v>
      </c>
      <c r="DU98" s="45">
        <v>133.5</v>
      </c>
      <c r="DV98" s="45">
        <v>1660</v>
      </c>
      <c r="DW98" s="45">
        <v>720</v>
      </c>
      <c r="DX98" s="45">
        <v>540</v>
      </c>
      <c r="DY98" s="45">
        <v>1600</v>
      </c>
      <c r="DZ98" s="45">
        <v>6.0999999999999999E-2</v>
      </c>
      <c r="EA98" s="45">
        <v>7.8700000000000006E-2</v>
      </c>
      <c r="EB98" s="45">
        <v>7.0499999999999993E-2</v>
      </c>
      <c r="EC98" s="45">
        <v>0.1016</v>
      </c>
      <c r="ED98" s="45">
        <v>0.10920000000000001</v>
      </c>
      <c r="EE98" s="45">
        <v>0.10539999999999999</v>
      </c>
      <c r="EF98" s="45">
        <v>6.0999999999999999E-2</v>
      </c>
      <c r="EG98" s="45">
        <v>6.0999999999999999E-2</v>
      </c>
      <c r="EH98" s="45">
        <v>6.0999999999999999E-2</v>
      </c>
      <c r="EI98" s="45">
        <v>5.0799999999999998E-2</v>
      </c>
      <c r="EJ98" s="45">
        <v>6.6000000000000003E-2</v>
      </c>
      <c r="EK98" s="45">
        <v>5.8400000000000001E-2</v>
      </c>
      <c r="EL98" s="45">
        <v>5.0799999999999998E-2</v>
      </c>
      <c r="EM98" s="45">
        <v>6.0999999999999999E-2</v>
      </c>
      <c r="EN98" s="45">
        <v>5.5899999999999998E-2</v>
      </c>
      <c r="EO98" s="45">
        <v>0</v>
      </c>
      <c r="EP98" s="45">
        <v>8</v>
      </c>
      <c r="EQ98" s="45">
        <v>4.8300000000000003E-2</v>
      </c>
      <c r="ER98" s="45" t="s">
        <v>1226</v>
      </c>
      <c r="ES98" s="45">
        <v>320</v>
      </c>
      <c r="ET98" s="45">
        <v>8252</v>
      </c>
      <c r="EU98" s="45" t="s">
        <v>188</v>
      </c>
      <c r="EV98" s="45">
        <v>1236</v>
      </c>
      <c r="EW98" s="45">
        <v>2405</v>
      </c>
      <c r="EX98" s="45" t="s">
        <v>965</v>
      </c>
      <c r="EY98" s="45" t="s">
        <v>1227</v>
      </c>
      <c r="EZ98" s="45">
        <v>20090123</v>
      </c>
      <c r="FA98" s="45" t="s">
        <v>1223</v>
      </c>
      <c r="FB98" s="45">
        <v>320</v>
      </c>
      <c r="FC98" s="45" t="s">
        <v>1144</v>
      </c>
    </row>
    <row r="99" spans="1:159" s="45" customFormat="1">
      <c r="A99" s="45" t="s">
        <v>160</v>
      </c>
      <c r="B99" s="45">
        <v>5</v>
      </c>
      <c r="C99" s="45">
        <v>16.2</v>
      </c>
      <c r="D99" s="45">
        <v>70910</v>
      </c>
      <c r="E99" s="45" t="s">
        <v>577</v>
      </c>
      <c r="F99" s="45" t="s">
        <v>145</v>
      </c>
      <c r="G99" s="45">
        <v>20090513</v>
      </c>
      <c r="H99" s="45" t="s">
        <v>1236</v>
      </c>
      <c r="I99" s="45" t="s">
        <v>236</v>
      </c>
      <c r="J99" s="45">
        <v>20090514</v>
      </c>
      <c r="K99" s="45">
        <v>20091113</v>
      </c>
      <c r="L99" s="45">
        <v>94</v>
      </c>
      <c r="N99" s="52">
        <f t="shared" si="41"/>
        <v>0</v>
      </c>
      <c r="O99" s="53">
        <f t="shared" si="42"/>
        <v>-0.30730000000000002</v>
      </c>
      <c r="P99" s="45">
        <v>-0.30730000000000002</v>
      </c>
      <c r="Q99" s="45">
        <f t="shared" si="43"/>
        <v>-0.33513682707041342</v>
      </c>
      <c r="R99" s="45">
        <f t="shared" si="44"/>
        <v>0</v>
      </c>
      <c r="S99" s="45">
        <f t="shared" si="45"/>
        <v>-0.30730000000000002</v>
      </c>
      <c r="T99" s="54">
        <f t="shared" si="46"/>
        <v>26.4</v>
      </c>
      <c r="U99" s="45">
        <f t="shared" si="47"/>
        <v>-0.3351368266666232</v>
      </c>
      <c r="V99" s="55">
        <f t="shared" si="48"/>
        <v>0.3351368266666232</v>
      </c>
      <c r="W99" s="56">
        <f t="shared" si="49"/>
        <v>3.4796033333278964E-2</v>
      </c>
      <c r="X99" s="54">
        <f t="shared" si="50"/>
        <v>24.791343232000209</v>
      </c>
      <c r="Y99" s="45">
        <f t="shared" si="51"/>
        <v>3.4796033333278964E-2</v>
      </c>
      <c r="Z99" s="45">
        <f t="shared" si="52"/>
        <v>0</v>
      </c>
      <c r="AA99" s="45">
        <f t="shared" si="53"/>
        <v>-0.3351368266666232</v>
      </c>
      <c r="AB99" s="45">
        <f t="shared" si="54"/>
        <v>0</v>
      </c>
      <c r="AC99" s="45">
        <f t="shared" si="55"/>
        <v>0</v>
      </c>
      <c r="AD99" s="45">
        <f t="shared" si="56"/>
        <v>0</v>
      </c>
      <c r="AE99" s="45">
        <f t="shared" si="57"/>
        <v>1</v>
      </c>
      <c r="AF99" s="45">
        <f t="shared" si="58"/>
        <v>1</v>
      </c>
      <c r="AH99" s="48">
        <v>9.31</v>
      </c>
      <c r="AI99" s="45">
        <f>(AH99-9.37)/0.07</f>
        <v>-0.85714285714283878</v>
      </c>
      <c r="AJ99" s="45">
        <v>-0.85714285714283878</v>
      </c>
      <c r="AK99" s="45">
        <f t="shared" si="59"/>
        <v>-0.86134579237764219</v>
      </c>
      <c r="AL99" s="45">
        <f t="shared" si="60"/>
        <v>0.86134579237764219</v>
      </c>
      <c r="AM99" s="45">
        <f t="shared" si="63"/>
        <v>5.2536690435041056E-3</v>
      </c>
      <c r="AN99" s="45">
        <f t="shared" si="61"/>
        <v>-0.86134579244239751</v>
      </c>
      <c r="AO99" s="45">
        <f t="shared" si="64"/>
        <v>0.86134579244239751</v>
      </c>
      <c r="AP99" s="45">
        <f t="shared" si="65"/>
        <v>5.2536691244484679E-3</v>
      </c>
      <c r="AQ99" s="45">
        <f t="shared" si="62"/>
        <v>0</v>
      </c>
      <c r="BE99" s="45" t="s">
        <v>200</v>
      </c>
      <c r="BF99" s="45">
        <v>143.5</v>
      </c>
      <c r="BG99" s="45">
        <v>20090511</v>
      </c>
      <c r="BH99" s="45" t="s">
        <v>138</v>
      </c>
      <c r="BI99" s="45" t="s">
        <v>186</v>
      </c>
      <c r="BJ99" s="45" t="s">
        <v>1231</v>
      </c>
      <c r="BK99" s="45">
        <v>40</v>
      </c>
      <c r="BL99" s="45">
        <v>59.28</v>
      </c>
      <c r="BM99" s="45">
        <v>52.83</v>
      </c>
      <c r="BN99" s="45">
        <v>10.19</v>
      </c>
      <c r="BO99" s="45">
        <v>9.1999999999999993</v>
      </c>
      <c r="BP99" s="45">
        <v>220</v>
      </c>
      <c r="BQ99" s="45" t="s">
        <v>1237</v>
      </c>
      <c r="BR99" s="45">
        <v>40</v>
      </c>
      <c r="BS99" s="45">
        <v>9</v>
      </c>
      <c r="BT99" s="45">
        <v>7.2</v>
      </c>
      <c r="BU99" s="45">
        <v>16.2</v>
      </c>
      <c r="BV99" s="45">
        <v>0</v>
      </c>
      <c r="BW99" s="45">
        <v>3145</v>
      </c>
      <c r="BX99" s="45">
        <v>3155</v>
      </c>
      <c r="BY99" s="45">
        <v>3150</v>
      </c>
      <c r="BZ99" s="45">
        <v>13.4</v>
      </c>
      <c r="CA99" s="45">
        <v>13.6</v>
      </c>
      <c r="CB99" s="45">
        <v>13.4</v>
      </c>
      <c r="CC99" s="45">
        <v>2.23</v>
      </c>
      <c r="CD99" s="45">
        <v>2.27</v>
      </c>
      <c r="CE99" s="45">
        <v>2.25</v>
      </c>
      <c r="CF99" s="45">
        <v>4867.1000000000004</v>
      </c>
      <c r="CG99" s="45">
        <v>5452.3</v>
      </c>
      <c r="CH99" s="45">
        <v>5118.6000000000004</v>
      </c>
      <c r="CI99" s="45">
        <v>2076</v>
      </c>
      <c r="CJ99" s="45">
        <v>2332.8000000000002</v>
      </c>
      <c r="CK99" s="45">
        <v>2193.9</v>
      </c>
      <c r="CL99" s="45">
        <v>846</v>
      </c>
      <c r="CM99" s="45">
        <v>856</v>
      </c>
      <c r="CN99" s="45">
        <v>850</v>
      </c>
      <c r="CO99" s="45">
        <v>143.5</v>
      </c>
      <c r="CP99" s="45">
        <v>143.6</v>
      </c>
      <c r="CQ99" s="45">
        <v>143.5</v>
      </c>
      <c r="CR99" s="45">
        <v>87.3</v>
      </c>
      <c r="CS99" s="45">
        <v>88.8</v>
      </c>
      <c r="CT99" s="45">
        <v>87.9</v>
      </c>
      <c r="CU99" s="45">
        <v>92.7</v>
      </c>
      <c r="CV99" s="45">
        <v>94.3</v>
      </c>
      <c r="CW99" s="45">
        <v>93.5</v>
      </c>
      <c r="CX99" s="45">
        <v>5.3</v>
      </c>
      <c r="CY99" s="45">
        <v>5.9</v>
      </c>
      <c r="CZ99" s="45">
        <v>5.6</v>
      </c>
      <c r="DA99" s="45">
        <v>41.8</v>
      </c>
      <c r="DB99" s="45">
        <v>198.9</v>
      </c>
      <c r="DC99" s="45">
        <v>140.6</v>
      </c>
      <c r="DD99" s="45">
        <v>270</v>
      </c>
      <c r="DE99" s="45">
        <v>280</v>
      </c>
      <c r="DF99" s="45">
        <v>275</v>
      </c>
      <c r="DG99" s="45">
        <v>9.8000000000000007</v>
      </c>
      <c r="DH99" s="45">
        <v>11.7</v>
      </c>
      <c r="DI99" s="45">
        <v>10.9</v>
      </c>
      <c r="DJ99" s="45">
        <v>0.2</v>
      </c>
      <c r="DK99" s="45">
        <v>0.2</v>
      </c>
      <c r="DL99" s="45">
        <v>0.2</v>
      </c>
      <c r="DM99" s="45">
        <v>0.49</v>
      </c>
      <c r="DN99" s="45">
        <v>0.51</v>
      </c>
      <c r="DO99" s="45">
        <v>0.5</v>
      </c>
      <c r="DP99" s="45">
        <v>35</v>
      </c>
      <c r="DQ99" s="45">
        <v>35</v>
      </c>
      <c r="DR99" s="45">
        <v>35</v>
      </c>
      <c r="DS99" s="45">
        <v>12.6</v>
      </c>
      <c r="DT99" s="45">
        <v>47.7</v>
      </c>
      <c r="DU99" s="45">
        <v>32.6</v>
      </c>
      <c r="DV99" s="45">
        <v>1660</v>
      </c>
      <c r="DW99" s="45">
        <v>720</v>
      </c>
      <c r="DX99" s="45">
        <v>540</v>
      </c>
      <c r="DY99" s="45">
        <v>1620</v>
      </c>
      <c r="DZ99" s="45">
        <v>7.6200000000000004E-2</v>
      </c>
      <c r="EA99" s="45">
        <v>8.1299999999999997E-2</v>
      </c>
      <c r="EB99" s="45">
        <v>7.8700000000000006E-2</v>
      </c>
      <c r="EC99" s="45">
        <v>0.1016</v>
      </c>
      <c r="ED99" s="45">
        <v>0.10920000000000001</v>
      </c>
      <c r="EE99" s="45">
        <v>0.10539999999999999</v>
      </c>
      <c r="EF99" s="45">
        <v>6.6000000000000003E-2</v>
      </c>
      <c r="EG99" s="45">
        <v>6.6000000000000003E-2</v>
      </c>
      <c r="EH99" s="45">
        <v>6.6000000000000003E-2</v>
      </c>
      <c r="EI99" s="45">
        <v>6.0999999999999999E-2</v>
      </c>
      <c r="EJ99" s="45">
        <v>6.6000000000000003E-2</v>
      </c>
      <c r="EK99" s="45">
        <v>6.3500000000000001E-2</v>
      </c>
      <c r="EL99" s="45">
        <v>5.0799999999999998E-2</v>
      </c>
      <c r="EM99" s="45">
        <v>5.5899999999999998E-2</v>
      </c>
      <c r="EN99" s="45">
        <v>5.33E-2</v>
      </c>
      <c r="EO99" s="45">
        <v>0</v>
      </c>
      <c r="EP99" s="45">
        <v>10</v>
      </c>
      <c r="EQ99" s="45">
        <v>4.8300000000000003E-2</v>
      </c>
      <c r="ER99" s="45" t="s">
        <v>1238</v>
      </c>
      <c r="ES99" s="45">
        <v>320</v>
      </c>
      <c r="ET99" s="45">
        <v>8252</v>
      </c>
      <c r="EU99" s="45" t="s">
        <v>188</v>
      </c>
      <c r="EV99" s="45">
        <v>1236</v>
      </c>
      <c r="EW99" s="45">
        <v>2405</v>
      </c>
      <c r="EX99" s="45" t="s">
        <v>142</v>
      </c>
      <c r="EY99" s="45">
        <v>207</v>
      </c>
      <c r="EZ99" s="45">
        <v>20090513</v>
      </c>
      <c r="FA99" s="45" t="s">
        <v>1236</v>
      </c>
      <c r="FB99" s="45">
        <v>320</v>
      </c>
      <c r="FC99" s="45" t="s">
        <v>1144</v>
      </c>
    </row>
    <row r="100" spans="1:159" s="45" customFormat="1">
      <c r="A100" s="45" t="s">
        <v>160</v>
      </c>
      <c r="B100" s="45">
        <v>3</v>
      </c>
      <c r="C100" s="45">
        <v>6.5</v>
      </c>
      <c r="D100" s="45">
        <v>69478</v>
      </c>
      <c r="E100" s="45" t="s">
        <v>144</v>
      </c>
      <c r="F100" s="45" t="s">
        <v>145</v>
      </c>
      <c r="G100" s="45">
        <v>20090522</v>
      </c>
      <c r="H100" s="45" t="s">
        <v>1246</v>
      </c>
      <c r="I100" s="45" t="s">
        <v>236</v>
      </c>
      <c r="J100" s="45">
        <v>20090603</v>
      </c>
      <c r="K100" s="45">
        <v>20091122</v>
      </c>
      <c r="L100" s="45">
        <v>95</v>
      </c>
      <c r="N100" s="52">
        <f t="shared" si="41"/>
        <v>0</v>
      </c>
      <c r="O100" s="53">
        <f t="shared" si="42"/>
        <v>-0.77590000000000003</v>
      </c>
      <c r="P100" s="45">
        <v>-0.77590000000000003</v>
      </c>
      <c r="Q100" s="45">
        <f t="shared" si="43"/>
        <v>-0.42328946165633075</v>
      </c>
      <c r="R100" s="45">
        <f t="shared" si="44"/>
        <v>0</v>
      </c>
      <c r="S100" s="45">
        <f t="shared" si="45"/>
        <v>-0.77590000000000003</v>
      </c>
      <c r="T100" s="54">
        <f t="shared" si="46"/>
        <v>26.4</v>
      </c>
      <c r="U100" s="45">
        <f t="shared" si="47"/>
        <v>-0.42328946133329859</v>
      </c>
      <c r="V100" s="55">
        <f t="shared" si="48"/>
        <v>0.42328946133329859</v>
      </c>
      <c r="W100" s="56">
        <f t="shared" si="49"/>
        <v>-0.44076317333337683</v>
      </c>
      <c r="X100" s="54">
        <f t="shared" si="50"/>
        <v>24.368210585600167</v>
      </c>
      <c r="Y100" s="45">
        <f t="shared" si="51"/>
        <v>-0.44076317333337683</v>
      </c>
      <c r="Z100" s="45">
        <f t="shared" si="52"/>
        <v>0</v>
      </c>
      <c r="AA100" s="45">
        <f t="shared" si="53"/>
        <v>-0.42328946133329859</v>
      </c>
      <c r="AB100" s="45">
        <f t="shared" si="54"/>
        <v>0</v>
      </c>
      <c r="AC100" s="45">
        <f t="shared" si="55"/>
        <v>0</v>
      </c>
      <c r="AD100" s="45">
        <f t="shared" si="56"/>
        <v>0</v>
      </c>
      <c r="AE100" s="45">
        <f t="shared" si="57"/>
        <v>1</v>
      </c>
      <c r="AF100" s="45">
        <f t="shared" si="58"/>
        <v>1</v>
      </c>
      <c r="AH100" s="48">
        <v>10.26</v>
      </c>
      <c r="AI100" s="45">
        <f t="shared" ref="AI100:AI101" si="74">(AH100-10.27)/0.11</f>
        <v>-9.0909090909088969E-2</v>
      </c>
      <c r="AJ100" s="45">
        <v>-9.0909090909088969E-2</v>
      </c>
      <c r="AK100" s="45">
        <f t="shared" si="59"/>
        <v>-0.70725845208393157</v>
      </c>
      <c r="AL100" s="45">
        <f t="shared" si="60"/>
        <v>0.70725845208393157</v>
      </c>
      <c r="AM100" s="45">
        <f t="shared" si="63"/>
        <v>0.77043670146855325</v>
      </c>
      <c r="AN100" s="45">
        <f t="shared" si="61"/>
        <v>-0.70725845213573579</v>
      </c>
      <c r="AO100" s="45">
        <f t="shared" si="64"/>
        <v>0.70725845213573579</v>
      </c>
      <c r="AP100" s="45">
        <f t="shared" si="65"/>
        <v>0.77043670153330857</v>
      </c>
      <c r="AQ100" s="45">
        <f t="shared" si="62"/>
        <v>0</v>
      </c>
      <c r="BE100" s="45" t="s">
        <v>147</v>
      </c>
      <c r="BF100" s="45">
        <v>143.5</v>
      </c>
      <c r="BG100" s="45">
        <v>20090520</v>
      </c>
      <c r="BH100" s="45" t="s">
        <v>138</v>
      </c>
      <c r="BI100" s="45" t="s">
        <v>1247</v>
      </c>
      <c r="BJ100" s="45" t="s">
        <v>1231</v>
      </c>
      <c r="BK100" s="45">
        <v>40</v>
      </c>
      <c r="BL100" s="45">
        <v>71.540000000000006</v>
      </c>
      <c r="BM100" s="45">
        <v>65.95</v>
      </c>
      <c r="BN100" s="45">
        <v>10.93</v>
      </c>
      <c r="BO100" s="45">
        <v>10.19</v>
      </c>
      <c r="BP100" s="45">
        <v>240</v>
      </c>
      <c r="BQ100" s="45" t="s">
        <v>1248</v>
      </c>
      <c r="BR100" s="45">
        <v>40</v>
      </c>
      <c r="BS100" s="45">
        <v>3</v>
      </c>
      <c r="BT100" s="45">
        <v>3.5</v>
      </c>
      <c r="BU100" s="45">
        <v>6.5</v>
      </c>
      <c r="BV100" s="45" t="s">
        <v>161</v>
      </c>
      <c r="BW100" s="45">
        <v>3148</v>
      </c>
      <c r="BX100" s="45">
        <v>3152</v>
      </c>
      <c r="BY100" s="45">
        <v>3150</v>
      </c>
      <c r="BZ100" s="45">
        <v>13.4</v>
      </c>
      <c r="CA100" s="45">
        <v>13.5</v>
      </c>
      <c r="CB100" s="45">
        <v>13.4</v>
      </c>
      <c r="CC100" s="45">
        <v>2.23</v>
      </c>
      <c r="CD100" s="45">
        <v>2.2599999999999998</v>
      </c>
      <c r="CE100" s="45">
        <v>2.25</v>
      </c>
      <c r="CF100" s="45">
        <v>2694.8</v>
      </c>
      <c r="CG100" s="45">
        <v>4054.7</v>
      </c>
      <c r="CH100" s="45">
        <v>3509</v>
      </c>
      <c r="CI100" s="45">
        <v>1994.1</v>
      </c>
      <c r="CJ100" s="45">
        <v>2279.4</v>
      </c>
      <c r="CK100" s="45">
        <v>2176.6999999999998</v>
      </c>
      <c r="CL100" s="45">
        <v>844</v>
      </c>
      <c r="CM100" s="45">
        <v>856</v>
      </c>
      <c r="CN100" s="45">
        <v>850</v>
      </c>
      <c r="CO100" s="45">
        <v>143.5</v>
      </c>
      <c r="CP100" s="45">
        <v>143.5</v>
      </c>
      <c r="CQ100" s="45">
        <v>143.5</v>
      </c>
      <c r="CR100" s="45">
        <v>87.3</v>
      </c>
      <c r="CS100" s="45">
        <v>88.4</v>
      </c>
      <c r="CT100" s="45">
        <v>88</v>
      </c>
      <c r="CU100" s="45">
        <v>93</v>
      </c>
      <c r="CV100" s="45">
        <v>94.1</v>
      </c>
      <c r="CW100" s="45">
        <v>93.6</v>
      </c>
      <c r="CX100" s="45">
        <v>5.4</v>
      </c>
      <c r="CY100" s="45">
        <v>5.9</v>
      </c>
      <c r="CZ100" s="45">
        <v>5.6</v>
      </c>
      <c r="DA100" s="45">
        <v>31.1</v>
      </c>
      <c r="DB100" s="45">
        <v>43.4</v>
      </c>
      <c r="DC100" s="45">
        <v>35</v>
      </c>
      <c r="DD100" s="45">
        <v>276</v>
      </c>
      <c r="DE100" s="45">
        <v>277</v>
      </c>
      <c r="DF100" s="45">
        <v>276</v>
      </c>
      <c r="DG100" s="45">
        <v>10.9</v>
      </c>
      <c r="DH100" s="45">
        <v>18.7</v>
      </c>
      <c r="DI100" s="45">
        <v>13.7</v>
      </c>
      <c r="DJ100" s="45">
        <v>0.4</v>
      </c>
      <c r="DK100" s="45">
        <v>0.5</v>
      </c>
      <c r="DL100" s="45">
        <v>0.5</v>
      </c>
      <c r="DM100" s="45">
        <v>0.47</v>
      </c>
      <c r="DN100" s="45">
        <v>0.54</v>
      </c>
      <c r="DO100" s="45">
        <v>0.5</v>
      </c>
      <c r="DP100" s="45">
        <v>35</v>
      </c>
      <c r="DQ100" s="45">
        <v>35</v>
      </c>
      <c r="DR100" s="45">
        <v>35</v>
      </c>
      <c r="DS100" s="45">
        <v>38.9</v>
      </c>
      <c r="DT100" s="45">
        <v>89.3</v>
      </c>
      <c r="DU100" s="45">
        <v>66.2</v>
      </c>
      <c r="DV100" s="45">
        <v>1660</v>
      </c>
      <c r="DW100" s="45">
        <v>720</v>
      </c>
      <c r="DX100" s="45">
        <v>540</v>
      </c>
      <c r="DY100" s="45">
        <v>1600</v>
      </c>
      <c r="DZ100" s="45">
        <v>8.6400000000000005E-2</v>
      </c>
      <c r="EA100" s="45">
        <v>9.6500000000000002E-2</v>
      </c>
      <c r="EB100" s="45">
        <v>9.3299999999999994E-2</v>
      </c>
      <c r="EC100" s="45">
        <v>0.1118</v>
      </c>
      <c r="ED100" s="45">
        <v>0.1143</v>
      </c>
      <c r="EE100" s="45">
        <v>0.113</v>
      </c>
      <c r="EF100" s="45">
        <v>6.0999999999999999E-2</v>
      </c>
      <c r="EG100" s="45">
        <v>6.3500000000000001E-2</v>
      </c>
      <c r="EH100" s="45">
        <v>6.1600000000000002E-2</v>
      </c>
      <c r="EI100" s="45">
        <v>6.0999999999999999E-2</v>
      </c>
      <c r="EJ100" s="45">
        <v>6.3500000000000001E-2</v>
      </c>
      <c r="EK100" s="45">
        <v>6.2199999999999998E-2</v>
      </c>
      <c r="EL100" s="45">
        <v>6.0999999999999999E-2</v>
      </c>
      <c r="EM100" s="45">
        <v>6.3500000000000001E-2</v>
      </c>
      <c r="EN100" s="45">
        <v>6.2199999999999998E-2</v>
      </c>
      <c r="EO100" s="45">
        <v>2.5000000000000001E-3</v>
      </c>
      <c r="EP100" s="45">
        <v>4</v>
      </c>
      <c r="EQ100" s="45">
        <v>5.0799999999999998E-2</v>
      </c>
      <c r="ER100" s="45" t="s">
        <v>1222</v>
      </c>
      <c r="ES100" s="45">
        <v>152</v>
      </c>
      <c r="ET100" s="45">
        <v>8252</v>
      </c>
      <c r="EU100" s="45" t="s">
        <v>1249</v>
      </c>
      <c r="EV100" s="45" t="s">
        <v>1205</v>
      </c>
      <c r="EW100" s="45">
        <v>2405</v>
      </c>
      <c r="EX100" s="45" t="s">
        <v>965</v>
      </c>
      <c r="EY100" s="45">
        <v>352</v>
      </c>
      <c r="EZ100" s="45">
        <v>20090522</v>
      </c>
      <c r="FA100" s="45" t="s">
        <v>1246</v>
      </c>
      <c r="FB100" s="45">
        <v>152</v>
      </c>
      <c r="FC100" s="45" t="s">
        <v>1144</v>
      </c>
    </row>
    <row r="101" spans="1:159" s="45" customFormat="1">
      <c r="A101" s="45" t="s">
        <v>160</v>
      </c>
      <c r="B101" s="45">
        <v>5</v>
      </c>
      <c r="C101" s="45">
        <v>7.3</v>
      </c>
      <c r="D101" s="45">
        <v>69479</v>
      </c>
      <c r="E101" s="45" t="s">
        <v>144</v>
      </c>
      <c r="F101" s="45" t="s">
        <v>145</v>
      </c>
      <c r="G101" s="45">
        <v>20090904</v>
      </c>
      <c r="H101" s="45" t="s">
        <v>1089</v>
      </c>
      <c r="I101" s="45" t="s">
        <v>236</v>
      </c>
      <c r="J101" s="45">
        <v>20090908</v>
      </c>
      <c r="K101" s="45">
        <v>20100304</v>
      </c>
      <c r="L101" s="45">
        <v>96</v>
      </c>
      <c r="N101" s="52">
        <f t="shared" si="41"/>
        <v>0</v>
      </c>
      <c r="O101" s="53">
        <f t="shared" si="42"/>
        <v>-0.43099999999999999</v>
      </c>
      <c r="P101" s="45">
        <v>-0.43099999999999999</v>
      </c>
      <c r="Q101" s="45">
        <f t="shared" si="43"/>
        <v>-0.42483156932506461</v>
      </c>
      <c r="R101" s="45">
        <f t="shared" si="44"/>
        <v>0</v>
      </c>
      <c r="S101" s="45">
        <f t="shared" si="45"/>
        <v>-0.43099999999999999</v>
      </c>
      <c r="T101" s="54">
        <f t="shared" si="46"/>
        <v>26.4</v>
      </c>
      <c r="U101" s="45">
        <f t="shared" si="47"/>
        <v>-0.42483156906663888</v>
      </c>
      <c r="V101" s="55">
        <f t="shared" si="48"/>
        <v>0.42483156906663888</v>
      </c>
      <c r="W101" s="56">
        <f t="shared" si="49"/>
        <v>-7.7105386667014053E-3</v>
      </c>
      <c r="X101" s="54">
        <f t="shared" si="50"/>
        <v>24.360808468480133</v>
      </c>
      <c r="Y101" s="45">
        <f t="shared" si="51"/>
        <v>-7.7105386667014053E-3</v>
      </c>
      <c r="Z101" s="45">
        <f t="shared" si="52"/>
        <v>0</v>
      </c>
      <c r="AA101" s="45">
        <f t="shared" si="53"/>
        <v>-0.42483156906663888</v>
      </c>
      <c r="AB101" s="45">
        <f t="shared" si="54"/>
        <v>0</v>
      </c>
      <c r="AC101" s="45">
        <f t="shared" si="55"/>
        <v>0</v>
      </c>
      <c r="AD101" s="45">
        <f t="shared" si="56"/>
        <v>0</v>
      </c>
      <c r="AE101" s="45">
        <f t="shared" si="57"/>
        <v>1</v>
      </c>
      <c r="AF101" s="45">
        <f t="shared" si="58"/>
        <v>1</v>
      </c>
      <c r="AH101" s="48">
        <v>10.34</v>
      </c>
      <c r="AI101" s="45">
        <f t="shared" si="74"/>
        <v>0.63636363636363891</v>
      </c>
      <c r="AJ101" s="45">
        <v>0.63636363636363891</v>
      </c>
      <c r="AK101" s="45">
        <f t="shared" si="59"/>
        <v>-0.43853403439441752</v>
      </c>
      <c r="AL101" s="45">
        <f t="shared" si="60"/>
        <v>0</v>
      </c>
      <c r="AM101" s="45">
        <f t="shared" si="63"/>
        <v>1.3436220884475705</v>
      </c>
      <c r="AN101" s="45">
        <f t="shared" si="61"/>
        <v>-0.43853403443586092</v>
      </c>
      <c r="AO101" s="45">
        <f t="shared" si="64"/>
        <v>0.43853403443586092</v>
      </c>
      <c r="AP101" s="45">
        <f t="shared" si="65"/>
        <v>1.3436220884993748</v>
      </c>
      <c r="AQ101" s="45">
        <f t="shared" si="62"/>
        <v>0</v>
      </c>
      <c r="BE101" s="45" t="s">
        <v>147</v>
      </c>
      <c r="BF101" s="45">
        <v>143.5</v>
      </c>
      <c r="BG101" s="45">
        <v>20090902</v>
      </c>
      <c r="BH101" s="45" t="s">
        <v>138</v>
      </c>
      <c r="BI101" s="45" t="s">
        <v>206</v>
      </c>
      <c r="BJ101" s="45" t="s">
        <v>1267</v>
      </c>
      <c r="BK101" s="45">
        <v>40</v>
      </c>
      <c r="BL101" s="45">
        <v>71.31</v>
      </c>
      <c r="BM101" s="45">
        <v>66.66</v>
      </c>
      <c r="BN101" s="45">
        <v>10.89</v>
      </c>
      <c r="BO101" s="45">
        <v>10.210000000000001</v>
      </c>
      <c r="BP101" s="45">
        <v>180</v>
      </c>
      <c r="BQ101" s="45" t="s">
        <v>1268</v>
      </c>
      <c r="BR101" s="45">
        <v>40</v>
      </c>
      <c r="BS101" s="45">
        <v>4.5999999999999996</v>
      </c>
      <c r="BT101" s="45">
        <v>2.7</v>
      </c>
      <c r="BU101" s="45">
        <v>7.3</v>
      </c>
      <c r="BV101" s="45">
        <v>0</v>
      </c>
      <c r="BW101" s="45">
        <v>3144</v>
      </c>
      <c r="BX101" s="45">
        <v>3153</v>
      </c>
      <c r="BY101" s="45">
        <v>3150</v>
      </c>
      <c r="BZ101" s="45">
        <v>13</v>
      </c>
      <c r="CA101" s="45">
        <v>13.5</v>
      </c>
      <c r="CB101" s="45">
        <v>13.4</v>
      </c>
      <c r="CC101" s="45">
        <v>2.2400000000000002</v>
      </c>
      <c r="CD101" s="45">
        <v>2.27</v>
      </c>
      <c r="CE101" s="45">
        <v>2.25</v>
      </c>
      <c r="CF101" s="45">
        <v>4698.7</v>
      </c>
      <c r="CG101" s="45">
        <v>5355.4</v>
      </c>
      <c r="CH101" s="45">
        <v>4968.3999999999996</v>
      </c>
      <c r="CI101" s="45">
        <v>1863.4</v>
      </c>
      <c r="CJ101" s="45">
        <v>2147.3000000000002</v>
      </c>
      <c r="CK101" s="45">
        <v>2031.4</v>
      </c>
      <c r="CL101" s="45">
        <v>833</v>
      </c>
      <c r="CM101" s="45">
        <v>860</v>
      </c>
      <c r="CN101" s="45">
        <v>849</v>
      </c>
      <c r="CO101" s="45">
        <v>143.5</v>
      </c>
      <c r="CP101" s="45">
        <v>143.6</v>
      </c>
      <c r="CQ101" s="45">
        <v>143.5</v>
      </c>
      <c r="CR101" s="45">
        <v>87.7</v>
      </c>
      <c r="CS101" s="45">
        <v>88.1</v>
      </c>
      <c r="CT101" s="45">
        <v>87.9</v>
      </c>
      <c r="CU101" s="45">
        <v>93.3</v>
      </c>
      <c r="CV101" s="45">
        <v>93.7</v>
      </c>
      <c r="CW101" s="45">
        <v>93.5</v>
      </c>
      <c r="CX101" s="45">
        <v>5.5</v>
      </c>
      <c r="CY101" s="45">
        <v>5.7</v>
      </c>
      <c r="CZ101" s="45">
        <v>5.6</v>
      </c>
      <c r="DA101" s="45">
        <v>31.9</v>
      </c>
      <c r="DB101" s="45">
        <v>44.3</v>
      </c>
      <c r="DC101" s="45">
        <v>35.299999999999997</v>
      </c>
      <c r="DD101" s="45">
        <v>268</v>
      </c>
      <c r="DE101" s="45">
        <v>284</v>
      </c>
      <c r="DF101" s="45">
        <v>275</v>
      </c>
      <c r="DG101" s="45">
        <v>11</v>
      </c>
      <c r="DH101" s="45">
        <v>12.4</v>
      </c>
      <c r="DI101" s="45">
        <v>11.7</v>
      </c>
      <c r="DJ101" s="45">
        <v>0</v>
      </c>
      <c r="DK101" s="45">
        <v>0.1</v>
      </c>
      <c r="DL101" s="45">
        <v>0.1</v>
      </c>
      <c r="DM101" s="45">
        <v>0.48</v>
      </c>
      <c r="DN101" s="45">
        <v>0.53</v>
      </c>
      <c r="DO101" s="45">
        <v>0.5</v>
      </c>
      <c r="DP101" s="45">
        <v>35</v>
      </c>
      <c r="DQ101" s="45">
        <v>35</v>
      </c>
      <c r="DR101" s="45">
        <v>35</v>
      </c>
      <c r="DS101" s="45">
        <v>155</v>
      </c>
      <c r="DT101" s="45">
        <v>187.6</v>
      </c>
      <c r="DU101" s="45">
        <v>168.9</v>
      </c>
      <c r="DV101" s="45">
        <v>1660</v>
      </c>
      <c r="DW101" s="45">
        <v>720</v>
      </c>
      <c r="DX101" s="45">
        <v>540</v>
      </c>
      <c r="DY101" s="45">
        <v>1660</v>
      </c>
      <c r="DZ101" s="45">
        <v>7.6200000000000004E-2</v>
      </c>
      <c r="EA101" s="45">
        <v>8.8900000000000007E-2</v>
      </c>
      <c r="EB101" s="45">
        <v>8.2600000000000007E-2</v>
      </c>
      <c r="EC101" s="45">
        <v>9.1399999999999995E-2</v>
      </c>
      <c r="ED101" s="45">
        <v>9.6500000000000002E-2</v>
      </c>
      <c r="EE101" s="45">
        <v>9.2700000000000005E-2</v>
      </c>
      <c r="EF101" s="45">
        <v>6.0999999999999999E-2</v>
      </c>
      <c r="EG101" s="45">
        <v>6.0999999999999999E-2</v>
      </c>
      <c r="EH101" s="45">
        <v>6.0999999999999999E-2</v>
      </c>
      <c r="EI101" s="45">
        <v>6.3500000000000001E-2</v>
      </c>
      <c r="EJ101" s="45">
        <v>7.6200000000000004E-2</v>
      </c>
      <c r="EK101" s="45">
        <v>6.9800000000000001E-2</v>
      </c>
      <c r="EL101" s="45">
        <v>5.8400000000000001E-2</v>
      </c>
      <c r="EM101" s="45">
        <v>6.6000000000000003E-2</v>
      </c>
      <c r="EN101" s="45">
        <v>6.0299999999999999E-2</v>
      </c>
      <c r="EO101" s="45">
        <v>0</v>
      </c>
      <c r="EP101" s="45">
        <v>9</v>
      </c>
      <c r="EQ101" s="45">
        <v>5.0799999999999998E-2</v>
      </c>
      <c r="ER101" s="45" t="s">
        <v>1151</v>
      </c>
      <c r="ES101" s="45">
        <v>320</v>
      </c>
      <c r="ET101" s="45">
        <v>8252</v>
      </c>
      <c r="EU101" s="45" t="s">
        <v>188</v>
      </c>
      <c r="EV101" s="45">
        <v>1236</v>
      </c>
      <c r="EW101" s="45">
        <v>2405</v>
      </c>
      <c r="EX101" s="45" t="s">
        <v>965</v>
      </c>
      <c r="EY101" s="45">
        <v>223</v>
      </c>
      <c r="EZ101" s="45">
        <v>20090904</v>
      </c>
      <c r="FA101" s="45" t="s">
        <v>1089</v>
      </c>
      <c r="FB101" s="45">
        <v>320</v>
      </c>
      <c r="FC101" s="45" t="s">
        <v>1144</v>
      </c>
    </row>
    <row r="102" spans="1:159" s="45" customFormat="1">
      <c r="A102" s="45" t="s">
        <v>160</v>
      </c>
      <c r="B102" s="45">
        <v>3</v>
      </c>
      <c r="C102" s="45">
        <v>18.7</v>
      </c>
      <c r="D102" s="45">
        <v>71582</v>
      </c>
      <c r="E102" s="45" t="s">
        <v>577</v>
      </c>
      <c r="F102" s="45" t="s">
        <v>145</v>
      </c>
      <c r="G102" s="45">
        <v>20090906</v>
      </c>
      <c r="H102" s="45" t="s">
        <v>771</v>
      </c>
      <c r="I102" s="45" t="s">
        <v>236</v>
      </c>
      <c r="J102" s="45">
        <v>20090909</v>
      </c>
      <c r="K102" s="45" t="s">
        <v>624</v>
      </c>
      <c r="L102" s="45">
        <v>97</v>
      </c>
      <c r="N102" s="52">
        <f t="shared" si="41"/>
        <v>0</v>
      </c>
      <c r="O102" s="53">
        <f t="shared" si="42"/>
        <v>0.28370000000000001</v>
      </c>
      <c r="P102" s="45">
        <v>0.28370000000000001</v>
      </c>
      <c r="Q102" s="45">
        <f t="shared" si="43"/>
        <v>-0.28312525546005168</v>
      </c>
      <c r="R102" s="45">
        <f t="shared" si="44"/>
        <v>0</v>
      </c>
      <c r="S102" s="45">
        <f t="shared" si="45"/>
        <v>0.28370000000000001</v>
      </c>
      <c r="T102" s="54">
        <f t="shared" si="46"/>
        <v>26.4</v>
      </c>
      <c r="U102" s="45">
        <f t="shared" si="47"/>
        <v>-0.28312525525331111</v>
      </c>
      <c r="V102" s="55">
        <f t="shared" si="48"/>
        <v>0.28312525525331111</v>
      </c>
      <c r="W102" s="56">
        <f t="shared" si="49"/>
        <v>0.70853156906663894</v>
      </c>
      <c r="X102" s="54">
        <f t="shared" si="50"/>
        <v>25.040998774784104</v>
      </c>
      <c r="Y102" s="45">
        <f t="shared" si="51"/>
        <v>0.70853156906663894</v>
      </c>
      <c r="Z102" s="45">
        <f t="shared" si="52"/>
        <v>0</v>
      </c>
      <c r="AA102" s="45">
        <f t="shared" si="53"/>
        <v>-0.28312525525331111</v>
      </c>
      <c r="AB102" s="45">
        <f t="shared" si="54"/>
        <v>0</v>
      </c>
      <c r="AC102" s="45">
        <f t="shared" si="55"/>
        <v>0</v>
      </c>
      <c r="AD102" s="45">
        <f t="shared" si="56"/>
        <v>0</v>
      </c>
      <c r="AE102" s="45">
        <f t="shared" si="57"/>
        <v>0</v>
      </c>
      <c r="AF102" s="45">
        <f t="shared" si="58"/>
        <v>0</v>
      </c>
      <c r="AH102" s="48">
        <v>9.49</v>
      </c>
      <c r="AI102" s="45">
        <f>(AH102-9.37)/0.07</f>
        <v>1.7142857142857284</v>
      </c>
      <c r="AJ102" s="45">
        <v>1.7142857142857284</v>
      </c>
      <c r="AK102" s="45">
        <f t="shared" si="59"/>
        <v>-7.9700846583883322E-3</v>
      </c>
      <c r="AL102" s="45">
        <f t="shared" si="60"/>
        <v>0</v>
      </c>
      <c r="AM102" s="45">
        <f t="shared" si="63"/>
        <v>1.7142857142857284</v>
      </c>
      <c r="AN102" s="45">
        <f t="shared" si="61"/>
        <v>-7.970084691543089E-3</v>
      </c>
      <c r="AO102" s="45">
        <f t="shared" si="64"/>
        <v>7.970084691543089E-3</v>
      </c>
      <c r="AP102" s="45">
        <f t="shared" si="65"/>
        <v>2.1528197487215892</v>
      </c>
      <c r="AQ102" s="45">
        <f t="shared" si="62"/>
        <v>0</v>
      </c>
      <c r="BE102" s="45" t="s">
        <v>200</v>
      </c>
      <c r="BF102" s="45">
        <v>143.5</v>
      </c>
      <c r="BG102" s="45">
        <v>20090904</v>
      </c>
      <c r="BH102" s="45" t="s">
        <v>138</v>
      </c>
      <c r="BI102" s="45" t="s">
        <v>1270</v>
      </c>
      <c r="BJ102" s="45" t="s">
        <v>1271</v>
      </c>
      <c r="BK102" s="45">
        <v>40</v>
      </c>
      <c r="BL102" s="45">
        <v>58.96</v>
      </c>
      <c r="BM102" s="45">
        <v>53.13</v>
      </c>
      <c r="BN102" s="45">
        <v>10.199999999999999</v>
      </c>
      <c r="BO102" s="45">
        <v>9.2899999999999991</v>
      </c>
      <c r="BP102" s="45">
        <v>240</v>
      </c>
      <c r="BQ102" s="45" t="s">
        <v>1272</v>
      </c>
      <c r="BR102" s="45">
        <v>40</v>
      </c>
      <c r="BS102" s="45">
        <v>9.5</v>
      </c>
      <c r="BT102" s="45">
        <v>9.1999999999999993</v>
      </c>
      <c r="BU102" s="45">
        <v>18.7</v>
      </c>
      <c r="BV102" s="45">
        <v>0</v>
      </c>
      <c r="BW102" s="45">
        <v>3149</v>
      </c>
      <c r="BX102" s="45">
        <v>3152</v>
      </c>
      <c r="BY102" s="45">
        <v>3150</v>
      </c>
      <c r="BZ102" s="45">
        <v>13.4</v>
      </c>
      <c r="CA102" s="45">
        <v>13.5</v>
      </c>
      <c r="CB102" s="45">
        <v>13.4</v>
      </c>
      <c r="CC102" s="45">
        <v>2.2400000000000002</v>
      </c>
      <c r="CD102" s="45">
        <v>2.2799999999999998</v>
      </c>
      <c r="CE102" s="45">
        <v>2.25</v>
      </c>
      <c r="CF102" s="45">
        <v>5338.8</v>
      </c>
      <c r="CG102" s="45">
        <v>5998</v>
      </c>
      <c r="CH102" s="45">
        <v>5636</v>
      </c>
      <c r="CI102" s="45">
        <v>1919.4</v>
      </c>
      <c r="CJ102" s="45">
        <v>2517</v>
      </c>
      <c r="CK102" s="45">
        <v>2426.6</v>
      </c>
      <c r="CL102" s="45">
        <v>826</v>
      </c>
      <c r="CM102" s="45">
        <v>872</v>
      </c>
      <c r="CN102" s="45">
        <v>848</v>
      </c>
      <c r="CO102" s="45">
        <v>143.4</v>
      </c>
      <c r="CP102" s="45">
        <v>143.6</v>
      </c>
      <c r="CQ102" s="45">
        <v>143.5</v>
      </c>
      <c r="CR102" s="45">
        <v>87.6</v>
      </c>
      <c r="CS102" s="45">
        <v>88</v>
      </c>
      <c r="CT102" s="45">
        <v>87.9</v>
      </c>
      <c r="CU102" s="45">
        <v>93.3</v>
      </c>
      <c r="CV102" s="45">
        <v>93.6</v>
      </c>
      <c r="CW102" s="45">
        <v>93.5</v>
      </c>
      <c r="CX102" s="45">
        <v>5.5</v>
      </c>
      <c r="CY102" s="45">
        <v>5.7</v>
      </c>
      <c r="CZ102" s="45">
        <v>5.6</v>
      </c>
      <c r="DA102" s="45">
        <v>32.4</v>
      </c>
      <c r="DB102" s="45">
        <v>198.3</v>
      </c>
      <c r="DC102" s="45">
        <v>92.7</v>
      </c>
      <c r="DD102" s="45">
        <v>270</v>
      </c>
      <c r="DE102" s="45">
        <v>276</v>
      </c>
      <c r="DF102" s="45">
        <v>274</v>
      </c>
      <c r="DG102" s="45">
        <v>6.6</v>
      </c>
      <c r="DH102" s="45">
        <v>8.1</v>
      </c>
      <c r="DI102" s="45">
        <v>7.6</v>
      </c>
      <c r="DJ102" s="45">
        <v>0.6</v>
      </c>
      <c r="DK102" s="45">
        <v>0.7</v>
      </c>
      <c r="DL102" s="45">
        <v>0.6</v>
      </c>
      <c r="DM102" s="45">
        <v>0.46</v>
      </c>
      <c r="DN102" s="45">
        <v>0.56999999999999995</v>
      </c>
      <c r="DO102" s="45">
        <v>0.51</v>
      </c>
      <c r="DP102" s="45">
        <v>35</v>
      </c>
      <c r="DQ102" s="45">
        <v>35</v>
      </c>
      <c r="DR102" s="45">
        <v>35</v>
      </c>
      <c r="DS102" s="45">
        <v>156</v>
      </c>
      <c r="DT102" s="45">
        <v>210.6</v>
      </c>
      <c r="DU102" s="45">
        <v>183.9</v>
      </c>
      <c r="DV102" s="45">
        <v>1660</v>
      </c>
      <c r="DW102" s="45">
        <v>720</v>
      </c>
      <c r="DX102" s="45">
        <v>540</v>
      </c>
      <c r="DY102" s="45">
        <v>1600</v>
      </c>
      <c r="DZ102" s="45">
        <v>8.3799999999999999E-2</v>
      </c>
      <c r="EA102" s="45">
        <v>9.6500000000000002E-2</v>
      </c>
      <c r="EB102" s="45">
        <v>9.0200000000000002E-2</v>
      </c>
      <c r="EC102" s="45">
        <v>8.8900000000000007E-2</v>
      </c>
      <c r="ED102" s="45">
        <v>9.6500000000000002E-2</v>
      </c>
      <c r="EE102" s="45">
        <v>9.2700000000000005E-2</v>
      </c>
      <c r="EF102" s="45">
        <v>6.3500000000000001E-2</v>
      </c>
      <c r="EG102" s="45">
        <v>6.3500000000000001E-2</v>
      </c>
      <c r="EH102" s="45">
        <v>6.3500000000000001E-2</v>
      </c>
      <c r="EI102" s="45">
        <v>6.8599999999999994E-2</v>
      </c>
      <c r="EJ102" s="45">
        <v>7.1099999999999997E-2</v>
      </c>
      <c r="EK102" s="45">
        <v>6.9800000000000001E-2</v>
      </c>
      <c r="EL102" s="45">
        <v>6.0999999999999999E-2</v>
      </c>
      <c r="EM102" s="45">
        <v>6.3500000000000001E-2</v>
      </c>
      <c r="EN102" s="45">
        <v>6.2199999999999998E-2</v>
      </c>
      <c r="EO102" s="45">
        <v>0</v>
      </c>
      <c r="EP102" s="45">
        <v>5</v>
      </c>
      <c r="EQ102" s="45">
        <v>4.0599999999999997E-2</v>
      </c>
      <c r="ER102" s="45" t="s">
        <v>1222</v>
      </c>
      <c r="ES102" s="45">
        <v>152</v>
      </c>
      <c r="ET102" s="45">
        <v>8252</v>
      </c>
      <c r="EU102" s="45" t="s">
        <v>188</v>
      </c>
      <c r="EV102" s="45" t="s">
        <v>1205</v>
      </c>
      <c r="EW102" s="45">
        <v>2405</v>
      </c>
      <c r="EX102" s="45" t="s">
        <v>965</v>
      </c>
      <c r="EY102" s="45">
        <v>368</v>
      </c>
      <c r="EZ102" s="45">
        <v>20090906</v>
      </c>
      <c r="FA102" s="45" t="s">
        <v>771</v>
      </c>
      <c r="FB102" s="45">
        <v>152</v>
      </c>
      <c r="FC102" s="45" t="s">
        <v>1233</v>
      </c>
    </row>
    <row r="103" spans="1:159" s="45" customFormat="1">
      <c r="A103" s="45" t="s">
        <v>160</v>
      </c>
      <c r="B103" s="45">
        <v>3</v>
      </c>
      <c r="C103" s="45">
        <v>12.8</v>
      </c>
      <c r="D103" s="45">
        <v>71584</v>
      </c>
      <c r="E103" s="45" t="s">
        <v>144</v>
      </c>
      <c r="F103" s="45" t="s">
        <v>145</v>
      </c>
      <c r="G103" s="45">
        <v>20090911</v>
      </c>
      <c r="H103" s="45" t="s">
        <v>1273</v>
      </c>
      <c r="I103" s="45" t="s">
        <v>236</v>
      </c>
      <c r="J103" s="45">
        <v>20090914</v>
      </c>
      <c r="K103" s="45">
        <v>20100311</v>
      </c>
      <c r="L103" s="45">
        <v>98</v>
      </c>
      <c r="N103" s="52">
        <f t="shared" si="41"/>
        <v>0</v>
      </c>
      <c r="O103" s="57">
        <f t="shared" si="42"/>
        <v>1.9397</v>
      </c>
      <c r="P103" s="45">
        <v>1.9397</v>
      </c>
      <c r="Q103" s="45">
        <f t="shared" si="43"/>
        <v>0.16143979563195865</v>
      </c>
      <c r="R103" s="45">
        <f t="shared" si="44"/>
        <v>0</v>
      </c>
      <c r="S103" s="45">
        <f t="shared" si="45"/>
        <v>1.9397</v>
      </c>
      <c r="T103" s="54">
        <f t="shared" si="46"/>
        <v>26.4</v>
      </c>
      <c r="U103" s="45">
        <f t="shared" si="47"/>
        <v>0.1614397957973511</v>
      </c>
      <c r="V103" s="55">
        <f t="shared" si="48"/>
        <v>-0.1614397957973511</v>
      </c>
      <c r="W103" s="56">
        <f t="shared" si="49"/>
        <v>2.2228252552533112</v>
      </c>
      <c r="X103" s="54">
        <f t="shared" si="50"/>
        <v>27.174911019827285</v>
      </c>
      <c r="Y103" s="58">
        <f t="shared" si="51"/>
        <v>2.2228252552533112</v>
      </c>
      <c r="Z103" s="45">
        <f t="shared" si="52"/>
        <v>1</v>
      </c>
      <c r="AA103" s="59">
        <f>O103*AA$3+(1-AA$3)*AA102</f>
        <v>0.1614397957973511</v>
      </c>
      <c r="AB103" s="45">
        <f t="shared" si="54"/>
        <v>1</v>
      </c>
      <c r="AC103" s="45">
        <f t="shared" si="55"/>
        <v>1</v>
      </c>
      <c r="AD103" s="45">
        <f t="shared" si="56"/>
        <v>1</v>
      </c>
      <c r="AE103" s="45">
        <f t="shared" si="57"/>
        <v>0</v>
      </c>
      <c r="AF103" s="45">
        <f t="shared" si="58"/>
        <v>0</v>
      </c>
      <c r="AH103" s="48">
        <v>10.44</v>
      </c>
      <c r="AI103" s="45">
        <f t="shared" ref="AI103:AI104" si="75">(AH103-10.27)/0.11</f>
        <v>1.5454545454545447</v>
      </c>
      <c r="AJ103" s="45">
        <v>1.5454545454545447</v>
      </c>
      <c r="AK103" s="45">
        <f t="shared" si="59"/>
        <v>0.30271484136419829</v>
      </c>
      <c r="AL103" s="45">
        <f t="shared" si="60"/>
        <v>0</v>
      </c>
      <c r="AM103" s="45">
        <f t="shared" si="63"/>
        <v>1.5454545454545447</v>
      </c>
      <c r="AN103" s="45">
        <f t="shared" si="61"/>
        <v>0.30271484133767451</v>
      </c>
      <c r="AO103" s="45">
        <f t="shared" si="64"/>
        <v>-0.30271484133767451</v>
      </c>
      <c r="AP103" s="45">
        <f t="shared" si="65"/>
        <v>1.5534246301460879</v>
      </c>
      <c r="AQ103" s="45">
        <f t="shared" si="62"/>
        <v>0</v>
      </c>
      <c r="BE103" s="45" t="s">
        <v>147</v>
      </c>
      <c r="BF103" s="45">
        <v>143.5</v>
      </c>
      <c r="BG103" s="45">
        <v>20090909</v>
      </c>
      <c r="BH103" s="45" t="s">
        <v>138</v>
      </c>
      <c r="BI103" s="45" t="s">
        <v>400</v>
      </c>
      <c r="BJ103" s="45" t="s">
        <v>1231</v>
      </c>
      <c r="BK103" s="45">
        <v>40</v>
      </c>
      <c r="BL103" s="45">
        <v>71.38</v>
      </c>
      <c r="BM103" s="45">
        <v>66.72</v>
      </c>
      <c r="BN103" s="45">
        <v>10.88</v>
      </c>
      <c r="BO103" s="45">
        <v>10.220000000000001</v>
      </c>
      <c r="BP103" s="45">
        <v>240</v>
      </c>
      <c r="BQ103" s="45" t="s">
        <v>1274</v>
      </c>
      <c r="BR103" s="45">
        <v>40</v>
      </c>
      <c r="BS103" s="45">
        <v>7.6</v>
      </c>
      <c r="BT103" s="45">
        <v>5.2</v>
      </c>
      <c r="BU103" s="45">
        <v>12.8</v>
      </c>
      <c r="BV103" s="45">
        <v>0</v>
      </c>
      <c r="BW103" s="45">
        <v>3148</v>
      </c>
      <c r="BX103" s="45">
        <v>3153</v>
      </c>
      <c r="BY103" s="45">
        <v>3150</v>
      </c>
      <c r="BZ103" s="45">
        <v>13.4</v>
      </c>
      <c r="CA103" s="45">
        <v>13.5</v>
      </c>
      <c r="CB103" s="45">
        <v>13.4</v>
      </c>
      <c r="CC103" s="45">
        <v>2.23</v>
      </c>
      <c r="CD103" s="45">
        <v>2.2599999999999998</v>
      </c>
      <c r="CE103" s="45">
        <v>2.25</v>
      </c>
      <c r="CF103" s="45">
        <v>5208.3999999999996</v>
      </c>
      <c r="CG103" s="45">
        <v>5919.4</v>
      </c>
      <c r="CH103" s="45">
        <v>5641.3</v>
      </c>
      <c r="CI103" s="45">
        <v>1849.4</v>
      </c>
      <c r="CJ103" s="45">
        <v>2108.9</v>
      </c>
      <c r="CK103" s="45">
        <v>1992</v>
      </c>
      <c r="CL103" s="45">
        <v>832</v>
      </c>
      <c r="CM103" s="45">
        <v>878</v>
      </c>
      <c r="CN103" s="45">
        <v>848</v>
      </c>
      <c r="CO103" s="45">
        <v>143.5</v>
      </c>
      <c r="CP103" s="45">
        <v>143.6</v>
      </c>
      <c r="CQ103" s="45">
        <v>143.5</v>
      </c>
      <c r="CR103" s="45">
        <v>87.8</v>
      </c>
      <c r="CS103" s="45">
        <v>88</v>
      </c>
      <c r="CT103" s="45">
        <v>87.9</v>
      </c>
      <c r="CU103" s="45">
        <v>93.4</v>
      </c>
      <c r="CV103" s="45">
        <v>93.6</v>
      </c>
      <c r="CW103" s="45">
        <v>93.5</v>
      </c>
      <c r="CX103" s="45">
        <v>5.5</v>
      </c>
      <c r="CY103" s="45">
        <v>5.7</v>
      </c>
      <c r="CZ103" s="45">
        <v>5.6</v>
      </c>
      <c r="DA103" s="45">
        <v>36.4</v>
      </c>
      <c r="DB103" s="45">
        <v>46.2</v>
      </c>
      <c r="DC103" s="45">
        <v>40.9</v>
      </c>
      <c r="DD103" s="45">
        <v>274</v>
      </c>
      <c r="DE103" s="45">
        <v>279</v>
      </c>
      <c r="DF103" s="45">
        <v>276</v>
      </c>
      <c r="DG103" s="45">
        <v>7.1</v>
      </c>
      <c r="DH103" s="45">
        <v>8.4</v>
      </c>
      <c r="DI103" s="45">
        <v>7.7</v>
      </c>
      <c r="DJ103" s="45">
        <v>0.4</v>
      </c>
      <c r="DK103" s="45">
        <v>0.7</v>
      </c>
      <c r="DL103" s="45">
        <v>0.5</v>
      </c>
      <c r="DM103" s="45">
        <v>0.45</v>
      </c>
      <c r="DN103" s="45">
        <v>0.56000000000000005</v>
      </c>
      <c r="DO103" s="45">
        <v>0.5</v>
      </c>
      <c r="DP103" s="45">
        <v>35</v>
      </c>
      <c r="DQ103" s="45">
        <v>35</v>
      </c>
      <c r="DR103" s="45">
        <v>35</v>
      </c>
      <c r="DS103" s="45">
        <v>168</v>
      </c>
      <c r="DT103" s="45">
        <v>228.3</v>
      </c>
      <c r="DU103" s="45">
        <v>209.5</v>
      </c>
      <c r="DV103" s="45">
        <v>1660</v>
      </c>
      <c r="DW103" s="45">
        <v>720</v>
      </c>
      <c r="DX103" s="45">
        <v>540</v>
      </c>
      <c r="DY103" s="45">
        <v>1600</v>
      </c>
      <c r="DZ103" s="45">
        <v>7.1099999999999997E-2</v>
      </c>
      <c r="EA103" s="45">
        <v>8.1299999999999997E-2</v>
      </c>
      <c r="EB103" s="45">
        <v>7.6799999999999993E-2</v>
      </c>
      <c r="EC103" s="45">
        <v>9.4E-2</v>
      </c>
      <c r="ED103" s="45">
        <v>0.1067</v>
      </c>
      <c r="EE103" s="45">
        <v>0.1003</v>
      </c>
      <c r="EF103" s="45">
        <v>6.0999999999999999E-2</v>
      </c>
      <c r="EG103" s="45">
        <v>6.3500000000000001E-2</v>
      </c>
      <c r="EH103" s="45">
        <v>6.1600000000000002E-2</v>
      </c>
      <c r="EI103" s="45">
        <v>5.5899999999999998E-2</v>
      </c>
      <c r="EJ103" s="45">
        <v>6.0999999999999999E-2</v>
      </c>
      <c r="EK103" s="45">
        <v>5.8400000000000001E-2</v>
      </c>
      <c r="EL103" s="45">
        <v>5.33E-2</v>
      </c>
      <c r="EM103" s="45">
        <v>5.8400000000000001E-2</v>
      </c>
      <c r="EN103" s="45">
        <v>5.5899999999999998E-2</v>
      </c>
      <c r="EO103" s="45">
        <v>2.5000000000000001E-3</v>
      </c>
      <c r="EP103" s="45">
        <v>6</v>
      </c>
      <c r="EQ103" s="45">
        <v>4.3200000000000002E-2</v>
      </c>
      <c r="ER103" s="45" t="s">
        <v>1222</v>
      </c>
      <c r="ES103" s="45">
        <v>152</v>
      </c>
      <c r="ET103" s="45">
        <v>8252</v>
      </c>
      <c r="EU103" s="45" t="s">
        <v>188</v>
      </c>
      <c r="EV103" s="45" t="s">
        <v>1205</v>
      </c>
      <c r="EW103" s="45">
        <v>2405</v>
      </c>
      <c r="EX103" s="45" t="s">
        <v>965</v>
      </c>
      <c r="EY103" s="45">
        <v>369</v>
      </c>
      <c r="EZ103" s="45">
        <v>20090911</v>
      </c>
      <c r="FA103" s="45" t="s">
        <v>1273</v>
      </c>
      <c r="FB103" s="45">
        <v>152</v>
      </c>
      <c r="FC103" s="45" t="s">
        <v>1233</v>
      </c>
    </row>
    <row r="104" spans="1:159" s="45" customFormat="1">
      <c r="A104" s="45" t="s">
        <v>160</v>
      </c>
      <c r="B104" s="45">
        <v>5</v>
      </c>
      <c r="C104" s="45">
        <v>8.1999999999999993</v>
      </c>
      <c r="D104" s="45">
        <v>71585</v>
      </c>
      <c r="E104" s="45" t="s">
        <v>144</v>
      </c>
      <c r="F104" s="45" t="s">
        <v>145</v>
      </c>
      <c r="G104" s="45">
        <v>20091116</v>
      </c>
      <c r="H104" s="45" t="s">
        <v>208</v>
      </c>
      <c r="I104" s="45" t="s">
        <v>236</v>
      </c>
      <c r="J104" s="45">
        <v>20091119</v>
      </c>
      <c r="K104" s="45">
        <v>20100516</v>
      </c>
      <c r="L104" s="45">
        <v>99</v>
      </c>
      <c r="N104" s="52">
        <f t="shared" si="41"/>
        <v>0</v>
      </c>
      <c r="O104" s="53">
        <f t="shared" si="42"/>
        <v>-4.3099999999999999E-2</v>
      </c>
      <c r="P104" s="45">
        <v>-4.3099999999999999E-2</v>
      </c>
      <c r="Q104" s="45">
        <f t="shared" si="43"/>
        <v>0.12053183650556691</v>
      </c>
      <c r="R104" s="45">
        <f t="shared" si="44"/>
        <v>0</v>
      </c>
      <c r="S104" s="45">
        <f t="shared" si="45"/>
        <v>-4.3099999999999999E-2</v>
      </c>
      <c r="T104" s="54">
        <f t="shared" si="46"/>
        <v>26.4</v>
      </c>
      <c r="U104" s="45">
        <f t="shared" si="47"/>
        <v>0.12053183663788088</v>
      </c>
      <c r="V104" s="55">
        <f t="shared" si="48"/>
        <v>-0.12053183663788088</v>
      </c>
      <c r="W104" s="56">
        <f t="shared" si="49"/>
        <v>-0.2045397957973511</v>
      </c>
      <c r="X104" s="54">
        <f t="shared" si="50"/>
        <v>26.978552815861828</v>
      </c>
      <c r="Y104" s="45">
        <f t="shared" si="51"/>
        <v>-0.2045397957973511</v>
      </c>
      <c r="Z104" s="45">
        <f t="shared" si="52"/>
        <v>0</v>
      </c>
      <c r="AA104" s="45">
        <f t="shared" si="53"/>
        <v>0.12053183663788088</v>
      </c>
      <c r="AB104" s="45">
        <f t="shared" si="54"/>
        <v>0</v>
      </c>
      <c r="AC104" s="45">
        <f t="shared" si="55"/>
        <v>0</v>
      </c>
      <c r="AD104" s="45">
        <f t="shared" si="56"/>
        <v>0</v>
      </c>
      <c r="AE104" s="45">
        <f t="shared" si="57"/>
        <v>0</v>
      </c>
      <c r="AF104" s="45">
        <f t="shared" si="58"/>
        <v>0</v>
      </c>
      <c r="AH104" s="48">
        <v>10.47</v>
      </c>
      <c r="AI104" s="45">
        <f t="shared" si="75"/>
        <v>1.8181818181818279</v>
      </c>
      <c r="AJ104" s="45">
        <v>1.8181818181818279</v>
      </c>
      <c r="AK104" s="45">
        <f t="shared" si="59"/>
        <v>0.60580823672772421</v>
      </c>
      <c r="AL104" s="45">
        <f t="shared" si="60"/>
        <v>-0.60580823672772421</v>
      </c>
      <c r="AM104" s="45">
        <f t="shared" si="63"/>
        <v>1.8181818181818279</v>
      </c>
      <c r="AN104" s="45">
        <f t="shared" si="61"/>
        <v>0.60580823670650519</v>
      </c>
      <c r="AO104" s="45">
        <f t="shared" si="64"/>
        <v>-0.60580823670650519</v>
      </c>
      <c r="AP104" s="45">
        <f t="shared" si="65"/>
        <v>1.5154669768441533</v>
      </c>
      <c r="AQ104" s="45">
        <f t="shared" si="62"/>
        <v>0</v>
      </c>
      <c r="BE104" s="45" t="s">
        <v>200</v>
      </c>
      <c r="BF104" s="45">
        <v>143.5</v>
      </c>
      <c r="BG104" s="45">
        <v>20091114</v>
      </c>
      <c r="BH104" s="45" t="s">
        <v>138</v>
      </c>
      <c r="BI104" s="45" t="s">
        <v>186</v>
      </c>
      <c r="BJ104" s="45" t="s">
        <v>1271</v>
      </c>
      <c r="BK104" s="45">
        <v>40</v>
      </c>
      <c r="BL104" s="45">
        <v>71.72</v>
      </c>
      <c r="BM104" s="45">
        <v>66.83</v>
      </c>
      <c r="BN104" s="45">
        <v>10.86</v>
      </c>
      <c r="BO104" s="45">
        <v>10.32</v>
      </c>
      <c r="BP104" s="45">
        <v>40</v>
      </c>
      <c r="BQ104" s="45" t="s">
        <v>1285</v>
      </c>
      <c r="BR104" s="45">
        <v>40</v>
      </c>
      <c r="BS104" s="45">
        <v>4</v>
      </c>
      <c r="BT104" s="45">
        <v>4.2</v>
      </c>
      <c r="BU104" s="45">
        <v>8.1999999999999993</v>
      </c>
      <c r="BV104" s="45">
        <v>0</v>
      </c>
      <c r="BW104" s="45">
        <v>3144</v>
      </c>
      <c r="BX104" s="45">
        <v>3153</v>
      </c>
      <c r="BY104" s="45">
        <v>3150</v>
      </c>
      <c r="BZ104" s="45">
        <v>13.4</v>
      </c>
      <c r="CA104" s="45">
        <v>13.5</v>
      </c>
      <c r="CB104" s="45">
        <v>13.4</v>
      </c>
      <c r="CC104" s="45">
        <v>2.23</v>
      </c>
      <c r="CD104" s="45">
        <v>2.2599999999999998</v>
      </c>
      <c r="CE104" s="45">
        <v>2.25</v>
      </c>
      <c r="CF104" s="45">
        <v>5267.2</v>
      </c>
      <c r="CG104" s="45">
        <v>5827.1</v>
      </c>
      <c r="CH104" s="45">
        <v>5576</v>
      </c>
      <c r="CI104" s="45">
        <v>1891.4</v>
      </c>
      <c r="CJ104" s="45">
        <v>2341.9</v>
      </c>
      <c r="CK104" s="45">
        <v>2203.9</v>
      </c>
      <c r="CL104" s="45">
        <v>832</v>
      </c>
      <c r="CM104" s="45">
        <v>874</v>
      </c>
      <c r="CN104" s="45">
        <v>850</v>
      </c>
      <c r="CO104" s="45">
        <v>143.5</v>
      </c>
      <c r="CP104" s="45">
        <v>143.5</v>
      </c>
      <c r="CQ104" s="45">
        <v>143.5</v>
      </c>
      <c r="CR104" s="45">
        <v>87.6</v>
      </c>
      <c r="CS104" s="45">
        <v>88.2</v>
      </c>
      <c r="CT104" s="45">
        <v>87.9</v>
      </c>
      <c r="CU104" s="45">
        <v>93.2</v>
      </c>
      <c r="CV104" s="45">
        <v>93.7</v>
      </c>
      <c r="CW104" s="45">
        <v>93.5</v>
      </c>
      <c r="CX104" s="45">
        <v>5.5</v>
      </c>
      <c r="CY104" s="45">
        <v>5.8</v>
      </c>
      <c r="CZ104" s="45">
        <v>5.6</v>
      </c>
      <c r="DA104" s="45">
        <v>32.9</v>
      </c>
      <c r="DB104" s="45">
        <v>39.9</v>
      </c>
      <c r="DC104" s="45">
        <v>37.1</v>
      </c>
      <c r="DD104" s="45">
        <v>271</v>
      </c>
      <c r="DE104" s="45">
        <v>276</v>
      </c>
      <c r="DF104" s="45">
        <v>273</v>
      </c>
      <c r="DG104" s="45">
        <v>10.4</v>
      </c>
      <c r="DH104" s="45">
        <v>11.5</v>
      </c>
      <c r="DI104" s="45">
        <v>10.8</v>
      </c>
      <c r="DJ104" s="45">
        <v>0.2</v>
      </c>
      <c r="DK104" s="45">
        <v>0.2</v>
      </c>
      <c r="DL104" s="45">
        <v>0.2</v>
      </c>
      <c r="DM104" s="45">
        <v>0.48</v>
      </c>
      <c r="DN104" s="45">
        <v>0.55000000000000004</v>
      </c>
      <c r="DO104" s="45">
        <v>0.5</v>
      </c>
      <c r="DP104" s="45">
        <v>35</v>
      </c>
      <c r="DQ104" s="45">
        <v>35</v>
      </c>
      <c r="DR104" s="45">
        <v>35</v>
      </c>
      <c r="DS104" s="45">
        <v>202.5</v>
      </c>
      <c r="DT104" s="45">
        <v>231.3</v>
      </c>
      <c r="DU104" s="45">
        <v>220.7</v>
      </c>
      <c r="DV104" s="45">
        <v>1660</v>
      </c>
      <c r="DW104" s="45">
        <v>720</v>
      </c>
      <c r="DX104" s="45">
        <v>540</v>
      </c>
      <c r="DY104" s="45">
        <v>1800</v>
      </c>
      <c r="DZ104" s="45">
        <v>6.6000000000000003E-2</v>
      </c>
      <c r="EA104" s="45">
        <v>7.1099999999999997E-2</v>
      </c>
      <c r="EB104" s="45">
        <v>6.9199999999999998E-2</v>
      </c>
      <c r="EC104" s="45">
        <v>8.6400000000000005E-2</v>
      </c>
      <c r="ED104" s="45">
        <v>0.1016</v>
      </c>
      <c r="EE104" s="45">
        <v>9.4600000000000004E-2</v>
      </c>
      <c r="EF104" s="45">
        <v>6.0999999999999999E-2</v>
      </c>
      <c r="EG104" s="45">
        <v>6.3500000000000001E-2</v>
      </c>
      <c r="EH104" s="45">
        <v>6.2199999999999998E-2</v>
      </c>
      <c r="EI104" s="45">
        <v>5.5899999999999998E-2</v>
      </c>
      <c r="EJ104" s="45">
        <v>6.3500000000000001E-2</v>
      </c>
      <c r="EK104" s="45">
        <v>5.9700000000000003E-2</v>
      </c>
      <c r="EL104" s="45">
        <v>5.8400000000000001E-2</v>
      </c>
      <c r="EM104" s="45">
        <v>6.0999999999999999E-2</v>
      </c>
      <c r="EN104" s="45">
        <v>5.9700000000000003E-2</v>
      </c>
      <c r="EO104" s="45">
        <v>2.5000000000000001E-3</v>
      </c>
      <c r="EP104" s="45">
        <v>5</v>
      </c>
      <c r="EQ104" s="45">
        <v>3.8100000000000002E-2</v>
      </c>
      <c r="ER104" s="45" t="s">
        <v>1151</v>
      </c>
      <c r="ES104" s="45">
        <v>320</v>
      </c>
      <c r="ET104" s="45">
        <v>8252</v>
      </c>
      <c r="EU104" s="45" t="s">
        <v>188</v>
      </c>
      <c r="EV104" s="45">
        <v>1236</v>
      </c>
      <c r="EW104" s="45">
        <v>2405</v>
      </c>
      <c r="EX104" s="45" t="s">
        <v>965</v>
      </c>
      <c r="EY104" s="45" t="s">
        <v>1286</v>
      </c>
      <c r="EZ104" s="45">
        <v>20091116</v>
      </c>
      <c r="FA104" s="45" t="s">
        <v>208</v>
      </c>
      <c r="FB104" s="45">
        <v>320</v>
      </c>
      <c r="FC104" s="45" t="s">
        <v>1233</v>
      </c>
    </row>
    <row r="105" spans="1:159" s="45" customFormat="1">
      <c r="A105" s="45" t="s">
        <v>160</v>
      </c>
      <c r="B105" s="45">
        <v>3</v>
      </c>
      <c r="C105" s="45">
        <v>25.7</v>
      </c>
      <c r="D105" s="45">
        <v>71954</v>
      </c>
      <c r="E105" s="45" t="s">
        <v>577</v>
      </c>
      <c r="F105" s="45" t="s">
        <v>145</v>
      </c>
      <c r="G105" s="45">
        <v>20091119</v>
      </c>
      <c r="H105" s="45" t="s">
        <v>1046</v>
      </c>
      <c r="I105" s="45" t="s">
        <v>236</v>
      </c>
      <c r="J105" s="45">
        <v>20091123</v>
      </c>
      <c r="K105" s="45">
        <v>20100519</v>
      </c>
      <c r="L105" s="45">
        <v>100</v>
      </c>
      <c r="N105" s="52">
        <f t="shared" si="41"/>
        <v>0</v>
      </c>
      <c r="O105" s="53">
        <f t="shared" si="42"/>
        <v>1.9384999999999999</v>
      </c>
      <c r="P105" s="45">
        <v>1.9384999999999999</v>
      </c>
      <c r="Q105" s="45">
        <f t="shared" si="43"/>
        <v>0.48412546920445354</v>
      </c>
      <c r="R105" s="45">
        <f t="shared" si="44"/>
        <v>0</v>
      </c>
      <c r="S105" s="45">
        <f t="shared" si="45"/>
        <v>1.9384999999999999</v>
      </c>
      <c r="T105" s="54">
        <f t="shared" si="46"/>
        <v>26.4</v>
      </c>
      <c r="U105" s="45">
        <f t="shared" si="47"/>
        <v>0.4841254693103047</v>
      </c>
      <c r="V105" s="55">
        <f t="shared" si="48"/>
        <v>-0.4841254693103047</v>
      </c>
      <c r="W105" s="56">
        <f t="shared" si="49"/>
        <v>1.817968163362119</v>
      </c>
      <c r="X105" s="54">
        <f t="shared" si="50"/>
        <v>28.72380225268946</v>
      </c>
      <c r="Y105" s="45">
        <f t="shared" si="51"/>
        <v>1.817968163362119</v>
      </c>
      <c r="Z105" s="45">
        <f t="shared" si="52"/>
        <v>0</v>
      </c>
      <c r="AA105" s="45">
        <f t="shared" si="53"/>
        <v>0.4841254693103047</v>
      </c>
      <c r="AB105" s="45">
        <f t="shared" si="54"/>
        <v>0</v>
      </c>
      <c r="AC105" s="45">
        <f t="shared" si="55"/>
        <v>1</v>
      </c>
      <c r="AD105" s="45">
        <f t="shared" si="56"/>
        <v>1</v>
      </c>
      <c r="AE105" s="45">
        <f t="shared" si="57"/>
        <v>0</v>
      </c>
      <c r="AF105" s="45">
        <f t="shared" si="58"/>
        <v>0</v>
      </c>
      <c r="AH105" s="48">
        <v>9.48</v>
      </c>
      <c r="AI105" s="45">
        <f>(AH105-9.37)/0.07</f>
        <v>1.5714285714285885</v>
      </c>
      <c r="AJ105" s="45">
        <v>1.5714285714285885</v>
      </c>
      <c r="AK105" s="45">
        <f t="shared" si="59"/>
        <v>0.79893230366789714</v>
      </c>
      <c r="AL105" s="45">
        <f t="shared" si="60"/>
        <v>-0.79893230366789714</v>
      </c>
      <c r="AM105" s="45">
        <f t="shared" si="63"/>
        <v>0.96562033470086428</v>
      </c>
      <c r="AN105" s="45">
        <f t="shared" si="61"/>
        <v>0.79893230365092194</v>
      </c>
      <c r="AO105" s="45">
        <f t="shared" si="64"/>
        <v>-0.79893230365092194</v>
      </c>
      <c r="AP105" s="45">
        <f t="shared" si="65"/>
        <v>0.96562033472208331</v>
      </c>
      <c r="AQ105" s="45">
        <f t="shared" si="62"/>
        <v>0</v>
      </c>
      <c r="BE105" s="45" t="s">
        <v>200</v>
      </c>
      <c r="BF105" s="45">
        <v>143.5</v>
      </c>
      <c r="BG105" s="45">
        <v>20091117</v>
      </c>
      <c r="BH105" s="45" t="s">
        <v>138</v>
      </c>
      <c r="BI105" s="45" t="s">
        <v>597</v>
      </c>
      <c r="BJ105" s="45" t="s">
        <v>1271</v>
      </c>
      <c r="BK105" s="45">
        <v>40</v>
      </c>
      <c r="BL105" s="45">
        <v>59.03</v>
      </c>
      <c r="BM105" s="45">
        <v>53.48</v>
      </c>
      <c r="BN105" s="45">
        <v>10.19</v>
      </c>
      <c r="BO105" s="45">
        <v>9.32</v>
      </c>
      <c r="BP105" s="45">
        <v>60</v>
      </c>
      <c r="BQ105" s="45" t="s">
        <v>1289</v>
      </c>
      <c r="BR105" s="45">
        <v>40</v>
      </c>
      <c r="BS105" s="45">
        <v>13.3</v>
      </c>
      <c r="BT105" s="45">
        <v>12.4</v>
      </c>
      <c r="BU105" s="45">
        <v>25.7</v>
      </c>
      <c r="BV105" s="45">
        <v>0</v>
      </c>
      <c r="BW105" s="45">
        <v>3147</v>
      </c>
      <c r="BX105" s="45">
        <v>3153</v>
      </c>
      <c r="BY105" s="45">
        <v>3150</v>
      </c>
      <c r="BZ105" s="45">
        <v>13.4</v>
      </c>
      <c r="CA105" s="45">
        <v>13.5</v>
      </c>
      <c r="CB105" s="45">
        <v>13.4</v>
      </c>
      <c r="CC105" s="45">
        <v>2.2200000000000002</v>
      </c>
      <c r="CD105" s="45">
        <v>2.27</v>
      </c>
      <c r="CE105" s="45">
        <v>2.25</v>
      </c>
      <c r="CF105" s="45">
        <v>4398.8</v>
      </c>
      <c r="CG105" s="45">
        <v>5571.3</v>
      </c>
      <c r="CH105" s="45">
        <v>5069.8999999999996</v>
      </c>
      <c r="CI105" s="45">
        <v>1966</v>
      </c>
      <c r="CJ105" s="45">
        <v>2181.8000000000002</v>
      </c>
      <c r="CK105" s="45">
        <v>2066.6999999999998</v>
      </c>
      <c r="CL105" s="45">
        <v>827</v>
      </c>
      <c r="CM105" s="45">
        <v>876</v>
      </c>
      <c r="CN105" s="45">
        <v>850</v>
      </c>
      <c r="CO105" s="45">
        <v>143.4</v>
      </c>
      <c r="CP105" s="45">
        <v>143.6</v>
      </c>
      <c r="CQ105" s="45">
        <v>143.5</v>
      </c>
      <c r="CR105" s="45">
        <v>87.4</v>
      </c>
      <c r="CS105" s="45">
        <v>88.1</v>
      </c>
      <c r="CT105" s="45">
        <v>87.9</v>
      </c>
      <c r="CU105" s="45">
        <v>93.2</v>
      </c>
      <c r="CV105" s="45">
        <v>93.7</v>
      </c>
      <c r="CW105" s="45">
        <v>93.5</v>
      </c>
      <c r="CX105" s="45">
        <v>5.5</v>
      </c>
      <c r="CY105" s="45">
        <v>5.8</v>
      </c>
      <c r="CZ105" s="45">
        <v>5.6</v>
      </c>
      <c r="DA105" s="45">
        <v>27</v>
      </c>
      <c r="DB105" s="45">
        <v>36.6</v>
      </c>
      <c r="DC105" s="45">
        <v>33</v>
      </c>
      <c r="DD105" s="45">
        <v>272</v>
      </c>
      <c r="DE105" s="45">
        <v>276</v>
      </c>
      <c r="DF105" s="45">
        <v>274</v>
      </c>
      <c r="DG105" s="45">
        <v>8</v>
      </c>
      <c r="DH105" s="45">
        <v>12.2</v>
      </c>
      <c r="DI105" s="45">
        <v>9.6</v>
      </c>
      <c r="DJ105" s="45">
        <v>0.5</v>
      </c>
      <c r="DK105" s="45">
        <v>0.7</v>
      </c>
      <c r="DL105" s="45">
        <v>0.5</v>
      </c>
      <c r="DM105" s="45">
        <v>0.42</v>
      </c>
      <c r="DN105" s="45">
        <v>0.57999999999999996</v>
      </c>
      <c r="DO105" s="45">
        <v>0.5</v>
      </c>
      <c r="DP105" s="45">
        <v>35</v>
      </c>
      <c r="DQ105" s="45">
        <v>35</v>
      </c>
      <c r="DR105" s="45">
        <v>35</v>
      </c>
      <c r="DS105" s="45">
        <v>114.6</v>
      </c>
      <c r="DT105" s="45">
        <v>162.30000000000001</v>
      </c>
      <c r="DU105" s="45">
        <v>139.4</v>
      </c>
      <c r="DV105" s="45">
        <v>1660</v>
      </c>
      <c r="DW105" s="45">
        <v>720</v>
      </c>
      <c r="DX105" s="45">
        <v>540</v>
      </c>
      <c r="DY105" s="45">
        <v>1780</v>
      </c>
      <c r="DZ105" s="45">
        <v>6.3500000000000001E-2</v>
      </c>
      <c r="EA105" s="45">
        <v>8.3799999999999999E-2</v>
      </c>
      <c r="EB105" s="45">
        <v>7.4300000000000005E-2</v>
      </c>
      <c r="EC105" s="45">
        <v>0.1118</v>
      </c>
      <c r="ED105" s="45">
        <v>0.1168</v>
      </c>
      <c r="EE105" s="45">
        <v>0.1143</v>
      </c>
      <c r="EF105" s="45">
        <v>7.1099999999999997E-2</v>
      </c>
      <c r="EG105" s="45">
        <v>7.1099999999999997E-2</v>
      </c>
      <c r="EH105" s="45">
        <v>7.1099999999999997E-2</v>
      </c>
      <c r="EI105" s="45">
        <v>6.8599999999999994E-2</v>
      </c>
      <c r="EJ105" s="45">
        <v>7.1099999999999997E-2</v>
      </c>
      <c r="EK105" s="45">
        <v>6.9800000000000001E-2</v>
      </c>
      <c r="EL105" s="45">
        <v>6.6000000000000003E-2</v>
      </c>
      <c r="EM105" s="45">
        <v>7.1099999999999997E-2</v>
      </c>
      <c r="EN105" s="45">
        <v>6.8599999999999994E-2</v>
      </c>
      <c r="EO105" s="45">
        <v>0</v>
      </c>
      <c r="EP105" s="45">
        <v>4</v>
      </c>
      <c r="EQ105" s="45">
        <v>5.0799999999999998E-2</v>
      </c>
      <c r="ER105" s="45" t="s">
        <v>1222</v>
      </c>
      <c r="ES105" s="45">
        <v>152</v>
      </c>
      <c r="ET105" s="45">
        <v>8252</v>
      </c>
      <c r="EU105" s="45" t="s">
        <v>188</v>
      </c>
      <c r="EV105" s="45" t="s">
        <v>1205</v>
      </c>
      <c r="EW105" s="45">
        <v>2405</v>
      </c>
      <c r="EX105" s="45" t="s">
        <v>965</v>
      </c>
      <c r="EY105" s="45">
        <v>385</v>
      </c>
      <c r="EZ105" s="45">
        <v>20091119</v>
      </c>
      <c r="FA105" s="45" t="s">
        <v>1046</v>
      </c>
      <c r="FB105" s="45">
        <v>152</v>
      </c>
      <c r="FC105" s="45" t="s">
        <v>1233</v>
      </c>
    </row>
    <row r="106" spans="1:159" s="45" customFormat="1">
      <c r="A106" s="45" t="s">
        <v>160</v>
      </c>
      <c r="B106" s="45">
        <v>4</v>
      </c>
      <c r="C106" s="45">
        <v>11.2</v>
      </c>
      <c r="D106" s="45">
        <v>73386</v>
      </c>
      <c r="E106" s="45" t="s">
        <v>144</v>
      </c>
      <c r="F106" s="45" t="s">
        <v>145</v>
      </c>
      <c r="G106" s="45">
        <v>20100128</v>
      </c>
      <c r="H106" s="45" t="s">
        <v>195</v>
      </c>
      <c r="I106" s="45" t="s">
        <v>236</v>
      </c>
      <c r="J106" s="45">
        <v>20100129</v>
      </c>
      <c r="K106" s="45">
        <v>20100728</v>
      </c>
      <c r="L106" s="45">
        <v>101</v>
      </c>
      <c r="N106" s="52">
        <f t="shared" si="41"/>
        <v>0</v>
      </c>
      <c r="O106" s="53">
        <f t="shared" si="42"/>
        <v>1.25</v>
      </c>
      <c r="P106" s="45">
        <v>1.25</v>
      </c>
      <c r="Q106" s="45">
        <f t="shared" si="43"/>
        <v>0.63730037536356288</v>
      </c>
      <c r="R106" s="45">
        <f t="shared" si="44"/>
        <v>-0.63730037536356288</v>
      </c>
      <c r="S106" s="45">
        <f t="shared" si="45"/>
        <v>1.25</v>
      </c>
      <c r="T106" s="54">
        <f t="shared" si="46"/>
        <v>29.459041801745101</v>
      </c>
      <c r="U106" s="45">
        <f t="shared" si="47"/>
        <v>0.63730037544824381</v>
      </c>
      <c r="V106" s="55">
        <f t="shared" si="48"/>
        <v>-0.63730037544824381</v>
      </c>
      <c r="W106" s="56">
        <f t="shared" si="49"/>
        <v>0.76587453068969524</v>
      </c>
      <c r="X106" s="54">
        <f t="shared" si="50"/>
        <v>29.459041802151567</v>
      </c>
      <c r="Y106" s="45">
        <f t="shared" si="51"/>
        <v>0.76587453068969524</v>
      </c>
      <c r="Z106" s="45">
        <f t="shared" si="52"/>
        <v>0</v>
      </c>
      <c r="AA106" s="45">
        <f t="shared" si="53"/>
        <v>0.63730037544824381</v>
      </c>
      <c r="AB106" s="45">
        <f t="shared" si="54"/>
        <v>0</v>
      </c>
      <c r="AC106" s="45">
        <f t="shared" si="55"/>
        <v>0</v>
      </c>
      <c r="AD106" s="45">
        <f t="shared" si="56"/>
        <v>0</v>
      </c>
      <c r="AE106" s="45">
        <f t="shared" si="57"/>
        <v>0</v>
      </c>
      <c r="AF106" s="45">
        <f t="shared" si="58"/>
        <v>0</v>
      </c>
      <c r="AH106" s="48">
        <v>10.42</v>
      </c>
      <c r="AI106" s="45">
        <f t="shared" ref="AI106:AI107" si="76">(AH106-10.27)/0.11</f>
        <v>1.3636363636363669</v>
      </c>
      <c r="AJ106" s="45">
        <v>1.3636363636363669</v>
      </c>
      <c r="AK106" s="45">
        <f t="shared" si="59"/>
        <v>0.91187311566159113</v>
      </c>
      <c r="AL106" s="45">
        <f t="shared" si="60"/>
        <v>-0.91187311566159113</v>
      </c>
      <c r="AM106" s="45">
        <f t="shared" si="63"/>
        <v>0.56470405996846973</v>
      </c>
      <c r="AN106" s="45">
        <f t="shared" si="61"/>
        <v>0.91187311564801099</v>
      </c>
      <c r="AO106" s="45">
        <f t="shared" si="64"/>
        <v>-0.91187311564801099</v>
      </c>
      <c r="AP106" s="45">
        <f t="shared" si="65"/>
        <v>0.56470405998544493</v>
      </c>
      <c r="AQ106" s="45">
        <f t="shared" si="62"/>
        <v>0</v>
      </c>
      <c r="BE106" s="45" t="s">
        <v>147</v>
      </c>
      <c r="BF106" s="45">
        <v>143.5</v>
      </c>
      <c r="BG106" s="45">
        <v>20100126</v>
      </c>
      <c r="BH106" s="45" t="s">
        <v>138</v>
      </c>
      <c r="BI106" s="45" t="s">
        <v>307</v>
      </c>
      <c r="BJ106" s="45" t="s">
        <v>1296</v>
      </c>
      <c r="BK106" s="45">
        <v>40</v>
      </c>
      <c r="BL106" s="45">
        <v>71.97</v>
      </c>
      <c r="BM106" s="45">
        <v>67</v>
      </c>
      <c r="BN106" s="45">
        <v>10.94</v>
      </c>
      <c r="BO106" s="45">
        <v>10.29</v>
      </c>
      <c r="BP106" s="45">
        <v>90</v>
      </c>
      <c r="BQ106" s="45" t="s">
        <v>1299</v>
      </c>
      <c r="BR106" s="45">
        <v>40</v>
      </c>
      <c r="BS106" s="45">
        <v>4.8</v>
      </c>
      <c r="BT106" s="45">
        <v>6.4</v>
      </c>
      <c r="BU106" s="45">
        <v>11.2</v>
      </c>
      <c r="BV106" s="45">
        <v>0</v>
      </c>
      <c r="BW106" s="45">
        <v>3145</v>
      </c>
      <c r="BX106" s="45">
        <v>3158</v>
      </c>
      <c r="BY106" s="45">
        <v>3150</v>
      </c>
      <c r="BZ106" s="45">
        <v>13</v>
      </c>
      <c r="CA106" s="45">
        <v>13.6</v>
      </c>
      <c r="CB106" s="45">
        <v>13.2</v>
      </c>
      <c r="CC106" s="45">
        <v>2.1800000000000002</v>
      </c>
      <c r="CD106" s="45">
        <v>2.27</v>
      </c>
      <c r="CE106" s="45">
        <v>2.2400000000000002</v>
      </c>
      <c r="CF106" s="45">
        <v>4128.2</v>
      </c>
      <c r="CG106" s="45">
        <v>4583.1000000000004</v>
      </c>
      <c r="CH106" s="45">
        <v>4429.6000000000004</v>
      </c>
      <c r="CI106" s="45">
        <v>1912.9</v>
      </c>
      <c r="CJ106" s="45">
        <v>2153.5</v>
      </c>
      <c r="CK106" s="45">
        <v>2039.6</v>
      </c>
      <c r="CL106" s="45">
        <v>833</v>
      </c>
      <c r="CM106" s="45">
        <v>870</v>
      </c>
      <c r="CN106" s="45">
        <v>849</v>
      </c>
      <c r="CO106" s="45">
        <v>143.5</v>
      </c>
      <c r="CP106" s="45">
        <v>143.5</v>
      </c>
      <c r="CQ106" s="45">
        <v>143.5</v>
      </c>
      <c r="CR106" s="45">
        <v>87.2</v>
      </c>
      <c r="CS106" s="45">
        <v>88.1</v>
      </c>
      <c r="CT106" s="45">
        <v>87.9</v>
      </c>
      <c r="CU106" s="45">
        <v>93</v>
      </c>
      <c r="CV106" s="45">
        <v>93.7</v>
      </c>
      <c r="CW106" s="45">
        <v>93.5</v>
      </c>
      <c r="CX106" s="45">
        <v>5.4</v>
      </c>
      <c r="CY106" s="45">
        <v>5.8</v>
      </c>
      <c r="CZ106" s="45">
        <v>5.6</v>
      </c>
      <c r="DA106" s="45">
        <v>30.1</v>
      </c>
      <c r="DB106" s="45">
        <v>39.799999999999997</v>
      </c>
      <c r="DC106" s="45">
        <v>35.299999999999997</v>
      </c>
      <c r="DD106" s="45">
        <v>269</v>
      </c>
      <c r="DE106" s="45">
        <v>283</v>
      </c>
      <c r="DF106" s="45">
        <v>275</v>
      </c>
      <c r="DG106" s="45">
        <v>6.5</v>
      </c>
      <c r="DH106" s="45">
        <v>7.4</v>
      </c>
      <c r="DI106" s="45">
        <v>6.6</v>
      </c>
      <c r="DJ106" s="45">
        <v>1.2</v>
      </c>
      <c r="DK106" s="45">
        <v>1.4</v>
      </c>
      <c r="DL106" s="45">
        <v>1.2</v>
      </c>
      <c r="DM106" s="45">
        <v>0.46</v>
      </c>
      <c r="DN106" s="45">
        <v>0.53</v>
      </c>
      <c r="DO106" s="45">
        <v>0.5</v>
      </c>
      <c r="DP106" s="45">
        <v>35</v>
      </c>
      <c r="DQ106" s="45">
        <v>35</v>
      </c>
      <c r="DR106" s="45">
        <v>35</v>
      </c>
      <c r="DS106" s="45">
        <v>232.5</v>
      </c>
      <c r="DT106" s="45">
        <v>284</v>
      </c>
      <c r="DU106" s="45">
        <v>249.2</v>
      </c>
      <c r="DV106" s="45">
        <v>1660</v>
      </c>
      <c r="DW106" s="45">
        <v>720</v>
      </c>
      <c r="DX106" s="45">
        <v>540</v>
      </c>
      <c r="DY106" s="45">
        <v>1750</v>
      </c>
      <c r="DZ106" s="45">
        <v>7.3700000000000002E-2</v>
      </c>
      <c r="EA106" s="45">
        <v>8.3799999999999999E-2</v>
      </c>
      <c r="EB106" s="45">
        <v>7.8700000000000006E-2</v>
      </c>
      <c r="EC106" s="45">
        <v>9.1399999999999995E-2</v>
      </c>
      <c r="ED106" s="45">
        <v>0.1016</v>
      </c>
      <c r="EE106" s="45">
        <v>9.6500000000000002E-2</v>
      </c>
      <c r="EF106" s="45">
        <v>6.3500000000000001E-2</v>
      </c>
      <c r="EG106" s="45">
        <v>6.3500000000000001E-2</v>
      </c>
      <c r="EH106" s="45">
        <v>6.3500000000000001E-2</v>
      </c>
      <c r="EI106" s="45">
        <v>5.0799999999999998E-2</v>
      </c>
      <c r="EJ106" s="45">
        <v>5.0799999999999998E-2</v>
      </c>
      <c r="EK106" s="45">
        <v>5.0799999999999998E-2</v>
      </c>
      <c r="EL106" s="45">
        <v>5.33E-2</v>
      </c>
      <c r="EM106" s="45">
        <v>5.33E-2</v>
      </c>
      <c r="EN106" s="45">
        <v>5.33E-2</v>
      </c>
      <c r="EO106" s="45">
        <v>0</v>
      </c>
      <c r="EP106" s="45">
        <v>12</v>
      </c>
      <c r="EQ106" s="45">
        <v>4.8300000000000003E-2</v>
      </c>
      <c r="ER106" s="45">
        <v>205</v>
      </c>
      <c r="ES106" s="45">
        <v>205</v>
      </c>
      <c r="ET106" s="45">
        <v>8252</v>
      </c>
      <c r="EU106" s="45" t="s">
        <v>188</v>
      </c>
      <c r="EV106" s="45">
        <v>1077</v>
      </c>
      <c r="EW106" s="45">
        <v>2405</v>
      </c>
      <c r="EX106" s="45" t="s">
        <v>965</v>
      </c>
      <c r="EY106" s="45" t="s">
        <v>1241</v>
      </c>
      <c r="EZ106" s="45">
        <v>20100128</v>
      </c>
      <c r="FA106" s="45" t="s">
        <v>195</v>
      </c>
      <c r="FB106" s="45" t="s">
        <v>1298</v>
      </c>
      <c r="FC106" s="45" t="s">
        <v>1233</v>
      </c>
    </row>
    <row r="107" spans="1:159" s="45" customFormat="1">
      <c r="A107" s="45" t="s">
        <v>160</v>
      </c>
      <c r="B107" s="45">
        <v>5</v>
      </c>
      <c r="C107" s="45">
        <v>12.8</v>
      </c>
      <c r="D107" s="45">
        <v>73387</v>
      </c>
      <c r="E107" s="45" t="s">
        <v>144</v>
      </c>
      <c r="F107" s="45" t="s">
        <v>145</v>
      </c>
      <c r="G107" s="45">
        <v>20100301</v>
      </c>
      <c r="H107" s="45" t="s">
        <v>237</v>
      </c>
      <c r="I107" s="45" t="s">
        <v>236</v>
      </c>
      <c r="J107" s="45">
        <v>20100303</v>
      </c>
      <c r="K107" s="45">
        <v>20100901</v>
      </c>
      <c r="L107" s="45">
        <v>102</v>
      </c>
      <c r="N107" s="52">
        <f t="shared" si="41"/>
        <v>0</v>
      </c>
      <c r="O107" s="53">
        <f t="shared" si="42"/>
        <v>1.9397</v>
      </c>
      <c r="P107" s="45">
        <v>1.9397</v>
      </c>
      <c r="Q107" s="45">
        <f t="shared" si="43"/>
        <v>0.89778030029085043</v>
      </c>
      <c r="R107" s="45">
        <f t="shared" si="44"/>
        <v>-0.89778030029085043</v>
      </c>
      <c r="S107" s="45">
        <f t="shared" si="45"/>
        <v>1.3023996246364371</v>
      </c>
      <c r="T107" s="54">
        <f t="shared" si="46"/>
        <v>30.709345441396081</v>
      </c>
      <c r="U107" s="45">
        <f t="shared" si="47"/>
        <v>0.89778030035859513</v>
      </c>
      <c r="V107" s="55">
        <f t="shared" si="48"/>
        <v>-0.89778030035859513</v>
      </c>
      <c r="W107" s="56">
        <f t="shared" si="49"/>
        <v>1.3023996245517562</v>
      </c>
      <c r="X107" s="54">
        <f t="shared" si="50"/>
        <v>30.709345441721254</v>
      </c>
      <c r="Y107" s="45">
        <f t="shared" si="51"/>
        <v>1.3023996245517562</v>
      </c>
      <c r="Z107" s="45">
        <f t="shared" si="52"/>
        <v>0</v>
      </c>
      <c r="AA107" s="45">
        <f t="shared" si="53"/>
        <v>0.89778030035859513</v>
      </c>
      <c r="AB107" s="45">
        <f t="shared" si="54"/>
        <v>0</v>
      </c>
      <c r="AC107" s="45">
        <f t="shared" si="55"/>
        <v>0</v>
      </c>
      <c r="AD107" s="45">
        <f t="shared" si="56"/>
        <v>0</v>
      </c>
      <c r="AE107" s="45">
        <f t="shared" si="57"/>
        <v>0</v>
      </c>
      <c r="AF107" s="45">
        <f t="shared" si="58"/>
        <v>0</v>
      </c>
      <c r="AH107" s="48">
        <v>10.32</v>
      </c>
      <c r="AI107" s="45">
        <f t="shared" si="76"/>
        <v>0.45454545454546103</v>
      </c>
      <c r="AJ107" s="45">
        <v>0.45454545454546103</v>
      </c>
      <c r="AK107" s="45">
        <f t="shared" si="59"/>
        <v>0.82040758343836506</v>
      </c>
      <c r="AL107" s="45">
        <f t="shared" si="60"/>
        <v>-0.82040758343836506</v>
      </c>
      <c r="AM107" s="45">
        <f t="shared" si="63"/>
        <v>-0.4573276611161301</v>
      </c>
      <c r="AN107" s="45">
        <f t="shared" si="61"/>
        <v>0.82040758342750109</v>
      </c>
      <c r="AO107" s="45">
        <f t="shared" si="64"/>
        <v>-0.82040758342750109</v>
      </c>
      <c r="AP107" s="45">
        <f t="shared" si="65"/>
        <v>-0.45732766110254996</v>
      </c>
      <c r="AQ107" s="45">
        <f t="shared" si="62"/>
        <v>0</v>
      </c>
      <c r="BE107" s="45" t="s">
        <v>200</v>
      </c>
      <c r="BF107" s="45">
        <v>143.5</v>
      </c>
      <c r="BG107" s="45">
        <v>20100227</v>
      </c>
      <c r="BH107" s="45" t="s">
        <v>138</v>
      </c>
      <c r="BI107" s="45" t="s">
        <v>1300</v>
      </c>
      <c r="BJ107" s="45" t="s">
        <v>1296</v>
      </c>
      <c r="BK107" s="45">
        <v>40</v>
      </c>
      <c r="BL107" s="45">
        <v>71.680000000000007</v>
      </c>
      <c r="BM107" s="45">
        <v>66.650000000000006</v>
      </c>
      <c r="BN107" s="45">
        <v>10.96</v>
      </c>
      <c r="BO107" s="45">
        <v>10.24</v>
      </c>
      <c r="BP107" s="45">
        <v>140</v>
      </c>
      <c r="BQ107" s="45" t="s">
        <v>1301</v>
      </c>
      <c r="BR107" s="45">
        <v>40</v>
      </c>
      <c r="BS107" s="45">
        <v>8</v>
      </c>
      <c r="BT107" s="45">
        <v>4.8</v>
      </c>
      <c r="BU107" s="45">
        <v>12.8</v>
      </c>
      <c r="BV107" s="45">
        <v>0</v>
      </c>
      <c r="BW107" s="45">
        <v>3145</v>
      </c>
      <c r="BX107" s="45">
        <v>3156</v>
      </c>
      <c r="BY107" s="45">
        <v>3150</v>
      </c>
      <c r="BZ107" s="45">
        <v>13.3</v>
      </c>
      <c r="CA107" s="45">
        <v>13.7</v>
      </c>
      <c r="CB107" s="45">
        <v>13.4</v>
      </c>
      <c r="CC107" s="45">
        <v>2.14</v>
      </c>
      <c r="CD107" s="45">
        <v>2.35</v>
      </c>
      <c r="CE107" s="45">
        <v>2.2400000000000002</v>
      </c>
      <c r="CF107" s="45">
        <v>5406.7</v>
      </c>
      <c r="CG107" s="45">
        <v>5976.2</v>
      </c>
      <c r="CH107" s="45">
        <v>5683</v>
      </c>
      <c r="CI107" s="45">
        <v>1897.5</v>
      </c>
      <c r="CJ107" s="45">
        <v>2128.5</v>
      </c>
      <c r="CK107" s="45">
        <v>2045.9</v>
      </c>
      <c r="CL107" s="45">
        <v>833</v>
      </c>
      <c r="CM107" s="45">
        <v>867</v>
      </c>
      <c r="CN107" s="45">
        <v>849</v>
      </c>
      <c r="CO107" s="45">
        <v>143.4</v>
      </c>
      <c r="CP107" s="45">
        <v>143.6</v>
      </c>
      <c r="CQ107" s="45">
        <v>143.5</v>
      </c>
      <c r="CR107" s="45">
        <v>87</v>
      </c>
      <c r="CS107" s="45">
        <v>88.7</v>
      </c>
      <c r="CT107" s="45">
        <v>87.9</v>
      </c>
      <c r="CU107" s="45">
        <v>92.5</v>
      </c>
      <c r="CV107" s="45">
        <v>94.4</v>
      </c>
      <c r="CW107" s="45">
        <v>93.5</v>
      </c>
      <c r="CX107" s="45">
        <v>5.2</v>
      </c>
      <c r="CY107" s="45">
        <v>5.9</v>
      </c>
      <c r="CZ107" s="45">
        <v>5.6</v>
      </c>
      <c r="DA107" s="45">
        <v>34.799999999999997</v>
      </c>
      <c r="DB107" s="45">
        <v>54.6</v>
      </c>
      <c r="DC107" s="45">
        <v>42.7</v>
      </c>
      <c r="DD107" s="45">
        <v>268</v>
      </c>
      <c r="DE107" s="45">
        <v>276</v>
      </c>
      <c r="DF107" s="45">
        <v>274</v>
      </c>
      <c r="DG107" s="45">
        <v>9.9</v>
      </c>
      <c r="DH107" s="45">
        <v>11.1</v>
      </c>
      <c r="DI107" s="45">
        <v>10.5</v>
      </c>
      <c r="DJ107" s="45">
        <v>0.1</v>
      </c>
      <c r="DK107" s="45">
        <v>0.2</v>
      </c>
      <c r="DL107" s="45">
        <v>0.1</v>
      </c>
      <c r="DM107" s="45">
        <v>0.46</v>
      </c>
      <c r="DN107" s="45">
        <v>0.55000000000000004</v>
      </c>
      <c r="DO107" s="45">
        <v>0.5</v>
      </c>
      <c r="DP107" s="45">
        <v>35</v>
      </c>
      <c r="DQ107" s="45">
        <v>35</v>
      </c>
      <c r="DR107" s="45">
        <v>35</v>
      </c>
      <c r="DS107" s="45">
        <v>148.80000000000001</v>
      </c>
      <c r="DT107" s="45">
        <v>187.1</v>
      </c>
      <c r="DU107" s="45">
        <v>168.4</v>
      </c>
      <c r="DV107" s="45">
        <v>1660</v>
      </c>
      <c r="DW107" s="45">
        <v>720</v>
      </c>
      <c r="DX107" s="45">
        <v>540</v>
      </c>
      <c r="DY107" s="45">
        <v>1700</v>
      </c>
      <c r="DZ107" s="45">
        <v>6.6000000000000003E-2</v>
      </c>
      <c r="EA107" s="45">
        <v>7.8700000000000006E-2</v>
      </c>
      <c r="EB107" s="45">
        <v>7.2400000000000006E-2</v>
      </c>
      <c r="EC107" s="45">
        <v>9.9099999999999994E-2</v>
      </c>
      <c r="ED107" s="45">
        <v>0.1016</v>
      </c>
      <c r="EE107" s="45">
        <v>9.9699999999999997E-2</v>
      </c>
      <c r="EF107" s="45">
        <v>6.0999999999999999E-2</v>
      </c>
      <c r="EG107" s="45">
        <v>6.6000000000000003E-2</v>
      </c>
      <c r="EH107" s="45">
        <v>6.3500000000000001E-2</v>
      </c>
      <c r="EI107" s="45">
        <v>5.0799999999999998E-2</v>
      </c>
      <c r="EJ107" s="45">
        <v>6.6000000000000003E-2</v>
      </c>
      <c r="EK107" s="45">
        <v>5.8400000000000001E-2</v>
      </c>
      <c r="EL107" s="45">
        <v>6.0999999999999999E-2</v>
      </c>
      <c r="EM107" s="45">
        <v>6.3500000000000001E-2</v>
      </c>
      <c r="EN107" s="45">
        <v>6.2199999999999998E-2</v>
      </c>
      <c r="EO107" s="45">
        <v>2.5000000000000001E-3</v>
      </c>
      <c r="EP107" s="45">
        <v>1</v>
      </c>
      <c r="EQ107" s="45">
        <v>3.8100000000000002E-2</v>
      </c>
      <c r="ER107" s="45" t="s">
        <v>1151</v>
      </c>
      <c r="ES107" s="45">
        <v>320</v>
      </c>
      <c r="ET107" s="45">
        <v>8252</v>
      </c>
      <c r="EU107" s="45" t="s">
        <v>188</v>
      </c>
      <c r="EV107" s="45">
        <v>1230</v>
      </c>
      <c r="EW107" s="45">
        <v>2405</v>
      </c>
      <c r="EX107" s="45" t="s">
        <v>965</v>
      </c>
      <c r="EY107" s="45">
        <v>254</v>
      </c>
      <c r="EZ107" s="45">
        <v>20100301</v>
      </c>
      <c r="FA107" s="45" t="s">
        <v>237</v>
      </c>
      <c r="FB107" s="45">
        <v>320</v>
      </c>
      <c r="FC107" s="45" t="s">
        <v>1233</v>
      </c>
    </row>
    <row r="108" spans="1:159" s="45" customFormat="1">
      <c r="N108" s="60">
        <f>SUM(N6:N107)</f>
        <v>1</v>
      </c>
      <c r="S108" s="61">
        <f>AVERAGE(S6:S107)</f>
        <v>8.5000221741019233E-3</v>
      </c>
      <c r="W108" s="61">
        <f>AVERAGE(W6:W107)</f>
        <v>1.8536616030650085E-2</v>
      </c>
      <c r="Z108" s="62">
        <f t="shared" ref="Z108:AF108" si="77">SUM(Z6:Z107)</f>
        <v>3</v>
      </c>
      <c r="AB108" s="63">
        <f t="shared" si="77"/>
        <v>3</v>
      </c>
      <c r="AC108" s="45">
        <f t="shared" si="77"/>
        <v>6</v>
      </c>
      <c r="AD108" s="45">
        <f t="shared" si="77"/>
        <v>17</v>
      </c>
      <c r="AE108" s="64">
        <f t="shared" si="77"/>
        <v>31</v>
      </c>
      <c r="AF108" s="64">
        <f t="shared" si="77"/>
        <v>36</v>
      </c>
      <c r="AG108" s="64"/>
      <c r="AH108" s="48"/>
      <c r="AM108" s="61">
        <f>AVERAGE(AM6:AM107)</f>
        <v>-2.148782346715364E-3</v>
      </c>
      <c r="AP108" s="61">
        <f>AVERAGE(AP6:AP107)</f>
        <v>4.3484031867361078E-2</v>
      </c>
      <c r="AQ108" s="48">
        <f>SUM(AQ6:AQ107)</f>
        <v>5</v>
      </c>
    </row>
    <row r="109" spans="1:159" s="45" customFormat="1">
      <c r="N109" s="52"/>
      <c r="S109" s="61">
        <f>T$2+S108*T$3</f>
        <v>26.440800106435688</v>
      </c>
      <c r="W109" s="61">
        <f>X$2+W108*X$3</f>
        <v>26.48897575694712</v>
      </c>
      <c r="AC109" s="64">
        <f>AC108-AB108</f>
        <v>3</v>
      </c>
      <c r="AH109" s="48"/>
      <c r="AM109" s="61"/>
      <c r="AP109" s="61"/>
    </row>
    <row r="110" spans="1:159" s="45" customFormat="1">
      <c r="N110" s="52"/>
      <c r="S110" s="61">
        <f>STDEV(S6:S107)</f>
        <v>0.97580910674547083</v>
      </c>
      <c r="W110" s="61">
        <f>STDEV(W6:W107)</f>
        <v>0.98069019737428353</v>
      </c>
      <c r="AH110" s="48"/>
      <c r="AM110" s="61">
        <f>STDEV(AM6:AM107)</f>
        <v>1.0670666364624382</v>
      </c>
      <c r="AP110" s="61">
        <f>STDEV(AP6:AP107)</f>
        <v>1.0581348345589445</v>
      </c>
    </row>
    <row r="111" spans="1:159" s="45" customFormat="1">
      <c r="N111" s="52"/>
      <c r="S111" s="61">
        <f>SQRT(S108^2+S110^2)</f>
        <v>0.97584612679681937</v>
      </c>
      <c r="W111" s="61">
        <f>SQRT(W108^2+W110^2)</f>
        <v>0.98086536760142518</v>
      </c>
      <c r="AH111" s="48"/>
      <c r="AM111" s="61">
        <f>SQRT(AM108^2+AM110^2)</f>
        <v>1.0670687999922193</v>
      </c>
      <c r="AP111" s="61">
        <f>SQRT(AP108^2+AP110^2)</f>
        <v>1.0590279453982916</v>
      </c>
    </row>
    <row r="112" spans="1:159" s="45" customFormat="1">
      <c r="N112" s="52"/>
      <c r="AH112" s="48"/>
    </row>
    <row r="113" spans="1:159" s="45" customFormat="1">
      <c r="N113" s="52"/>
      <c r="AH113" s="48"/>
    </row>
    <row r="114" spans="1:159" s="45" customFormat="1">
      <c r="N114" s="52"/>
      <c r="Q114" s="45">
        <v>0</v>
      </c>
      <c r="R114" s="45">
        <v>0</v>
      </c>
      <c r="U114" s="45">
        <f>AVERAGE(P115:P117)</f>
        <v>0.14706666666666668</v>
      </c>
      <c r="V114" s="45">
        <f>-U114</f>
        <v>-0.14706666666666668</v>
      </c>
      <c r="AA114" s="45">
        <f>AVERAGE(P115:P117)</f>
        <v>0.14706666666666668</v>
      </c>
      <c r="AH114" s="48"/>
      <c r="AK114" s="45">
        <v>0</v>
      </c>
      <c r="AN114" s="45">
        <f>AVERAGE(AJ115:AJ117)</f>
        <v>-1.4444444444444435</v>
      </c>
    </row>
    <row r="115" spans="1:159" s="45" customFormat="1">
      <c r="A115" s="45" t="s">
        <v>126</v>
      </c>
      <c r="B115" s="45">
        <v>1</v>
      </c>
      <c r="C115" s="45">
        <v>5.8</v>
      </c>
      <c r="D115" s="45">
        <v>31522</v>
      </c>
      <c r="E115" s="45" t="s">
        <v>144</v>
      </c>
      <c r="F115" s="45" t="s">
        <v>145</v>
      </c>
      <c r="G115" s="45">
        <v>19980829</v>
      </c>
      <c r="H115" s="45" t="s">
        <v>146</v>
      </c>
      <c r="I115" s="45" t="s">
        <v>130</v>
      </c>
      <c r="J115" s="45">
        <v>19980901</v>
      </c>
      <c r="K115" s="45" t="s">
        <v>131</v>
      </c>
      <c r="L115" s="45">
        <v>1</v>
      </c>
      <c r="N115" s="52">
        <f t="shared" ref="N115:N178" si="78">IF(ABS(P115)&gt;=N$3,1,0)</f>
        <v>0</v>
      </c>
      <c r="O115" s="53">
        <f t="shared" ref="O115:O178" si="79">IF(ABS(P115-U114)&lt;=AB$3,P115,IF(ABS(P115-P116)&lt;=O$3,P115,IF(AND(P115&gt;=U114,(P115-P116)&gt;O$3),O$3+U114,IF(AND(P115&lt;U114,(P115-P116)&lt;-O$3),-O$3*Y$3+U114,"error"))))</f>
        <v>-0.61760000000000004</v>
      </c>
      <c r="P115" s="45">
        <v>-0.61760000000000004</v>
      </c>
      <c r="Q115" s="45">
        <f t="shared" ref="Q115:Q178" si="80">P115*Q$3+(1-Q$3)*Q114</f>
        <v>-0.12352000000000002</v>
      </c>
      <c r="R115" s="45">
        <f t="shared" ref="R115:R178" si="81">IF(ABS(Q115)&gt;=R$3*R$2,-Q115,0)</f>
        <v>0</v>
      </c>
      <c r="S115" s="45">
        <f t="shared" ref="S115:S178" si="82">P115+R114</f>
        <v>-0.61760000000000004</v>
      </c>
      <c r="T115" s="54">
        <f t="shared" ref="T115:T178" si="83">IF(R115=0,T$2,T$2+Q115*T$3)</f>
        <v>26.4</v>
      </c>
      <c r="U115" s="45">
        <f t="shared" ref="U115:U178" si="84">U$3*O115+(1-U$3)*U114</f>
        <v>-5.8666666666666728E-3</v>
      </c>
      <c r="V115" s="55">
        <f t="shared" ref="V115:V178" si="85">-U115</f>
        <v>5.8666666666666728E-3</v>
      </c>
      <c r="W115" s="56">
        <f t="shared" ref="W115:W178" si="86">O115+V114</f>
        <v>-0.76466666666666672</v>
      </c>
      <c r="X115" s="54">
        <f t="shared" ref="X115:X178" si="87">IF(V115=0,X$2,X$2+U115*X$3)</f>
        <v>26.371839999999999</v>
      </c>
      <c r="Y115" s="45">
        <f t="shared" ref="Y115:Y178" si="88">O115-U114</f>
        <v>-0.76466666666666672</v>
      </c>
      <c r="Z115" s="45">
        <f t="shared" ref="Z115:Z178" si="89">IF(ABS(P115-AA114)&gt;Z$3*Y$3,1,0)</f>
        <v>0</v>
      </c>
      <c r="AA115" s="45">
        <f t="shared" ref="AA115:AA178" si="90">P115*AA$3+(1-AA$3)*AA114</f>
        <v>-5.8666666666666728E-3</v>
      </c>
      <c r="AB115" s="45">
        <f>IF(ABS(Y115)&gt;Y$3*AB$3,1,0)</f>
        <v>0</v>
      </c>
      <c r="AC115" s="45">
        <f t="shared" ref="AC115:AC178" si="91">IF(ABS(Y115)&gt;Y$3*AC$3,1,0)</f>
        <v>0</v>
      </c>
      <c r="AD115" s="45">
        <f t="shared" ref="AD115:AD178" si="92">IF(ABS(Y115)&gt;AD$3*Y$3,1,0)</f>
        <v>0</v>
      </c>
      <c r="AE115" s="45">
        <f t="shared" ref="AE115:AE178" si="93">IF(AB114+AC114=0,IF(ABS(Y115)&lt;=AE$2,IF(ABS(U115)&lt;=AE$3,1,0),0),0)</f>
        <v>0</v>
      </c>
      <c r="AF115" s="45">
        <f t="shared" ref="AF115:AF178" si="94">IF(AB114+AC114=0,IF(ABS(Y115)&lt;=AF$2,IF(ABS(U115)&lt;=AF$3,1,0),0),0)</f>
        <v>0</v>
      </c>
      <c r="AH115" s="48">
        <v>10.08</v>
      </c>
      <c r="AI115" s="45">
        <f>(AH115-10.27)/0.12</f>
        <v>-1.5833333333333293</v>
      </c>
      <c r="AJ115" s="45">
        <v>-1.5833333333333293</v>
      </c>
      <c r="AK115" s="45">
        <f t="shared" ref="AK115:AK178" si="95">AJ115*AK$3+AK114*(1-AK$3)</f>
        <v>-0.31666666666666587</v>
      </c>
      <c r="AL115" s="45">
        <f t="shared" ref="AL115:AL178" si="96">IF(ABS(AK115)&gt;=AL$2*AL$3,-AK115,0)</f>
        <v>0</v>
      </c>
      <c r="AM115" s="45">
        <f>AJ115</f>
        <v>-1.5833333333333293</v>
      </c>
      <c r="AN115" s="45">
        <f>AJ115*AN$3+AN114*(1-AN$3)</f>
        <v>-1.4722222222222205</v>
      </c>
      <c r="AO115" s="45">
        <f>-AN115</f>
        <v>1.4722222222222205</v>
      </c>
      <c r="AP115" s="45">
        <f>AJ115</f>
        <v>-1.5833333333333293</v>
      </c>
      <c r="AQ115" s="45">
        <f t="shared" ref="AQ115:AQ178" si="97">IF(ABS(AJ115)&gt;=AQ$3,1,0)</f>
        <v>0</v>
      </c>
      <c r="BE115" s="45" t="s">
        <v>147</v>
      </c>
      <c r="BF115" s="45">
        <v>143.5</v>
      </c>
      <c r="BG115" s="45">
        <v>19980827</v>
      </c>
      <c r="BH115" s="45" t="s">
        <v>138</v>
      </c>
      <c r="BI115" s="45" t="s">
        <v>148</v>
      </c>
      <c r="BJ115" s="45">
        <v>9806249</v>
      </c>
      <c r="BK115" s="45">
        <v>40</v>
      </c>
      <c r="BL115" s="45">
        <v>71.959999999999994</v>
      </c>
      <c r="BM115" s="45">
        <v>64.87</v>
      </c>
      <c r="BN115" s="45">
        <v>10.93</v>
      </c>
      <c r="BO115" s="45">
        <v>9.98</v>
      </c>
      <c r="BP115" s="45">
        <v>485</v>
      </c>
      <c r="BQ115" s="45" t="s">
        <v>149</v>
      </c>
      <c r="BR115" s="45">
        <v>40</v>
      </c>
      <c r="BS115" s="45">
        <v>3.3</v>
      </c>
      <c r="BT115" s="45">
        <v>2.5</v>
      </c>
      <c r="BU115" s="45">
        <v>5.8</v>
      </c>
      <c r="BV115" s="45">
        <v>0</v>
      </c>
      <c r="BW115" s="45">
        <v>3146</v>
      </c>
      <c r="BX115" s="45">
        <v>3160</v>
      </c>
      <c r="BY115" s="45">
        <v>3152.2</v>
      </c>
      <c r="BZ115" s="45">
        <v>13</v>
      </c>
      <c r="CA115" s="45">
        <v>13.8</v>
      </c>
      <c r="CB115" s="45">
        <v>13.3</v>
      </c>
      <c r="CC115" s="45">
        <v>2.13</v>
      </c>
      <c r="CD115" s="45">
        <v>2.2200000000000002</v>
      </c>
      <c r="CE115" s="45">
        <v>2.19</v>
      </c>
      <c r="CF115" s="45">
        <v>5.8</v>
      </c>
      <c r="CG115" s="45">
        <v>6.8</v>
      </c>
      <c r="CH115" s="45">
        <v>6.4</v>
      </c>
      <c r="CI115" s="45">
        <v>0</v>
      </c>
      <c r="CJ115" s="45">
        <v>0</v>
      </c>
      <c r="CK115" s="45">
        <v>0</v>
      </c>
      <c r="CL115" s="45">
        <v>832</v>
      </c>
      <c r="CM115" s="45">
        <v>875</v>
      </c>
      <c r="CN115" s="45">
        <v>854</v>
      </c>
      <c r="CO115" s="45">
        <v>142.80000000000001</v>
      </c>
      <c r="CP115" s="45">
        <v>143.30000000000001</v>
      </c>
      <c r="CQ115" s="45">
        <v>143.30000000000001</v>
      </c>
      <c r="CR115" s="45">
        <v>87.2</v>
      </c>
      <c r="CS115" s="45">
        <v>87.8</v>
      </c>
      <c r="CT115" s="45">
        <v>87.7</v>
      </c>
      <c r="CU115" s="45">
        <v>92.8</v>
      </c>
      <c r="CV115" s="45">
        <v>93.9</v>
      </c>
      <c r="CW115" s="45">
        <v>93.3</v>
      </c>
      <c r="CX115" s="45">
        <v>5</v>
      </c>
      <c r="CY115" s="45">
        <v>6.1</v>
      </c>
      <c r="CZ115" s="45">
        <v>5.6</v>
      </c>
      <c r="DA115" s="45">
        <v>28.7</v>
      </c>
      <c r="DB115" s="45">
        <v>38.299999999999997</v>
      </c>
      <c r="DC115" s="45">
        <v>33</v>
      </c>
      <c r="DD115" s="45">
        <v>276</v>
      </c>
      <c r="DE115" s="45">
        <v>276</v>
      </c>
      <c r="DF115" s="45">
        <v>276</v>
      </c>
      <c r="DG115" s="45">
        <v>3</v>
      </c>
      <c r="DH115" s="45">
        <v>9.8000000000000007</v>
      </c>
      <c r="DI115" s="45">
        <v>8.1999999999999993</v>
      </c>
      <c r="DJ115" s="45">
        <v>0.5</v>
      </c>
      <c r="DK115" s="45">
        <v>0.5</v>
      </c>
      <c r="DL115" s="45">
        <v>0.5</v>
      </c>
      <c r="DM115" s="45">
        <v>0.4</v>
      </c>
      <c r="DN115" s="45">
        <v>0.6</v>
      </c>
      <c r="DO115" s="45">
        <v>0.52</v>
      </c>
      <c r="DP115" s="45">
        <v>35</v>
      </c>
      <c r="DQ115" s="45">
        <v>35</v>
      </c>
      <c r="DR115" s="45">
        <v>35</v>
      </c>
      <c r="DS115" s="45">
        <v>138.69999999999999</v>
      </c>
      <c r="DT115" s="45">
        <v>212.4</v>
      </c>
      <c r="DU115" s="45">
        <v>173.3</v>
      </c>
      <c r="DV115" s="45">
        <v>1660</v>
      </c>
      <c r="DW115" s="45">
        <v>720</v>
      </c>
      <c r="DX115" s="45">
        <v>720</v>
      </c>
      <c r="DY115" s="45">
        <v>1175</v>
      </c>
      <c r="DZ115" s="45">
        <v>6.8599999999999994E-2</v>
      </c>
      <c r="EA115" s="45">
        <v>6.8599999999999994E-2</v>
      </c>
      <c r="EB115" s="45">
        <v>6.8599999999999994E-2</v>
      </c>
      <c r="EC115" s="45">
        <v>9.1399999999999995E-2</v>
      </c>
      <c r="ED115" s="45">
        <v>9.1399999999999995E-2</v>
      </c>
      <c r="EE115" s="45">
        <v>9.1399999999999995E-2</v>
      </c>
      <c r="EF115" s="45">
        <v>6.8599999999999994E-2</v>
      </c>
      <c r="EG115" s="45">
        <v>6.8599999999999994E-2</v>
      </c>
      <c r="EH115" s="45">
        <v>6.8599999999999994E-2</v>
      </c>
      <c r="EI115" s="45">
        <v>6.8599999999999994E-2</v>
      </c>
      <c r="EJ115" s="45">
        <v>6.8599999999999994E-2</v>
      </c>
      <c r="EK115" s="45">
        <v>6.8599999999999994E-2</v>
      </c>
      <c r="EL115" s="45">
        <v>5.8400000000000001E-2</v>
      </c>
      <c r="EM115" s="45">
        <v>6.8599999999999994E-2</v>
      </c>
      <c r="EN115" s="45">
        <v>6.3500000000000001E-2</v>
      </c>
      <c r="EO115" s="45">
        <v>0</v>
      </c>
      <c r="EP115" s="45">
        <v>7</v>
      </c>
      <c r="EQ115" s="45" t="s">
        <v>134</v>
      </c>
      <c r="ER115" s="45">
        <v>15952</v>
      </c>
      <c r="ES115" s="45" t="s">
        <v>141</v>
      </c>
      <c r="ET115" s="45">
        <v>8252</v>
      </c>
      <c r="EU115" s="45">
        <v>8231</v>
      </c>
      <c r="EV115" s="45">
        <v>1279</v>
      </c>
      <c r="EW115" s="45">
        <v>2405</v>
      </c>
      <c r="EX115" s="45" t="s">
        <v>142</v>
      </c>
      <c r="EY115" s="45">
        <v>2</v>
      </c>
      <c r="EZ115" s="45">
        <v>19980829</v>
      </c>
      <c r="FA115" s="45" t="s">
        <v>146</v>
      </c>
      <c r="FB115" s="45">
        <v>219</v>
      </c>
      <c r="FC115" s="45" t="s">
        <v>143</v>
      </c>
    </row>
    <row r="116" spans="1:159" s="45" customFormat="1">
      <c r="A116" s="45" t="s">
        <v>126</v>
      </c>
      <c r="B116" s="45">
        <v>1</v>
      </c>
      <c r="C116" s="45">
        <v>18.8</v>
      </c>
      <c r="D116" s="45">
        <v>31089</v>
      </c>
      <c r="E116" s="45">
        <v>1006</v>
      </c>
      <c r="F116" s="45" t="s">
        <v>145</v>
      </c>
      <c r="G116" s="45">
        <v>19980903</v>
      </c>
      <c r="H116" s="45" t="s">
        <v>150</v>
      </c>
      <c r="I116" s="45" t="s">
        <v>130</v>
      </c>
      <c r="J116" s="45">
        <v>19980908</v>
      </c>
      <c r="K116" s="45" t="s">
        <v>131</v>
      </c>
      <c r="L116" s="45">
        <v>2</v>
      </c>
      <c r="N116" s="52">
        <f t="shared" si="78"/>
        <v>0</v>
      </c>
      <c r="O116" s="53">
        <f t="shared" si="79"/>
        <v>-0.23530000000000001</v>
      </c>
      <c r="P116" s="45">
        <v>-0.23530000000000001</v>
      </c>
      <c r="Q116" s="45">
        <f t="shared" si="80"/>
        <v>-0.14587600000000001</v>
      </c>
      <c r="R116" s="45">
        <f t="shared" si="81"/>
        <v>0</v>
      </c>
      <c r="S116" s="45">
        <f t="shared" si="82"/>
        <v>-0.23530000000000001</v>
      </c>
      <c r="T116" s="54">
        <f t="shared" si="83"/>
        <v>26.4</v>
      </c>
      <c r="U116" s="45">
        <f t="shared" si="84"/>
        <v>-5.1753333333333346E-2</v>
      </c>
      <c r="V116" s="55">
        <f t="shared" si="85"/>
        <v>5.1753333333333346E-2</v>
      </c>
      <c r="W116" s="56">
        <f t="shared" si="86"/>
        <v>-0.22943333333333332</v>
      </c>
      <c r="X116" s="54">
        <f t="shared" si="87"/>
        <v>26.151584</v>
      </c>
      <c r="Y116" s="45">
        <f t="shared" si="88"/>
        <v>-0.22943333333333332</v>
      </c>
      <c r="Z116" s="45">
        <f t="shared" si="89"/>
        <v>0</v>
      </c>
      <c r="AA116" s="45">
        <f t="shared" si="90"/>
        <v>-5.1753333333333346E-2</v>
      </c>
      <c r="AB116" s="45">
        <f t="shared" ref="AB116:AB179" si="98">IF(ABS(Y116)&gt;Y$3*AB$3,1,0)</f>
        <v>0</v>
      </c>
      <c r="AC116" s="45">
        <f t="shared" si="91"/>
        <v>0</v>
      </c>
      <c r="AD116" s="45">
        <f t="shared" si="92"/>
        <v>0</v>
      </c>
      <c r="AE116" s="45">
        <f t="shared" si="93"/>
        <v>1</v>
      </c>
      <c r="AF116" s="45">
        <f t="shared" si="94"/>
        <v>1</v>
      </c>
      <c r="AH116" s="48">
        <v>8.94</v>
      </c>
      <c r="AI116" s="45">
        <f>(AH116-9.09)/0.12</f>
        <v>-1.2500000000000031</v>
      </c>
      <c r="AJ116" s="45">
        <v>-1.2500000000000031</v>
      </c>
      <c r="AK116" s="45">
        <f t="shared" si="95"/>
        <v>-0.5033333333333333</v>
      </c>
      <c r="AL116" s="45">
        <f t="shared" si="96"/>
        <v>0</v>
      </c>
      <c r="AM116" s="45">
        <f>AJ116+AL115</f>
        <v>-1.2500000000000031</v>
      </c>
      <c r="AN116" s="45">
        <f t="shared" ref="AN116:AN179" si="99">AJ116*AN$3+AN115*(1-AN$3)</f>
        <v>-1.4277777777777771</v>
      </c>
      <c r="AO116" s="45">
        <f>-AN116</f>
        <v>1.4277777777777771</v>
      </c>
      <c r="AP116" s="45">
        <f>AJ116+AO115</f>
        <v>0.22222222222221744</v>
      </c>
      <c r="AQ116" s="45">
        <f t="shared" si="97"/>
        <v>0</v>
      </c>
      <c r="BE116" s="45" t="s">
        <v>151</v>
      </c>
      <c r="BF116" s="45">
        <v>143.5</v>
      </c>
      <c r="BG116" s="45">
        <v>19980901</v>
      </c>
      <c r="BH116" s="45" t="s">
        <v>138</v>
      </c>
      <c r="BI116" s="45" t="s">
        <v>152</v>
      </c>
      <c r="BJ116" s="45">
        <v>9806249</v>
      </c>
      <c r="BK116" s="45">
        <v>40</v>
      </c>
      <c r="BL116" s="45">
        <v>59.79</v>
      </c>
      <c r="BM116" s="45">
        <v>50.66</v>
      </c>
      <c r="BN116" s="45">
        <v>10.130000000000001</v>
      </c>
      <c r="BO116" s="45">
        <v>8.82</v>
      </c>
      <c r="BP116" s="45">
        <v>535</v>
      </c>
      <c r="BQ116" s="45" t="s">
        <v>153</v>
      </c>
      <c r="BR116" s="45">
        <v>40</v>
      </c>
      <c r="BS116" s="45">
        <v>11.5</v>
      </c>
      <c r="BT116" s="45">
        <v>7.3</v>
      </c>
      <c r="BU116" s="45">
        <v>18.8</v>
      </c>
      <c r="BV116" s="45">
        <v>0</v>
      </c>
      <c r="BW116" s="45">
        <v>3144</v>
      </c>
      <c r="BX116" s="45">
        <v>3156</v>
      </c>
      <c r="BY116" s="45">
        <v>3148.8</v>
      </c>
      <c r="BZ116" s="45">
        <v>13.1</v>
      </c>
      <c r="CA116" s="45">
        <v>13.6</v>
      </c>
      <c r="CB116" s="45">
        <v>13.4</v>
      </c>
      <c r="CC116" s="45">
        <v>2.2200000000000002</v>
      </c>
      <c r="CD116" s="45">
        <v>2.31</v>
      </c>
      <c r="CE116" s="45">
        <v>2.2799999999999998</v>
      </c>
      <c r="CF116" s="45">
        <v>7.3</v>
      </c>
      <c r="CG116" s="45">
        <v>7.7</v>
      </c>
      <c r="CH116" s="45">
        <v>7.5</v>
      </c>
      <c r="CI116" s="45">
        <v>0</v>
      </c>
      <c r="CJ116" s="45">
        <v>0</v>
      </c>
      <c r="CK116" s="45">
        <v>0</v>
      </c>
      <c r="CL116" s="45">
        <v>824</v>
      </c>
      <c r="CM116" s="45">
        <v>875</v>
      </c>
      <c r="CN116" s="45">
        <v>849</v>
      </c>
      <c r="CO116" s="45">
        <v>142.80000000000001</v>
      </c>
      <c r="CP116" s="45">
        <v>143.9</v>
      </c>
      <c r="CQ116" s="45">
        <v>143.4</v>
      </c>
      <c r="CR116" s="45">
        <v>87.2</v>
      </c>
      <c r="CS116" s="45">
        <v>88.3</v>
      </c>
      <c r="CT116" s="45">
        <v>87.7</v>
      </c>
      <c r="CU116" s="45">
        <v>92.8</v>
      </c>
      <c r="CV116" s="45">
        <v>93.9</v>
      </c>
      <c r="CW116" s="45">
        <v>93.3</v>
      </c>
      <c r="CX116" s="45">
        <v>5</v>
      </c>
      <c r="CY116" s="45">
        <v>6.1</v>
      </c>
      <c r="CZ116" s="45">
        <v>5.7</v>
      </c>
      <c r="DA116" s="45">
        <v>31.7</v>
      </c>
      <c r="DB116" s="45">
        <v>41.7</v>
      </c>
      <c r="DC116" s="45">
        <v>36.5</v>
      </c>
      <c r="DD116" s="45">
        <v>276</v>
      </c>
      <c r="DE116" s="45">
        <v>283</v>
      </c>
      <c r="DF116" s="45">
        <v>276</v>
      </c>
      <c r="DG116" s="45">
        <v>6.8</v>
      </c>
      <c r="DH116" s="45">
        <v>6.8</v>
      </c>
      <c r="DI116" s="45">
        <v>6.8</v>
      </c>
      <c r="DJ116" s="45">
        <v>0.5</v>
      </c>
      <c r="DK116" s="45">
        <v>0.6</v>
      </c>
      <c r="DL116" s="45">
        <v>0.5</v>
      </c>
      <c r="DM116" s="45">
        <v>0.4</v>
      </c>
      <c r="DN116" s="45">
        <v>0.6</v>
      </c>
      <c r="DO116" s="45">
        <v>0.48</v>
      </c>
      <c r="DP116" s="45">
        <v>35</v>
      </c>
      <c r="DQ116" s="45">
        <v>35</v>
      </c>
      <c r="DR116" s="45">
        <v>35</v>
      </c>
      <c r="DS116" s="45">
        <v>167.1</v>
      </c>
      <c r="DT116" s="45">
        <v>254.9</v>
      </c>
      <c r="DU116" s="45">
        <v>204.2</v>
      </c>
      <c r="DV116" s="45">
        <v>1660</v>
      </c>
      <c r="DW116" s="45">
        <v>720</v>
      </c>
      <c r="DX116" s="45">
        <v>720</v>
      </c>
      <c r="DY116" s="45">
        <v>1125</v>
      </c>
      <c r="DZ116" s="45">
        <v>6.3500000000000001E-2</v>
      </c>
      <c r="EA116" s="45">
        <v>6.3500000000000001E-2</v>
      </c>
      <c r="EB116" s="45">
        <v>6.3500000000000001E-2</v>
      </c>
      <c r="EC116" s="45">
        <v>9.9099999999999994E-2</v>
      </c>
      <c r="ED116" s="45">
        <v>9.9099999999999994E-2</v>
      </c>
      <c r="EE116" s="45">
        <v>9.9099999999999994E-2</v>
      </c>
      <c r="EF116" s="45">
        <v>6.8599999999999994E-2</v>
      </c>
      <c r="EG116" s="45">
        <v>6.8599999999999994E-2</v>
      </c>
      <c r="EH116" s="45">
        <v>6.8599999999999994E-2</v>
      </c>
      <c r="EI116" s="45">
        <v>6.8599999999999994E-2</v>
      </c>
      <c r="EJ116" s="45">
        <v>6.8599999999999994E-2</v>
      </c>
      <c r="EK116" s="45">
        <v>6.8599999999999994E-2</v>
      </c>
      <c r="EL116" s="45">
        <v>5.8400000000000001E-2</v>
      </c>
      <c r="EM116" s="45">
        <v>6.8599999999999994E-2</v>
      </c>
      <c r="EN116" s="45">
        <v>6.3500000000000001E-2</v>
      </c>
      <c r="EO116" s="45">
        <v>0</v>
      </c>
      <c r="EP116" s="45">
        <v>8</v>
      </c>
      <c r="EQ116" s="45">
        <v>3.0499999999999999E-2</v>
      </c>
      <c r="ER116" s="45">
        <v>15952</v>
      </c>
      <c r="ES116" s="45" t="s">
        <v>141</v>
      </c>
      <c r="ET116" s="45">
        <v>8252</v>
      </c>
      <c r="EU116" s="45">
        <v>8231</v>
      </c>
      <c r="EV116" s="45">
        <v>1279</v>
      </c>
      <c r="EW116" s="45">
        <v>2405</v>
      </c>
      <c r="EX116" s="45" t="s">
        <v>142</v>
      </c>
      <c r="EY116" s="45">
        <v>3</v>
      </c>
      <c r="EZ116" s="45">
        <v>19980903</v>
      </c>
      <c r="FA116" s="45" t="s">
        <v>150</v>
      </c>
      <c r="FB116" s="45">
        <v>219</v>
      </c>
      <c r="FC116" s="45" t="s">
        <v>143</v>
      </c>
    </row>
    <row r="117" spans="1:159" s="45" customFormat="1">
      <c r="A117" s="45" t="s">
        <v>126</v>
      </c>
      <c r="B117" s="45">
        <v>1</v>
      </c>
      <c r="C117" s="45">
        <v>12.3</v>
      </c>
      <c r="D117" s="45">
        <v>32810</v>
      </c>
      <c r="E117" s="45" t="s">
        <v>144</v>
      </c>
      <c r="F117" s="45" t="s">
        <v>145</v>
      </c>
      <c r="G117" s="45">
        <v>19980916</v>
      </c>
      <c r="H117" s="45" t="s">
        <v>190</v>
      </c>
      <c r="I117" s="45" t="s">
        <v>130</v>
      </c>
      <c r="J117" s="45">
        <v>19980917</v>
      </c>
      <c r="K117" s="45">
        <v>19990810</v>
      </c>
      <c r="L117" s="45">
        <v>3</v>
      </c>
      <c r="N117" s="52">
        <f t="shared" si="78"/>
        <v>0</v>
      </c>
      <c r="O117" s="53">
        <f t="shared" si="79"/>
        <v>1.2941</v>
      </c>
      <c r="P117" s="45">
        <v>1.2941</v>
      </c>
      <c r="Q117" s="45">
        <f t="shared" si="80"/>
        <v>0.1421192</v>
      </c>
      <c r="R117" s="45">
        <f t="shared" si="81"/>
        <v>0</v>
      </c>
      <c r="S117" s="45">
        <f t="shared" si="82"/>
        <v>1.2941</v>
      </c>
      <c r="T117" s="54">
        <f t="shared" si="83"/>
        <v>26.4</v>
      </c>
      <c r="U117" s="45">
        <f t="shared" si="84"/>
        <v>0.21741733333333332</v>
      </c>
      <c r="V117" s="55">
        <f t="shared" si="85"/>
        <v>-0.21741733333333332</v>
      </c>
      <c r="W117" s="56">
        <f t="shared" si="86"/>
        <v>1.3458533333333333</v>
      </c>
      <c r="X117" s="54">
        <f t="shared" si="87"/>
        <v>27.443603199999998</v>
      </c>
      <c r="Y117" s="45">
        <f t="shared" si="88"/>
        <v>1.3458533333333333</v>
      </c>
      <c r="Z117" s="45">
        <f t="shared" si="89"/>
        <v>0</v>
      </c>
      <c r="AA117" s="45">
        <f t="shared" si="90"/>
        <v>0.21741733333333332</v>
      </c>
      <c r="AB117" s="45">
        <f t="shared" si="98"/>
        <v>0</v>
      </c>
      <c r="AC117" s="45">
        <f t="shared" si="91"/>
        <v>0</v>
      </c>
      <c r="AD117" s="45">
        <f t="shared" si="92"/>
        <v>0</v>
      </c>
      <c r="AE117" s="45">
        <f t="shared" si="93"/>
        <v>0</v>
      </c>
      <c r="AF117" s="45">
        <f t="shared" si="94"/>
        <v>0</v>
      </c>
      <c r="AH117" s="48">
        <v>10.09</v>
      </c>
      <c r="AI117" s="45">
        <f>(AH117-10.27)/0.12</f>
        <v>-1.4999999999999978</v>
      </c>
      <c r="AJ117" s="45">
        <v>-1.4999999999999978</v>
      </c>
      <c r="AK117" s="45">
        <f t="shared" si="95"/>
        <v>-0.70266666666666633</v>
      </c>
      <c r="AL117" s="45">
        <f t="shared" si="96"/>
        <v>0.70266666666666633</v>
      </c>
      <c r="AM117" s="45">
        <f t="shared" ref="AM117:AM180" si="100">AJ117+AL116</f>
        <v>-1.4999999999999978</v>
      </c>
      <c r="AN117" s="45">
        <f t="shared" si="99"/>
        <v>-1.4422222222222214</v>
      </c>
      <c r="AO117" s="45">
        <f t="shared" ref="AO117:AO180" si="101">-AN117</f>
        <v>1.4422222222222214</v>
      </c>
      <c r="AP117" s="45">
        <f t="shared" ref="AP117:AP180" si="102">AJ117+AO116</f>
        <v>-7.2222222222220633E-2</v>
      </c>
      <c r="AQ117" s="45">
        <f t="shared" si="97"/>
        <v>0</v>
      </c>
      <c r="BE117" s="45" t="s">
        <v>147</v>
      </c>
      <c r="BF117" s="45">
        <v>143.5</v>
      </c>
      <c r="BG117" s="45">
        <v>19980914</v>
      </c>
      <c r="BH117" s="45" t="s">
        <v>138</v>
      </c>
      <c r="BI117" s="45" t="s">
        <v>191</v>
      </c>
      <c r="BJ117" s="45">
        <v>9806249</v>
      </c>
      <c r="BK117" s="45">
        <v>40</v>
      </c>
      <c r="BL117" s="45">
        <v>71.78</v>
      </c>
      <c r="BM117" s="45">
        <v>65.39</v>
      </c>
      <c r="BN117" s="45">
        <v>10.88</v>
      </c>
      <c r="BO117" s="45">
        <v>10.02</v>
      </c>
      <c r="BP117" s="45">
        <v>160</v>
      </c>
      <c r="BQ117" s="45" t="s">
        <v>192</v>
      </c>
      <c r="BR117" s="45">
        <v>40</v>
      </c>
      <c r="BS117" s="45">
        <v>5.8</v>
      </c>
      <c r="BT117" s="45">
        <v>6.5</v>
      </c>
      <c r="BU117" s="45">
        <v>12.3</v>
      </c>
      <c r="BV117" s="45">
        <v>0</v>
      </c>
      <c r="BW117" s="45">
        <v>3146</v>
      </c>
      <c r="BX117" s="45">
        <v>3154</v>
      </c>
      <c r="BY117" s="45">
        <v>3150.2</v>
      </c>
      <c r="BZ117" s="45">
        <v>13.2</v>
      </c>
      <c r="CA117" s="45">
        <v>13.5</v>
      </c>
      <c r="CB117" s="45">
        <v>13.4</v>
      </c>
      <c r="CC117" s="45">
        <v>2.2200000000000002</v>
      </c>
      <c r="CD117" s="45">
        <v>2.27</v>
      </c>
      <c r="CE117" s="45">
        <v>2.23</v>
      </c>
      <c r="CF117" s="45">
        <v>6.5</v>
      </c>
      <c r="CG117" s="45">
        <v>6.8</v>
      </c>
      <c r="CH117" s="45">
        <v>6.6</v>
      </c>
      <c r="CI117" s="45">
        <v>0</v>
      </c>
      <c r="CJ117" s="45">
        <v>0</v>
      </c>
      <c r="CK117" s="45">
        <v>0</v>
      </c>
      <c r="CL117" s="45">
        <v>841</v>
      </c>
      <c r="CM117" s="45">
        <v>875</v>
      </c>
      <c r="CN117" s="45">
        <v>853</v>
      </c>
      <c r="CO117" s="45">
        <v>143.30000000000001</v>
      </c>
      <c r="CP117" s="45">
        <v>143.9</v>
      </c>
      <c r="CQ117" s="45">
        <v>143.4</v>
      </c>
      <c r="CR117" s="45">
        <v>87.8</v>
      </c>
      <c r="CS117" s="45">
        <v>88.3</v>
      </c>
      <c r="CT117" s="45">
        <v>87.9</v>
      </c>
      <c r="CU117" s="45">
        <v>92.8</v>
      </c>
      <c r="CV117" s="45">
        <v>93.9</v>
      </c>
      <c r="CW117" s="45">
        <v>93.4</v>
      </c>
      <c r="CX117" s="45">
        <v>5</v>
      </c>
      <c r="CY117" s="45">
        <v>6.1</v>
      </c>
      <c r="CZ117" s="45">
        <v>5.6</v>
      </c>
      <c r="DA117" s="45">
        <v>28.3</v>
      </c>
      <c r="DB117" s="45">
        <v>35.700000000000003</v>
      </c>
      <c r="DC117" s="45">
        <v>30.7</v>
      </c>
      <c r="DD117" s="45">
        <v>269</v>
      </c>
      <c r="DE117" s="45">
        <v>276</v>
      </c>
      <c r="DF117" s="45">
        <v>273</v>
      </c>
      <c r="DG117" s="45">
        <v>7.1</v>
      </c>
      <c r="DH117" s="45">
        <v>8.8000000000000007</v>
      </c>
      <c r="DI117" s="45">
        <v>7.5</v>
      </c>
      <c r="DJ117" s="45">
        <v>0.5</v>
      </c>
      <c r="DK117" s="45">
        <v>0.5</v>
      </c>
      <c r="DL117" s="45">
        <v>0.5</v>
      </c>
      <c r="DM117" s="45">
        <v>0.4</v>
      </c>
      <c r="DN117" s="45">
        <v>0.5</v>
      </c>
      <c r="DO117" s="45">
        <v>0.51</v>
      </c>
      <c r="DP117" s="45">
        <v>35</v>
      </c>
      <c r="DQ117" s="45">
        <v>35</v>
      </c>
      <c r="DR117" s="45">
        <v>35</v>
      </c>
      <c r="DS117" s="45">
        <v>113.3</v>
      </c>
      <c r="DT117" s="45">
        <v>147.19999999999999</v>
      </c>
      <c r="DU117" s="45">
        <v>133.69999999999999</v>
      </c>
      <c r="DV117" s="45">
        <v>1660</v>
      </c>
      <c r="DW117" s="45">
        <v>720</v>
      </c>
      <c r="DX117" s="45">
        <v>720</v>
      </c>
      <c r="DY117" s="45">
        <v>1500</v>
      </c>
      <c r="DZ117" s="45">
        <v>5.8400000000000001E-2</v>
      </c>
      <c r="EA117" s="45">
        <v>5.8400000000000001E-2</v>
      </c>
      <c r="EB117" s="45">
        <v>5.8400000000000001E-2</v>
      </c>
      <c r="EC117" s="45">
        <v>9.4E-2</v>
      </c>
      <c r="ED117" s="45">
        <v>9.4E-2</v>
      </c>
      <c r="EE117" s="45">
        <v>9.4E-2</v>
      </c>
      <c r="EF117" s="45">
        <v>6.8599999999999994E-2</v>
      </c>
      <c r="EG117" s="45">
        <v>6.8599999999999994E-2</v>
      </c>
      <c r="EH117" s="45">
        <v>6.8599999999999994E-2</v>
      </c>
      <c r="EI117" s="45">
        <v>7.1099999999999997E-2</v>
      </c>
      <c r="EJ117" s="45">
        <v>7.1099999999999997E-2</v>
      </c>
      <c r="EK117" s="45">
        <v>7.1099999999999997E-2</v>
      </c>
      <c r="EL117" s="45">
        <v>6.0999999999999999E-2</v>
      </c>
      <c r="EM117" s="45">
        <v>7.1099999999999997E-2</v>
      </c>
      <c r="EN117" s="45">
        <v>6.6000000000000003E-2</v>
      </c>
      <c r="EO117" s="45">
        <v>0</v>
      </c>
      <c r="EP117" s="45">
        <v>11</v>
      </c>
      <c r="EQ117" s="45">
        <v>4.0599999999999997E-2</v>
      </c>
      <c r="ER117" s="45" t="s">
        <v>181</v>
      </c>
      <c r="ES117" s="45" t="s">
        <v>182</v>
      </c>
      <c r="ET117" s="45">
        <v>8252</v>
      </c>
      <c r="EU117" s="45">
        <v>8231</v>
      </c>
      <c r="EV117" s="45">
        <v>1279</v>
      </c>
      <c r="EW117" s="45">
        <v>2405</v>
      </c>
      <c r="EX117" s="45" t="s">
        <v>142</v>
      </c>
      <c r="EY117" s="45" t="s">
        <v>193</v>
      </c>
      <c r="EZ117" s="45">
        <v>19980916</v>
      </c>
      <c r="FA117" s="45" t="s">
        <v>190</v>
      </c>
      <c r="FB117" s="45">
        <v>219</v>
      </c>
      <c r="FC117" s="45" t="s">
        <v>143</v>
      </c>
    </row>
    <row r="118" spans="1:159" s="45" customFormat="1">
      <c r="A118" s="45" t="s">
        <v>126</v>
      </c>
      <c r="B118" s="45">
        <v>1</v>
      </c>
      <c r="C118" s="45">
        <v>12.2</v>
      </c>
      <c r="D118" s="45">
        <v>35310</v>
      </c>
      <c r="E118" s="45">
        <v>1006</v>
      </c>
      <c r="F118" s="45" t="s">
        <v>145</v>
      </c>
      <c r="G118" s="45">
        <v>19990825</v>
      </c>
      <c r="H118" s="45" t="s">
        <v>298</v>
      </c>
      <c r="I118" s="45" t="s">
        <v>295</v>
      </c>
      <c r="J118" s="45">
        <v>19990826</v>
      </c>
      <c r="K118" s="45" t="s">
        <v>131</v>
      </c>
      <c r="L118" s="45">
        <v>4</v>
      </c>
      <c r="N118" s="52">
        <f t="shared" si="78"/>
        <v>1</v>
      </c>
      <c r="O118" s="57">
        <f t="shared" si="79"/>
        <v>-2.1764999999999999</v>
      </c>
      <c r="P118" s="45">
        <v>-2.1764999999999999</v>
      </c>
      <c r="Q118" s="45">
        <f t="shared" si="80"/>
        <v>-0.32160464</v>
      </c>
      <c r="R118" s="45">
        <f t="shared" si="81"/>
        <v>0</v>
      </c>
      <c r="S118" s="45">
        <f t="shared" si="82"/>
        <v>-2.1764999999999999</v>
      </c>
      <c r="T118" s="54">
        <f t="shared" si="83"/>
        <v>26.4</v>
      </c>
      <c r="U118" s="45">
        <f t="shared" si="84"/>
        <v>-0.26136613333333336</v>
      </c>
      <c r="V118" s="55">
        <f t="shared" si="85"/>
        <v>0.26136613333333336</v>
      </c>
      <c r="W118" s="56">
        <f t="shared" si="86"/>
        <v>-2.393917333333333</v>
      </c>
      <c r="X118" s="54">
        <f t="shared" si="87"/>
        <v>25.145442559999999</v>
      </c>
      <c r="Y118" s="45">
        <f t="shared" si="88"/>
        <v>-2.393917333333333</v>
      </c>
      <c r="Z118" s="45">
        <f t="shared" si="89"/>
        <v>1</v>
      </c>
      <c r="AA118" s="45">
        <f t="shared" si="90"/>
        <v>-0.26136613333333336</v>
      </c>
      <c r="AB118" s="45">
        <f t="shared" si="98"/>
        <v>1</v>
      </c>
      <c r="AC118" s="45">
        <f t="shared" si="91"/>
        <v>1</v>
      </c>
      <c r="AD118" s="45">
        <f t="shared" si="92"/>
        <v>1</v>
      </c>
      <c r="AE118" s="45">
        <f t="shared" si="93"/>
        <v>0</v>
      </c>
      <c r="AF118" s="45">
        <f t="shared" si="94"/>
        <v>0</v>
      </c>
      <c r="AH118" s="48">
        <v>8.89</v>
      </c>
      <c r="AI118" s="45">
        <f t="shared" ref="AI118:AI120" si="103">(AH118-9.09)/0.12</f>
        <v>-1.6666666666666607</v>
      </c>
      <c r="AJ118" s="45">
        <v>-1.6666666666666607</v>
      </c>
      <c r="AK118" s="45">
        <f t="shared" si="95"/>
        <v>-0.89546666666666519</v>
      </c>
      <c r="AL118" s="45">
        <f t="shared" si="96"/>
        <v>0.89546666666666519</v>
      </c>
      <c r="AM118" s="45">
        <f t="shared" si="100"/>
        <v>-0.96399999999999442</v>
      </c>
      <c r="AN118" s="45">
        <f t="shared" si="99"/>
        <v>-1.4871111111111093</v>
      </c>
      <c r="AO118" s="45">
        <f t="shared" si="101"/>
        <v>1.4871111111111093</v>
      </c>
      <c r="AP118" s="45">
        <f t="shared" si="102"/>
        <v>-0.22444444444443934</v>
      </c>
      <c r="AQ118" s="45">
        <f t="shared" si="97"/>
        <v>0</v>
      </c>
      <c r="BE118" s="45" t="s">
        <v>151</v>
      </c>
      <c r="BF118" s="45">
        <v>143.5</v>
      </c>
      <c r="BG118" s="45">
        <v>19990823</v>
      </c>
      <c r="BH118" s="45" t="s">
        <v>138</v>
      </c>
      <c r="BI118" s="45" t="s">
        <v>299</v>
      </c>
      <c r="BJ118" s="45">
        <v>9806249</v>
      </c>
      <c r="BK118" s="45">
        <v>40</v>
      </c>
      <c r="BL118" s="45">
        <v>60</v>
      </c>
      <c r="BM118" s="45">
        <v>50.45</v>
      </c>
      <c r="BN118" s="45">
        <v>10.18</v>
      </c>
      <c r="BO118" s="45">
        <v>8.7899999999999991</v>
      </c>
      <c r="BP118" s="45">
        <v>210</v>
      </c>
      <c r="BQ118" s="45" t="s">
        <v>300</v>
      </c>
      <c r="BR118" s="45">
        <v>40</v>
      </c>
      <c r="BS118" s="45">
        <v>5.2</v>
      </c>
      <c r="BT118" s="45">
        <v>7</v>
      </c>
      <c r="BU118" s="45">
        <v>12.2</v>
      </c>
      <c r="BV118" s="45">
        <v>0</v>
      </c>
      <c r="BW118" s="45">
        <v>3146</v>
      </c>
      <c r="BX118" s="45">
        <v>3151</v>
      </c>
      <c r="BY118" s="45">
        <v>3148.7</v>
      </c>
      <c r="BZ118" s="45">
        <v>13</v>
      </c>
      <c r="CA118" s="45">
        <v>13.4</v>
      </c>
      <c r="CB118" s="45">
        <v>13.1</v>
      </c>
      <c r="CC118" s="45">
        <v>2.15</v>
      </c>
      <c r="CD118" s="45">
        <v>2.21</v>
      </c>
      <c r="CE118" s="45">
        <v>2.17</v>
      </c>
      <c r="CF118" s="45">
        <v>6.2</v>
      </c>
      <c r="CG118" s="45">
        <v>6.9</v>
      </c>
      <c r="CH118" s="45">
        <v>6.6</v>
      </c>
      <c r="CI118" s="45">
        <v>0</v>
      </c>
      <c r="CJ118" s="45">
        <v>0</v>
      </c>
      <c r="CK118" s="45">
        <v>0</v>
      </c>
      <c r="CL118" s="45">
        <v>828</v>
      </c>
      <c r="CM118" s="45">
        <v>870</v>
      </c>
      <c r="CN118" s="45">
        <v>846</v>
      </c>
      <c r="CO118" s="45">
        <v>143.30000000000001</v>
      </c>
      <c r="CP118" s="45">
        <v>143.9</v>
      </c>
      <c r="CQ118" s="45">
        <v>143.4</v>
      </c>
      <c r="CR118" s="45">
        <v>87.8</v>
      </c>
      <c r="CS118" s="45">
        <v>88.3</v>
      </c>
      <c r="CT118" s="45">
        <v>87.9</v>
      </c>
      <c r="CU118" s="45">
        <v>92.8</v>
      </c>
      <c r="CV118" s="45">
        <v>93.9</v>
      </c>
      <c r="CW118" s="45">
        <v>93.4</v>
      </c>
      <c r="CX118" s="45">
        <v>5</v>
      </c>
      <c r="CY118" s="45">
        <v>6.1</v>
      </c>
      <c r="CZ118" s="45">
        <v>5.5</v>
      </c>
      <c r="DA118" s="45">
        <v>30.3</v>
      </c>
      <c r="DB118" s="45">
        <v>41.7</v>
      </c>
      <c r="DC118" s="45">
        <v>35.700000000000003</v>
      </c>
      <c r="DD118" s="45">
        <v>272</v>
      </c>
      <c r="DE118" s="45">
        <v>276</v>
      </c>
      <c r="DF118" s="45">
        <v>276</v>
      </c>
      <c r="DG118" s="45">
        <v>6.8</v>
      </c>
      <c r="DH118" s="45">
        <v>7.4</v>
      </c>
      <c r="DI118" s="45">
        <v>6.9</v>
      </c>
      <c r="DJ118" s="45">
        <v>0</v>
      </c>
      <c r="DK118" s="45">
        <v>0.3</v>
      </c>
      <c r="DL118" s="45">
        <v>0.3</v>
      </c>
      <c r="DM118" s="45">
        <v>0.37</v>
      </c>
      <c r="DN118" s="45">
        <v>0.6</v>
      </c>
      <c r="DO118" s="45">
        <v>0.49</v>
      </c>
      <c r="DP118" s="45">
        <v>35</v>
      </c>
      <c r="DQ118" s="45">
        <v>35</v>
      </c>
      <c r="DR118" s="45">
        <v>35</v>
      </c>
      <c r="DS118" s="45">
        <v>5.7</v>
      </c>
      <c r="DT118" s="45">
        <v>186.9</v>
      </c>
      <c r="DU118" s="45">
        <v>153.5</v>
      </c>
      <c r="DV118" s="45">
        <v>1660</v>
      </c>
      <c r="DW118" s="45">
        <v>720</v>
      </c>
      <c r="DX118" s="45">
        <v>720</v>
      </c>
      <c r="DY118" s="45">
        <v>1450</v>
      </c>
      <c r="DZ118" s="45">
        <v>6.3500000000000001E-2</v>
      </c>
      <c r="EA118" s="45">
        <v>6.3500000000000001E-2</v>
      </c>
      <c r="EB118" s="45">
        <v>6.3500000000000001E-2</v>
      </c>
      <c r="EC118" s="45">
        <v>9.1399999999999995E-2</v>
      </c>
      <c r="ED118" s="45">
        <v>9.1399999999999995E-2</v>
      </c>
      <c r="EE118" s="45">
        <v>9.1399999999999995E-2</v>
      </c>
      <c r="EF118" s="45">
        <v>7.1099999999999997E-2</v>
      </c>
      <c r="EG118" s="45">
        <v>7.1099999999999997E-2</v>
      </c>
      <c r="EH118" s="45">
        <v>7.1099999999999997E-2</v>
      </c>
      <c r="EI118" s="45">
        <v>6.3500000000000001E-2</v>
      </c>
      <c r="EJ118" s="45">
        <v>6.3500000000000001E-2</v>
      </c>
      <c r="EK118" s="45">
        <v>6.3500000000000001E-2</v>
      </c>
      <c r="EL118" s="45">
        <v>5.33E-2</v>
      </c>
      <c r="EM118" s="45">
        <v>6.3500000000000001E-2</v>
      </c>
      <c r="EN118" s="45">
        <v>5.8400000000000001E-2</v>
      </c>
      <c r="EO118" s="45">
        <v>0</v>
      </c>
      <c r="EP118" s="45">
        <v>6</v>
      </c>
      <c r="EQ118" s="45">
        <v>3.3000000000000002E-2</v>
      </c>
      <c r="ER118" s="45" t="s">
        <v>301</v>
      </c>
      <c r="ES118" s="45" t="s">
        <v>182</v>
      </c>
      <c r="ET118" s="45">
        <v>8252</v>
      </c>
      <c r="EU118" s="45">
        <v>8231</v>
      </c>
      <c r="EV118" s="45">
        <v>1291</v>
      </c>
      <c r="EW118" s="45">
        <v>2405</v>
      </c>
      <c r="EX118" s="45" t="s">
        <v>142</v>
      </c>
      <c r="EY118" s="45">
        <v>1</v>
      </c>
      <c r="EZ118" s="45">
        <v>19990825</v>
      </c>
      <c r="FA118" s="45" t="s">
        <v>298</v>
      </c>
      <c r="FB118" s="45" t="s">
        <v>302</v>
      </c>
      <c r="FC118" s="45" t="s">
        <v>143</v>
      </c>
    </row>
    <row r="119" spans="1:159" s="45" customFormat="1">
      <c r="A119" s="45" t="s">
        <v>126</v>
      </c>
      <c r="B119" s="45">
        <v>1</v>
      </c>
      <c r="C119" s="45">
        <v>12.3</v>
      </c>
      <c r="D119" s="45">
        <v>34702</v>
      </c>
      <c r="E119" s="45">
        <v>1006</v>
      </c>
      <c r="F119" s="45" t="s">
        <v>145</v>
      </c>
      <c r="G119" s="45">
        <v>19990903</v>
      </c>
      <c r="H119" s="45" t="s">
        <v>311</v>
      </c>
      <c r="I119" s="45" t="s">
        <v>295</v>
      </c>
      <c r="J119" s="45">
        <v>19990908</v>
      </c>
      <c r="K119" s="45" t="s">
        <v>131</v>
      </c>
      <c r="L119" s="45">
        <v>5</v>
      </c>
      <c r="N119" s="52">
        <f t="shared" si="78"/>
        <v>1</v>
      </c>
      <c r="O119" s="53">
        <f t="shared" si="79"/>
        <v>-2.1471</v>
      </c>
      <c r="P119" s="45">
        <v>-2.1471</v>
      </c>
      <c r="Q119" s="45">
        <f t="shared" si="80"/>
        <v>-0.68670371200000002</v>
      </c>
      <c r="R119" s="45">
        <f t="shared" si="81"/>
        <v>0.68670371200000002</v>
      </c>
      <c r="S119" s="45">
        <f t="shared" si="82"/>
        <v>-2.1471</v>
      </c>
      <c r="T119" s="54">
        <f t="shared" si="83"/>
        <v>23.103822182399998</v>
      </c>
      <c r="U119" s="45">
        <f t="shared" si="84"/>
        <v>-0.63851290666666671</v>
      </c>
      <c r="V119" s="55">
        <f t="shared" si="85"/>
        <v>0.63851290666666671</v>
      </c>
      <c r="W119" s="56">
        <f t="shared" si="86"/>
        <v>-1.8857338666666665</v>
      </c>
      <c r="X119" s="54">
        <f t="shared" si="87"/>
        <v>23.335138047999997</v>
      </c>
      <c r="Y119" s="45">
        <f t="shared" si="88"/>
        <v>-1.8857338666666665</v>
      </c>
      <c r="Z119" s="45">
        <f t="shared" si="89"/>
        <v>0</v>
      </c>
      <c r="AA119" s="45">
        <f t="shared" si="90"/>
        <v>-0.63851290666666671</v>
      </c>
      <c r="AB119" s="45">
        <f t="shared" si="98"/>
        <v>0</v>
      </c>
      <c r="AC119" s="45">
        <f t="shared" si="91"/>
        <v>1</v>
      </c>
      <c r="AD119" s="45">
        <f t="shared" si="92"/>
        <v>1</v>
      </c>
      <c r="AE119" s="45">
        <f t="shared" si="93"/>
        <v>0</v>
      </c>
      <c r="AF119" s="45">
        <f t="shared" si="94"/>
        <v>0</v>
      </c>
      <c r="AH119" s="48">
        <v>8.66</v>
      </c>
      <c r="AI119" s="45">
        <f t="shared" si="103"/>
        <v>-3.5833333333333313</v>
      </c>
      <c r="AJ119" s="45">
        <v>-3.5833333333333313</v>
      </c>
      <c r="AK119" s="45">
        <f t="shared" si="95"/>
        <v>-1.4330399999999985</v>
      </c>
      <c r="AL119" s="45">
        <f t="shared" si="96"/>
        <v>1.4330399999999985</v>
      </c>
      <c r="AM119" s="45">
        <f t="shared" si="100"/>
        <v>-2.687866666666666</v>
      </c>
      <c r="AN119" s="45">
        <f t="shared" si="99"/>
        <v>-1.9063555555555538</v>
      </c>
      <c r="AO119" s="45">
        <f t="shared" si="101"/>
        <v>1.9063555555555538</v>
      </c>
      <c r="AP119" s="45">
        <f t="shared" si="102"/>
        <v>-2.096222222222222</v>
      </c>
      <c r="AQ119" s="45">
        <f t="shared" si="97"/>
        <v>1</v>
      </c>
      <c r="BE119" s="45" t="s">
        <v>286</v>
      </c>
      <c r="BF119" s="45">
        <v>143.5</v>
      </c>
      <c r="BG119" s="45">
        <v>19990901</v>
      </c>
      <c r="BH119" s="45" t="s">
        <v>138</v>
      </c>
      <c r="BI119" s="45" t="s">
        <v>312</v>
      </c>
      <c r="BJ119" s="45">
        <v>9903160</v>
      </c>
      <c r="BK119" s="45">
        <v>40</v>
      </c>
      <c r="BL119" s="45">
        <v>60.02</v>
      </c>
      <c r="BM119" s="45">
        <v>48.8</v>
      </c>
      <c r="BN119" s="45">
        <v>10.19</v>
      </c>
      <c r="BO119" s="45">
        <v>8.49</v>
      </c>
      <c r="BP119" s="45">
        <v>360</v>
      </c>
      <c r="BQ119" s="45" t="s">
        <v>313</v>
      </c>
      <c r="BR119" s="45">
        <v>40</v>
      </c>
      <c r="BS119" s="45">
        <v>7.2</v>
      </c>
      <c r="BT119" s="45">
        <v>5.0999999999999996</v>
      </c>
      <c r="BU119" s="45">
        <v>12.3</v>
      </c>
      <c r="BV119" s="45">
        <v>0</v>
      </c>
      <c r="BW119" s="45">
        <v>3145</v>
      </c>
      <c r="BX119" s="45">
        <v>3155</v>
      </c>
      <c r="BY119" s="45">
        <v>3150.1</v>
      </c>
      <c r="BZ119" s="45">
        <v>13</v>
      </c>
      <c r="CA119" s="45">
        <v>13.9</v>
      </c>
      <c r="CB119" s="45">
        <v>13.2</v>
      </c>
      <c r="CC119" s="45">
        <v>2.16</v>
      </c>
      <c r="CD119" s="45">
        <v>2.3199999999999998</v>
      </c>
      <c r="CE119" s="45">
        <v>2.2200000000000002</v>
      </c>
      <c r="CF119" s="45">
        <v>6.4</v>
      </c>
      <c r="CG119" s="45">
        <v>7.4</v>
      </c>
      <c r="CH119" s="45">
        <v>7.1</v>
      </c>
      <c r="CI119" s="45">
        <v>0</v>
      </c>
      <c r="CJ119" s="45">
        <v>0</v>
      </c>
      <c r="CK119" s="45">
        <v>0</v>
      </c>
      <c r="CL119" s="45">
        <v>823</v>
      </c>
      <c r="CM119" s="45">
        <v>876</v>
      </c>
      <c r="CN119" s="45">
        <v>848</v>
      </c>
      <c r="CO119" s="45">
        <v>142.80000000000001</v>
      </c>
      <c r="CP119" s="45">
        <v>144.5</v>
      </c>
      <c r="CQ119" s="45">
        <v>143.4</v>
      </c>
      <c r="CR119" s="45">
        <v>87.2</v>
      </c>
      <c r="CS119" s="45">
        <v>88.3</v>
      </c>
      <c r="CT119" s="45">
        <v>87.7</v>
      </c>
      <c r="CU119" s="45">
        <v>93.3</v>
      </c>
      <c r="CV119" s="45">
        <v>93.9</v>
      </c>
      <c r="CW119" s="45">
        <v>93.4</v>
      </c>
      <c r="CX119" s="45">
        <v>5</v>
      </c>
      <c r="CY119" s="45">
        <v>6.1</v>
      </c>
      <c r="CZ119" s="45">
        <v>5.6</v>
      </c>
      <c r="DA119" s="45">
        <v>31.7</v>
      </c>
      <c r="DB119" s="45">
        <v>45</v>
      </c>
      <c r="DC119" s="45">
        <v>37.9</v>
      </c>
      <c r="DD119" s="45">
        <v>272</v>
      </c>
      <c r="DE119" s="45">
        <v>276</v>
      </c>
      <c r="DF119" s="45">
        <v>276</v>
      </c>
      <c r="DG119" s="45">
        <v>1.4</v>
      </c>
      <c r="DH119" s="45">
        <v>8.1</v>
      </c>
      <c r="DI119" s="45">
        <v>6.4</v>
      </c>
      <c r="DJ119" s="45">
        <v>0.2</v>
      </c>
      <c r="DK119" s="45">
        <v>0.3</v>
      </c>
      <c r="DL119" s="45">
        <v>0.3</v>
      </c>
      <c r="DM119" s="45">
        <v>0.37</v>
      </c>
      <c r="DN119" s="45">
        <v>0.6</v>
      </c>
      <c r="DO119" s="45">
        <v>0.5</v>
      </c>
      <c r="DP119" s="45">
        <v>35</v>
      </c>
      <c r="DQ119" s="45">
        <v>35</v>
      </c>
      <c r="DR119" s="45">
        <v>35</v>
      </c>
      <c r="DS119" s="45">
        <v>130.30000000000001</v>
      </c>
      <c r="DT119" s="45">
        <v>229.4</v>
      </c>
      <c r="DU119" s="45">
        <v>161.4</v>
      </c>
      <c r="DV119" s="45">
        <v>1660</v>
      </c>
      <c r="DW119" s="45">
        <v>720</v>
      </c>
      <c r="DX119" s="45">
        <v>720</v>
      </c>
      <c r="DY119" s="45">
        <v>1300</v>
      </c>
      <c r="DZ119" s="45">
        <v>5.8400000000000001E-2</v>
      </c>
      <c r="EA119" s="45">
        <v>5.8400000000000001E-2</v>
      </c>
      <c r="EB119" s="45">
        <v>5.8400000000000001E-2</v>
      </c>
      <c r="EC119" s="45">
        <v>8.8900000000000007E-2</v>
      </c>
      <c r="ED119" s="45">
        <v>8.8900000000000007E-2</v>
      </c>
      <c r="EE119" s="45">
        <v>8.8900000000000007E-2</v>
      </c>
      <c r="EF119" s="45">
        <v>7.1099999999999997E-2</v>
      </c>
      <c r="EG119" s="45">
        <v>7.1099999999999997E-2</v>
      </c>
      <c r="EH119" s="45">
        <v>7.1099999999999997E-2</v>
      </c>
      <c r="EI119" s="45">
        <v>6.3500000000000001E-2</v>
      </c>
      <c r="EJ119" s="45">
        <v>6.3500000000000001E-2</v>
      </c>
      <c r="EK119" s="45">
        <v>6.3500000000000001E-2</v>
      </c>
      <c r="EL119" s="45">
        <v>5.33E-2</v>
      </c>
      <c r="EM119" s="45">
        <v>6.3500000000000001E-2</v>
      </c>
      <c r="EN119" s="45">
        <v>5.8400000000000001E-2</v>
      </c>
      <c r="EO119" s="45">
        <v>0</v>
      </c>
      <c r="EP119" s="45">
        <v>7</v>
      </c>
      <c r="EQ119" s="45">
        <v>3.8100000000000002E-2</v>
      </c>
      <c r="ER119" s="45" t="s">
        <v>301</v>
      </c>
      <c r="ES119" s="45" t="s">
        <v>182</v>
      </c>
      <c r="ET119" s="45">
        <v>8252</v>
      </c>
      <c r="EU119" s="45">
        <v>8231</v>
      </c>
      <c r="EV119" s="45">
        <v>1291</v>
      </c>
      <c r="EW119" s="45">
        <v>2405</v>
      </c>
      <c r="EX119" s="45" t="s">
        <v>142</v>
      </c>
      <c r="EY119" s="45" t="s">
        <v>293</v>
      </c>
      <c r="EZ119" s="45">
        <v>19990903</v>
      </c>
      <c r="FA119" s="45" t="s">
        <v>311</v>
      </c>
      <c r="FB119" s="45" t="s">
        <v>302</v>
      </c>
      <c r="FC119" s="45" t="s">
        <v>143</v>
      </c>
    </row>
    <row r="120" spans="1:159" s="45" customFormat="1">
      <c r="A120" s="45" t="s">
        <v>126</v>
      </c>
      <c r="B120" s="45">
        <v>1</v>
      </c>
      <c r="C120" s="45">
        <v>16.600000000000001</v>
      </c>
      <c r="D120" s="45">
        <v>34704</v>
      </c>
      <c r="E120" s="45">
        <v>1006</v>
      </c>
      <c r="F120" s="45" t="s">
        <v>145</v>
      </c>
      <c r="G120" s="45">
        <v>19990909</v>
      </c>
      <c r="H120" s="45" t="s">
        <v>323</v>
      </c>
      <c r="I120" s="45" t="s">
        <v>236</v>
      </c>
      <c r="J120" s="45">
        <v>19990910</v>
      </c>
      <c r="K120" s="45" t="s">
        <v>131</v>
      </c>
      <c r="L120" s="45">
        <v>6</v>
      </c>
      <c r="N120" s="52">
        <f t="shared" si="78"/>
        <v>0</v>
      </c>
      <c r="O120" s="53">
        <f t="shared" si="79"/>
        <v>-0.88239999999999996</v>
      </c>
      <c r="P120" s="45">
        <v>-0.88239999999999996</v>
      </c>
      <c r="Q120" s="45">
        <f t="shared" si="80"/>
        <v>-0.72584296960000005</v>
      </c>
      <c r="R120" s="45">
        <f t="shared" si="81"/>
        <v>0.72584296960000005</v>
      </c>
      <c r="S120" s="45">
        <f t="shared" si="82"/>
        <v>-0.19569628799999994</v>
      </c>
      <c r="T120" s="54">
        <f t="shared" si="83"/>
        <v>22.91595374592</v>
      </c>
      <c r="U120" s="45">
        <f t="shared" si="84"/>
        <v>-0.68729032533333334</v>
      </c>
      <c r="V120" s="55">
        <f t="shared" si="85"/>
        <v>0.68729032533333334</v>
      </c>
      <c r="W120" s="56">
        <f t="shared" si="86"/>
        <v>-0.24388709333333325</v>
      </c>
      <c r="X120" s="54">
        <f t="shared" si="87"/>
        <v>23.101006438399999</v>
      </c>
      <c r="Y120" s="45">
        <f t="shared" si="88"/>
        <v>-0.24388709333333325</v>
      </c>
      <c r="Z120" s="45">
        <f t="shared" si="89"/>
        <v>0</v>
      </c>
      <c r="AA120" s="45">
        <f t="shared" si="90"/>
        <v>-0.68729032533333334</v>
      </c>
      <c r="AB120" s="45">
        <f t="shared" si="98"/>
        <v>0</v>
      </c>
      <c r="AC120" s="45">
        <f t="shared" si="91"/>
        <v>0</v>
      </c>
      <c r="AD120" s="45">
        <f t="shared" si="92"/>
        <v>0</v>
      </c>
      <c r="AE120" s="45">
        <f t="shared" si="93"/>
        <v>0</v>
      </c>
      <c r="AF120" s="45">
        <f t="shared" si="94"/>
        <v>0</v>
      </c>
      <c r="AH120" s="48">
        <v>8.9</v>
      </c>
      <c r="AI120" s="45">
        <f t="shared" si="103"/>
        <v>-1.5833333333333293</v>
      </c>
      <c r="AJ120" s="45">
        <v>-1.5833333333333293</v>
      </c>
      <c r="AK120" s="45">
        <f t="shared" si="95"/>
        <v>-1.4630986666666645</v>
      </c>
      <c r="AL120" s="45">
        <f t="shared" si="96"/>
        <v>1.4630986666666645</v>
      </c>
      <c r="AM120" s="45">
        <f t="shared" si="100"/>
        <v>-0.15029333333333073</v>
      </c>
      <c r="AN120" s="45">
        <f t="shared" si="99"/>
        <v>-1.8417511111111091</v>
      </c>
      <c r="AO120" s="45">
        <f t="shared" si="101"/>
        <v>1.8417511111111091</v>
      </c>
      <c r="AP120" s="45">
        <f t="shared" si="102"/>
        <v>0.32302222222222454</v>
      </c>
      <c r="AQ120" s="45">
        <f t="shared" si="97"/>
        <v>0</v>
      </c>
      <c r="BE120" s="45" t="s">
        <v>164</v>
      </c>
      <c r="BF120" s="45">
        <v>143.5</v>
      </c>
      <c r="BG120" s="45">
        <v>19990907</v>
      </c>
      <c r="BH120" s="45" t="s">
        <v>138</v>
      </c>
      <c r="BI120" s="45" t="s">
        <v>324</v>
      </c>
      <c r="BJ120" s="45">
        <v>9903160</v>
      </c>
      <c r="BK120" s="45">
        <v>40</v>
      </c>
      <c r="BL120" s="45">
        <v>60.02</v>
      </c>
      <c r="BM120" s="45">
        <v>50.54</v>
      </c>
      <c r="BN120" s="45">
        <v>10.17</v>
      </c>
      <c r="BO120" s="45">
        <v>8.75</v>
      </c>
      <c r="BP120" s="45">
        <v>660</v>
      </c>
      <c r="BQ120" s="45" t="s">
        <v>325</v>
      </c>
      <c r="BR120" s="45">
        <v>40</v>
      </c>
      <c r="BS120" s="45">
        <v>7</v>
      </c>
      <c r="BT120" s="45">
        <v>9.6</v>
      </c>
      <c r="BU120" s="45">
        <v>16.600000000000001</v>
      </c>
      <c r="BV120" s="45">
        <v>0</v>
      </c>
      <c r="BW120" s="45">
        <v>3142</v>
      </c>
      <c r="BX120" s="45">
        <v>3156</v>
      </c>
      <c r="BY120" s="45">
        <v>3150.5</v>
      </c>
      <c r="BZ120" s="45">
        <v>12.9</v>
      </c>
      <c r="CA120" s="45">
        <v>13.4</v>
      </c>
      <c r="CB120" s="45">
        <v>13.2</v>
      </c>
      <c r="CC120" s="45">
        <v>2.15</v>
      </c>
      <c r="CD120" s="45">
        <v>2.29</v>
      </c>
      <c r="CE120" s="45">
        <v>2.2000000000000002</v>
      </c>
      <c r="CF120" s="45">
        <v>6.2</v>
      </c>
      <c r="CG120" s="45">
        <v>7.2</v>
      </c>
      <c r="CH120" s="45">
        <v>6.7</v>
      </c>
      <c r="CI120" s="45">
        <v>0</v>
      </c>
      <c r="CJ120" s="45">
        <v>0</v>
      </c>
      <c r="CK120" s="45">
        <v>0</v>
      </c>
      <c r="CL120" s="45">
        <v>829</v>
      </c>
      <c r="CM120" s="45">
        <v>875</v>
      </c>
      <c r="CN120" s="45">
        <v>858</v>
      </c>
      <c r="CO120" s="45">
        <v>143.30000000000001</v>
      </c>
      <c r="CP120" s="45">
        <v>143.9</v>
      </c>
      <c r="CQ120" s="45">
        <v>143.5</v>
      </c>
      <c r="CR120" s="45">
        <v>87.2</v>
      </c>
      <c r="CS120" s="45">
        <v>88.3</v>
      </c>
      <c r="CT120" s="45">
        <v>87.6</v>
      </c>
      <c r="CU120" s="45">
        <v>92.8</v>
      </c>
      <c r="CV120" s="45">
        <v>93.9</v>
      </c>
      <c r="CW120" s="45">
        <v>93.4</v>
      </c>
      <c r="CX120" s="45">
        <v>5</v>
      </c>
      <c r="CY120" s="45">
        <v>6.1</v>
      </c>
      <c r="CZ120" s="45">
        <v>5.7</v>
      </c>
      <c r="DA120" s="45">
        <v>31.2</v>
      </c>
      <c r="DB120" s="45">
        <v>41.8</v>
      </c>
      <c r="DC120" s="45">
        <v>36.200000000000003</v>
      </c>
      <c r="DD120" s="45">
        <v>269</v>
      </c>
      <c r="DE120" s="45">
        <v>276</v>
      </c>
      <c r="DF120" s="45">
        <v>276</v>
      </c>
      <c r="DG120" s="45">
        <v>5.4</v>
      </c>
      <c r="DH120" s="45">
        <v>8.1</v>
      </c>
      <c r="DI120" s="45">
        <v>6.6</v>
      </c>
      <c r="DJ120" s="45">
        <v>0.2</v>
      </c>
      <c r="DK120" s="45">
        <v>0.3</v>
      </c>
      <c r="DL120" s="45">
        <v>0.3</v>
      </c>
      <c r="DM120" s="45">
        <v>0.37</v>
      </c>
      <c r="DN120" s="45">
        <v>0.6</v>
      </c>
      <c r="DO120" s="45">
        <v>0.5</v>
      </c>
      <c r="DP120" s="45">
        <v>35</v>
      </c>
      <c r="DQ120" s="45">
        <v>35</v>
      </c>
      <c r="DR120" s="45">
        <v>35</v>
      </c>
      <c r="DS120" s="45">
        <v>144.4</v>
      </c>
      <c r="DT120" s="45">
        <v>240.7</v>
      </c>
      <c r="DU120" s="45">
        <v>193.1</v>
      </c>
      <c r="DV120" s="45">
        <v>1660</v>
      </c>
      <c r="DW120" s="45">
        <v>720</v>
      </c>
      <c r="DX120" s="45">
        <v>720</v>
      </c>
      <c r="DY120" s="45">
        <v>1000</v>
      </c>
      <c r="DZ120" s="45">
        <v>5.8400000000000001E-2</v>
      </c>
      <c r="EA120" s="45">
        <v>5.8400000000000001E-2</v>
      </c>
      <c r="EB120" s="45">
        <v>5.8400000000000001E-2</v>
      </c>
      <c r="EC120" s="45">
        <v>9.1399999999999995E-2</v>
      </c>
      <c r="ED120" s="45">
        <v>9.1399999999999995E-2</v>
      </c>
      <c r="EE120" s="45">
        <v>9.1399999999999995E-2</v>
      </c>
      <c r="EF120" s="45">
        <v>7.3700000000000002E-2</v>
      </c>
      <c r="EG120" s="45">
        <v>7.3700000000000002E-2</v>
      </c>
      <c r="EH120" s="45">
        <v>7.3700000000000002E-2</v>
      </c>
      <c r="EI120" s="45">
        <v>6.3500000000000001E-2</v>
      </c>
      <c r="EJ120" s="45">
        <v>6.3500000000000001E-2</v>
      </c>
      <c r="EK120" s="45">
        <v>6.3500000000000001E-2</v>
      </c>
      <c r="EL120" s="45">
        <v>5.33E-2</v>
      </c>
      <c r="EM120" s="45">
        <v>6.3500000000000001E-2</v>
      </c>
      <c r="EN120" s="45">
        <v>5.8400000000000001E-2</v>
      </c>
      <c r="EO120" s="45">
        <v>0</v>
      </c>
      <c r="EP120" s="45">
        <v>9</v>
      </c>
      <c r="EQ120" s="45">
        <v>4.3200000000000002E-2</v>
      </c>
      <c r="ER120" s="45" t="s">
        <v>301</v>
      </c>
      <c r="ES120" s="45" t="s">
        <v>182</v>
      </c>
      <c r="ET120" s="45">
        <v>8252</v>
      </c>
      <c r="EU120" s="45">
        <v>8231</v>
      </c>
      <c r="EV120" s="45">
        <v>1291</v>
      </c>
      <c r="EW120" s="45">
        <v>2405</v>
      </c>
      <c r="EX120" s="45" t="s">
        <v>142</v>
      </c>
      <c r="EY120" s="45" t="s">
        <v>326</v>
      </c>
      <c r="EZ120" s="45">
        <v>19990909</v>
      </c>
      <c r="FA120" s="45" t="s">
        <v>323</v>
      </c>
      <c r="FB120" s="45" t="s">
        <v>302</v>
      </c>
      <c r="FC120" s="45" t="s">
        <v>143</v>
      </c>
    </row>
    <row r="121" spans="1:159" s="45" customFormat="1">
      <c r="A121" s="45" t="s">
        <v>126</v>
      </c>
      <c r="B121" s="45">
        <v>1</v>
      </c>
      <c r="C121" s="45">
        <v>11.3</v>
      </c>
      <c r="D121" s="45">
        <v>34701</v>
      </c>
      <c r="E121" s="45" t="s">
        <v>144</v>
      </c>
      <c r="F121" s="45" t="s">
        <v>145</v>
      </c>
      <c r="G121" s="45">
        <v>19990912</v>
      </c>
      <c r="H121" s="45" t="s">
        <v>330</v>
      </c>
      <c r="I121" s="45" t="s">
        <v>236</v>
      </c>
      <c r="J121" s="45">
        <v>19990913</v>
      </c>
      <c r="K121" s="45">
        <v>20000312</v>
      </c>
      <c r="L121" s="45">
        <v>7</v>
      </c>
      <c r="N121" s="52">
        <f t="shared" si="78"/>
        <v>0</v>
      </c>
      <c r="O121" s="53">
        <f t="shared" si="79"/>
        <v>1</v>
      </c>
      <c r="P121" s="45">
        <v>1</v>
      </c>
      <c r="Q121" s="45">
        <f t="shared" si="80"/>
        <v>-0.38067437568000001</v>
      </c>
      <c r="R121" s="45">
        <f t="shared" si="81"/>
        <v>0</v>
      </c>
      <c r="S121" s="45">
        <f t="shared" si="82"/>
        <v>1.7258429695999999</v>
      </c>
      <c r="T121" s="54">
        <f t="shared" si="83"/>
        <v>26.4</v>
      </c>
      <c r="U121" s="45">
        <f t="shared" si="84"/>
        <v>-0.34983226026666664</v>
      </c>
      <c r="V121" s="55">
        <f t="shared" si="85"/>
        <v>0.34983226026666664</v>
      </c>
      <c r="W121" s="56">
        <f t="shared" si="86"/>
        <v>1.6872903253333333</v>
      </c>
      <c r="X121" s="54">
        <f t="shared" si="87"/>
        <v>24.72080515072</v>
      </c>
      <c r="Y121" s="45">
        <f t="shared" si="88"/>
        <v>1.6872903253333333</v>
      </c>
      <c r="Z121" s="45">
        <f t="shared" si="89"/>
        <v>0</v>
      </c>
      <c r="AA121" s="45">
        <f t="shared" si="90"/>
        <v>-0.34983226026666664</v>
      </c>
      <c r="AB121" s="45">
        <f t="shared" si="98"/>
        <v>0</v>
      </c>
      <c r="AC121" s="45">
        <f t="shared" si="91"/>
        <v>0</v>
      </c>
      <c r="AD121" s="45">
        <f t="shared" si="92"/>
        <v>1</v>
      </c>
      <c r="AE121" s="45">
        <f t="shared" si="93"/>
        <v>0</v>
      </c>
      <c r="AF121" s="45">
        <f t="shared" si="94"/>
        <v>0</v>
      </c>
      <c r="AH121" s="48">
        <v>10.23</v>
      </c>
      <c r="AI121" s="45">
        <f>(AH121-10.27)/0.12</f>
        <v>-0.33333333333332626</v>
      </c>
      <c r="AJ121" s="45">
        <v>-0.33333333333332626</v>
      </c>
      <c r="AK121" s="45">
        <f t="shared" si="95"/>
        <v>-1.237145599999997</v>
      </c>
      <c r="AL121" s="45">
        <f t="shared" si="96"/>
        <v>1.237145599999997</v>
      </c>
      <c r="AM121" s="45">
        <f t="shared" si="100"/>
        <v>1.1297653333333382</v>
      </c>
      <c r="AN121" s="45">
        <f t="shared" si="99"/>
        <v>-1.5400675555555527</v>
      </c>
      <c r="AO121" s="45">
        <f t="shared" si="101"/>
        <v>1.5400675555555527</v>
      </c>
      <c r="AP121" s="45">
        <f t="shared" si="102"/>
        <v>1.5084177777777827</v>
      </c>
      <c r="AQ121" s="45">
        <f t="shared" si="97"/>
        <v>0</v>
      </c>
      <c r="BE121" s="45" t="s">
        <v>286</v>
      </c>
      <c r="BF121" s="45">
        <v>143.5</v>
      </c>
      <c r="BG121" s="45">
        <v>19990910</v>
      </c>
      <c r="BH121" s="45" t="s">
        <v>138</v>
      </c>
      <c r="BI121" s="45" t="s">
        <v>331</v>
      </c>
      <c r="BJ121" s="45">
        <v>9903160</v>
      </c>
      <c r="BK121" s="45">
        <v>40</v>
      </c>
      <c r="BL121" s="45">
        <v>72.06</v>
      </c>
      <c r="BM121" s="45">
        <v>66.7</v>
      </c>
      <c r="BN121" s="45">
        <v>10.89</v>
      </c>
      <c r="BO121" s="45">
        <v>10.15</v>
      </c>
      <c r="BP121" s="45">
        <v>560</v>
      </c>
      <c r="BQ121" s="45" t="s">
        <v>332</v>
      </c>
      <c r="BR121" s="45">
        <v>40</v>
      </c>
      <c r="BS121" s="45">
        <v>4.9000000000000004</v>
      </c>
      <c r="BT121" s="45">
        <v>6.4</v>
      </c>
      <c r="BU121" s="45">
        <v>11.3</v>
      </c>
      <c r="BV121" s="45">
        <v>0</v>
      </c>
      <c r="BW121" s="45">
        <v>3148</v>
      </c>
      <c r="BX121" s="45">
        <v>3154</v>
      </c>
      <c r="BY121" s="45">
        <v>3150.4</v>
      </c>
      <c r="BZ121" s="45">
        <v>13</v>
      </c>
      <c r="CA121" s="45">
        <v>14</v>
      </c>
      <c r="CB121" s="45">
        <v>13.2</v>
      </c>
      <c r="CC121" s="45">
        <v>2.13</v>
      </c>
      <c r="CD121" s="45">
        <v>2.27</v>
      </c>
      <c r="CE121" s="45">
        <v>2.1800000000000002</v>
      </c>
      <c r="CF121" s="45">
        <v>6.4</v>
      </c>
      <c r="CG121" s="45">
        <v>6.5</v>
      </c>
      <c r="CH121" s="45">
        <v>6.5</v>
      </c>
      <c r="CI121" s="45">
        <v>0</v>
      </c>
      <c r="CJ121" s="45">
        <v>0</v>
      </c>
      <c r="CK121" s="45">
        <v>0</v>
      </c>
      <c r="CL121" s="45">
        <v>835</v>
      </c>
      <c r="CM121" s="45">
        <v>872</v>
      </c>
      <c r="CN121" s="45">
        <v>855</v>
      </c>
      <c r="CO121" s="45">
        <v>142.80000000000001</v>
      </c>
      <c r="CP121" s="45">
        <v>143.30000000000001</v>
      </c>
      <c r="CQ121" s="45">
        <v>143.30000000000001</v>
      </c>
      <c r="CR121" s="45">
        <v>87.2</v>
      </c>
      <c r="CS121" s="45">
        <v>88.3</v>
      </c>
      <c r="CT121" s="45">
        <v>87.7</v>
      </c>
      <c r="CU121" s="45">
        <v>93.3</v>
      </c>
      <c r="CV121" s="45">
        <v>93.9</v>
      </c>
      <c r="CW121" s="45">
        <v>93.4</v>
      </c>
      <c r="CX121" s="45">
        <v>5.6</v>
      </c>
      <c r="CY121" s="45">
        <v>6.1</v>
      </c>
      <c r="CZ121" s="45">
        <v>5.7</v>
      </c>
      <c r="DA121" s="45">
        <v>31.6</v>
      </c>
      <c r="DB121" s="45">
        <v>41.8</v>
      </c>
      <c r="DC121" s="45">
        <v>36.1</v>
      </c>
      <c r="DD121" s="45">
        <v>276</v>
      </c>
      <c r="DE121" s="45">
        <v>276</v>
      </c>
      <c r="DF121" s="45">
        <v>276</v>
      </c>
      <c r="DG121" s="45">
        <v>6.8</v>
      </c>
      <c r="DH121" s="45">
        <v>7.4</v>
      </c>
      <c r="DI121" s="45">
        <v>7</v>
      </c>
      <c r="DJ121" s="45">
        <v>0.2</v>
      </c>
      <c r="DK121" s="45">
        <v>0.5</v>
      </c>
      <c r="DL121" s="45">
        <v>0.5</v>
      </c>
      <c r="DM121" s="45">
        <v>0.5</v>
      </c>
      <c r="DN121" s="45">
        <v>0.5</v>
      </c>
      <c r="DO121" s="45">
        <v>0.5</v>
      </c>
      <c r="DP121" s="45">
        <v>35</v>
      </c>
      <c r="DQ121" s="45">
        <v>35</v>
      </c>
      <c r="DR121" s="45">
        <v>35</v>
      </c>
      <c r="DS121" s="45">
        <v>175.6</v>
      </c>
      <c r="DT121" s="45">
        <v>283.2</v>
      </c>
      <c r="DU121" s="45">
        <v>221.3</v>
      </c>
      <c r="DV121" s="45">
        <v>1660</v>
      </c>
      <c r="DW121" s="45">
        <v>720</v>
      </c>
      <c r="DX121" s="45">
        <v>720</v>
      </c>
      <c r="DY121" s="45">
        <v>1100</v>
      </c>
      <c r="DZ121" s="45">
        <v>6.0999999999999999E-2</v>
      </c>
      <c r="EA121" s="45">
        <v>6.0999999999999999E-2</v>
      </c>
      <c r="EB121" s="45">
        <v>6.0999999999999999E-2</v>
      </c>
      <c r="EC121" s="45">
        <v>8.8900000000000007E-2</v>
      </c>
      <c r="ED121" s="45">
        <v>8.8900000000000007E-2</v>
      </c>
      <c r="EE121" s="45">
        <v>8.8900000000000007E-2</v>
      </c>
      <c r="EF121" s="45">
        <v>7.3700000000000002E-2</v>
      </c>
      <c r="EG121" s="45">
        <v>7.3700000000000002E-2</v>
      </c>
      <c r="EH121" s="45">
        <v>7.3700000000000002E-2</v>
      </c>
      <c r="EI121" s="45">
        <v>6.3500000000000001E-2</v>
      </c>
      <c r="EJ121" s="45">
        <v>6.3500000000000001E-2</v>
      </c>
      <c r="EK121" s="45">
        <v>6.3500000000000001E-2</v>
      </c>
      <c r="EL121" s="45">
        <v>5.33E-2</v>
      </c>
      <c r="EM121" s="45">
        <v>6.3500000000000001E-2</v>
      </c>
      <c r="EN121" s="45">
        <v>5.8400000000000001E-2</v>
      </c>
      <c r="EO121" s="45">
        <v>0</v>
      </c>
      <c r="EP121" s="45">
        <v>10</v>
      </c>
      <c r="EQ121" s="45">
        <v>3.8100000000000002E-2</v>
      </c>
      <c r="ER121" s="45" t="s">
        <v>301</v>
      </c>
      <c r="ES121" s="45" t="s">
        <v>182</v>
      </c>
      <c r="ET121" s="45">
        <v>8252</v>
      </c>
      <c r="EU121" s="45">
        <v>8231</v>
      </c>
      <c r="EV121" s="45">
        <v>1291</v>
      </c>
      <c r="EW121" s="45">
        <v>2405</v>
      </c>
      <c r="EX121" s="45" t="s">
        <v>142</v>
      </c>
      <c r="EY121" s="45">
        <v>2</v>
      </c>
      <c r="EZ121" s="45">
        <v>19990912</v>
      </c>
      <c r="FA121" s="45" t="s">
        <v>330</v>
      </c>
      <c r="FB121" s="45" t="s">
        <v>302</v>
      </c>
      <c r="FC121" s="45" t="s">
        <v>143</v>
      </c>
    </row>
    <row r="122" spans="1:159" s="45" customFormat="1">
      <c r="A122" s="45" t="s">
        <v>126</v>
      </c>
      <c r="B122" s="45">
        <v>1</v>
      </c>
      <c r="C122" s="45">
        <v>13.3</v>
      </c>
      <c r="D122" s="45">
        <v>35478</v>
      </c>
      <c r="E122" s="45">
        <v>1006</v>
      </c>
      <c r="F122" s="45" t="s">
        <v>145</v>
      </c>
      <c r="G122" s="45">
        <v>19991126</v>
      </c>
      <c r="H122" s="45" t="s">
        <v>311</v>
      </c>
      <c r="I122" s="45" t="s">
        <v>295</v>
      </c>
      <c r="J122" s="45">
        <v>19991129</v>
      </c>
      <c r="K122" s="45" t="s">
        <v>131</v>
      </c>
      <c r="L122" s="45">
        <v>8</v>
      </c>
      <c r="N122" s="52">
        <f t="shared" si="78"/>
        <v>0</v>
      </c>
      <c r="O122" s="53">
        <f t="shared" si="79"/>
        <v>-0.71970000000000001</v>
      </c>
      <c r="P122" s="45">
        <v>-0.71970000000000001</v>
      </c>
      <c r="Q122" s="45">
        <f t="shared" si="80"/>
        <v>-0.44847950054400004</v>
      </c>
      <c r="R122" s="45">
        <f t="shared" si="81"/>
        <v>0</v>
      </c>
      <c r="S122" s="45">
        <f t="shared" si="82"/>
        <v>-0.71970000000000001</v>
      </c>
      <c r="T122" s="54">
        <f t="shared" si="83"/>
        <v>26.4</v>
      </c>
      <c r="U122" s="45">
        <f t="shared" si="84"/>
        <v>-0.42380580821333336</v>
      </c>
      <c r="V122" s="55">
        <f t="shared" si="85"/>
        <v>0.42380580821333336</v>
      </c>
      <c r="W122" s="56">
        <f t="shared" si="86"/>
        <v>-0.36986773973333337</v>
      </c>
      <c r="X122" s="54">
        <f t="shared" si="87"/>
        <v>24.365732120575998</v>
      </c>
      <c r="Y122" s="45">
        <f t="shared" si="88"/>
        <v>-0.36986773973333337</v>
      </c>
      <c r="Z122" s="45">
        <f t="shared" si="89"/>
        <v>0</v>
      </c>
      <c r="AA122" s="45">
        <f t="shared" si="90"/>
        <v>-0.42380580821333336</v>
      </c>
      <c r="AB122" s="45">
        <f t="shared" si="98"/>
        <v>0</v>
      </c>
      <c r="AC122" s="45">
        <f t="shared" si="91"/>
        <v>0</v>
      </c>
      <c r="AD122" s="45">
        <f t="shared" si="92"/>
        <v>0</v>
      </c>
      <c r="AE122" s="45">
        <f t="shared" si="93"/>
        <v>1</v>
      </c>
      <c r="AF122" s="45">
        <f t="shared" si="94"/>
        <v>1</v>
      </c>
      <c r="AH122" s="48">
        <v>8.49</v>
      </c>
      <c r="AI122" s="45">
        <f>(AH122-9)/0.22</f>
        <v>-2.318181818181817</v>
      </c>
      <c r="AJ122" s="45">
        <v>-2.318181818181817</v>
      </c>
      <c r="AK122" s="45">
        <f t="shared" si="95"/>
        <v>-1.453352843636361</v>
      </c>
      <c r="AL122" s="45">
        <f t="shared" si="96"/>
        <v>1.453352843636361</v>
      </c>
      <c r="AM122" s="45">
        <f t="shared" si="100"/>
        <v>-1.0810362181818201</v>
      </c>
      <c r="AN122" s="45">
        <f t="shared" si="99"/>
        <v>-1.6956904080808057</v>
      </c>
      <c r="AO122" s="45">
        <f t="shared" si="101"/>
        <v>1.6956904080808057</v>
      </c>
      <c r="AP122" s="45">
        <f t="shared" si="102"/>
        <v>-0.77811426262626426</v>
      </c>
      <c r="AQ122" s="45">
        <f t="shared" si="97"/>
        <v>1</v>
      </c>
      <c r="BE122" s="45" t="s">
        <v>164</v>
      </c>
      <c r="BF122" s="45">
        <v>143.5</v>
      </c>
      <c r="BG122" s="45">
        <v>19991124</v>
      </c>
      <c r="BH122" s="45" t="s">
        <v>138</v>
      </c>
      <c r="BI122" s="45" t="s">
        <v>324</v>
      </c>
      <c r="BJ122" s="45">
        <v>9903160</v>
      </c>
      <c r="BK122" s="45">
        <v>40</v>
      </c>
      <c r="BL122" s="45">
        <v>59.89</v>
      </c>
      <c r="BM122" s="45">
        <v>48.11</v>
      </c>
      <c r="BN122" s="45">
        <v>10.16</v>
      </c>
      <c r="BO122" s="45">
        <v>8.39</v>
      </c>
      <c r="BP122" s="45">
        <v>460</v>
      </c>
      <c r="BQ122" s="45" t="s">
        <v>344</v>
      </c>
      <c r="BR122" s="45">
        <v>40</v>
      </c>
      <c r="BS122" s="45">
        <v>7.8</v>
      </c>
      <c r="BT122" s="45">
        <v>5.5</v>
      </c>
      <c r="BU122" s="45">
        <v>13.3</v>
      </c>
      <c r="BV122" s="45">
        <v>0</v>
      </c>
      <c r="BW122" s="45">
        <v>3147</v>
      </c>
      <c r="BX122" s="45">
        <v>3155</v>
      </c>
      <c r="BY122" s="45">
        <v>3151.2</v>
      </c>
      <c r="BZ122" s="45">
        <v>13.1</v>
      </c>
      <c r="CA122" s="45">
        <v>13.6</v>
      </c>
      <c r="CB122" s="45">
        <v>13.4</v>
      </c>
      <c r="CC122" s="45">
        <v>2.1</v>
      </c>
      <c r="CD122" s="45">
        <v>2.19</v>
      </c>
      <c r="CE122" s="45">
        <v>2.17</v>
      </c>
      <c r="CF122" s="45">
        <v>5.8</v>
      </c>
      <c r="CG122" s="45">
        <v>6.2</v>
      </c>
      <c r="CH122" s="45">
        <v>6</v>
      </c>
      <c r="CI122" s="45">
        <v>0</v>
      </c>
      <c r="CJ122" s="45">
        <v>0</v>
      </c>
      <c r="CK122" s="45">
        <v>0</v>
      </c>
      <c r="CL122" s="45">
        <v>825</v>
      </c>
      <c r="CM122" s="45">
        <v>863</v>
      </c>
      <c r="CN122" s="45">
        <v>849</v>
      </c>
      <c r="CO122" s="45">
        <v>143</v>
      </c>
      <c r="CP122" s="45">
        <v>144</v>
      </c>
      <c r="CQ122" s="45">
        <v>143.4</v>
      </c>
      <c r="CR122" s="45">
        <v>87.2</v>
      </c>
      <c r="CS122" s="45">
        <v>88.4</v>
      </c>
      <c r="CT122" s="45">
        <v>87.8</v>
      </c>
      <c r="CU122" s="45">
        <v>92.8</v>
      </c>
      <c r="CV122" s="45">
        <v>94</v>
      </c>
      <c r="CW122" s="45">
        <v>93.6</v>
      </c>
      <c r="CX122" s="45">
        <v>5.5</v>
      </c>
      <c r="CY122" s="45">
        <v>6.2</v>
      </c>
      <c r="CZ122" s="45">
        <v>5.8</v>
      </c>
      <c r="DA122" s="45">
        <v>22.6</v>
      </c>
      <c r="DB122" s="45">
        <v>32.5</v>
      </c>
      <c r="DC122" s="45">
        <v>26.7</v>
      </c>
      <c r="DD122" s="45">
        <v>269</v>
      </c>
      <c r="DE122" s="45">
        <v>276</v>
      </c>
      <c r="DF122" s="45">
        <v>276</v>
      </c>
      <c r="DG122" s="45">
        <v>6.8</v>
      </c>
      <c r="DH122" s="45">
        <v>8.1</v>
      </c>
      <c r="DI122" s="45">
        <v>7.3</v>
      </c>
      <c r="DJ122" s="45">
        <v>0.3</v>
      </c>
      <c r="DK122" s="45">
        <v>0.4</v>
      </c>
      <c r="DL122" s="45">
        <v>0.3</v>
      </c>
      <c r="DM122" s="45">
        <v>0.5</v>
      </c>
      <c r="DN122" s="45">
        <v>0.5</v>
      </c>
      <c r="DO122" s="45">
        <v>0.5</v>
      </c>
      <c r="DP122" s="45">
        <v>35</v>
      </c>
      <c r="DQ122" s="45">
        <v>35</v>
      </c>
      <c r="DR122" s="45">
        <v>35</v>
      </c>
      <c r="DS122" s="45">
        <v>107.6</v>
      </c>
      <c r="DT122" s="45">
        <v>226.5</v>
      </c>
      <c r="DU122" s="45">
        <v>189</v>
      </c>
      <c r="DV122" s="45">
        <v>1660</v>
      </c>
      <c r="DW122" s="45">
        <v>720</v>
      </c>
      <c r="DX122" s="45">
        <v>720</v>
      </c>
      <c r="DY122" s="45">
        <v>1200</v>
      </c>
      <c r="DZ122" s="45">
        <v>5.5899999999999998E-2</v>
      </c>
      <c r="EA122" s="45">
        <v>5.5899999999999998E-2</v>
      </c>
      <c r="EB122" s="45">
        <v>5.5899999999999998E-2</v>
      </c>
      <c r="EC122" s="45">
        <v>8.1299999999999997E-2</v>
      </c>
      <c r="ED122" s="45">
        <v>8.1299999999999997E-2</v>
      </c>
      <c r="EE122" s="45">
        <v>8.1299999999999997E-2</v>
      </c>
      <c r="EF122" s="45">
        <v>0.73660000000000003</v>
      </c>
      <c r="EG122" s="45">
        <v>7.3700000000000002E-2</v>
      </c>
      <c r="EH122" s="45">
        <v>7.3700000000000002E-2</v>
      </c>
      <c r="EI122" s="45">
        <v>6.3500000000000001E-2</v>
      </c>
      <c r="EJ122" s="45">
        <v>6.3500000000000001E-2</v>
      </c>
      <c r="EK122" s="45">
        <v>6.3500000000000001E-2</v>
      </c>
      <c r="EL122" s="45">
        <v>5.0799999999999998E-2</v>
      </c>
      <c r="EM122" s="45">
        <v>6.6000000000000003E-2</v>
      </c>
      <c r="EN122" s="45">
        <v>5.8400000000000001E-2</v>
      </c>
      <c r="EO122" s="45">
        <v>0</v>
      </c>
      <c r="EP122" s="45">
        <v>7</v>
      </c>
      <c r="EQ122" s="45">
        <v>4.8300000000000003E-2</v>
      </c>
      <c r="ER122" s="45" t="s">
        <v>301</v>
      </c>
      <c r="ES122" s="45" t="s">
        <v>182</v>
      </c>
      <c r="ET122" s="45">
        <v>8252</v>
      </c>
      <c r="EU122" s="45">
        <v>8231</v>
      </c>
      <c r="EV122" s="45">
        <v>1291</v>
      </c>
      <c r="EW122" s="45">
        <v>2405</v>
      </c>
      <c r="EX122" s="45" t="s">
        <v>142</v>
      </c>
      <c r="EY122" s="45">
        <v>18</v>
      </c>
      <c r="EZ122" s="45">
        <v>19991126</v>
      </c>
      <c r="FA122" s="45" t="s">
        <v>311</v>
      </c>
      <c r="FB122" s="45" t="s">
        <v>302</v>
      </c>
      <c r="FC122" s="45" t="s">
        <v>143</v>
      </c>
    </row>
    <row r="123" spans="1:159" s="45" customFormat="1">
      <c r="A123" s="45" t="s">
        <v>126</v>
      </c>
      <c r="B123" s="45">
        <v>3</v>
      </c>
      <c r="C123" s="45">
        <v>8.5</v>
      </c>
      <c r="D123" s="45">
        <v>34703</v>
      </c>
      <c r="E123" s="45" t="s">
        <v>144</v>
      </c>
      <c r="F123" s="45" t="s">
        <v>145</v>
      </c>
      <c r="G123" s="45">
        <v>19991205</v>
      </c>
      <c r="H123" s="45" t="s">
        <v>360</v>
      </c>
      <c r="I123" s="45" t="s">
        <v>236</v>
      </c>
      <c r="J123" s="45">
        <v>19991206</v>
      </c>
      <c r="K123" s="45">
        <v>20000605</v>
      </c>
      <c r="L123" s="45">
        <v>9</v>
      </c>
      <c r="N123" s="52">
        <f t="shared" si="78"/>
        <v>0</v>
      </c>
      <c r="O123" s="53">
        <f t="shared" si="79"/>
        <v>0.14710000000000001</v>
      </c>
      <c r="P123" s="45">
        <v>0.14710000000000001</v>
      </c>
      <c r="Q123" s="45">
        <f t="shared" si="80"/>
        <v>-0.32936360043520008</v>
      </c>
      <c r="R123" s="45">
        <f t="shared" si="81"/>
        <v>0</v>
      </c>
      <c r="S123" s="45">
        <f t="shared" si="82"/>
        <v>0.14710000000000001</v>
      </c>
      <c r="T123" s="54">
        <f t="shared" si="83"/>
        <v>26.4</v>
      </c>
      <c r="U123" s="45">
        <f t="shared" si="84"/>
        <v>-0.30962464657066668</v>
      </c>
      <c r="V123" s="55">
        <f t="shared" si="85"/>
        <v>0.30962464657066668</v>
      </c>
      <c r="W123" s="56">
        <f t="shared" si="86"/>
        <v>0.57090580821333337</v>
      </c>
      <c r="X123" s="54">
        <f t="shared" si="87"/>
        <v>24.913801696460798</v>
      </c>
      <c r="Y123" s="45">
        <f t="shared" si="88"/>
        <v>0.57090580821333337</v>
      </c>
      <c r="Z123" s="45">
        <f t="shared" si="89"/>
        <v>0</v>
      </c>
      <c r="AA123" s="45">
        <f t="shared" si="90"/>
        <v>-0.30962464657066668</v>
      </c>
      <c r="AB123" s="45">
        <f t="shared" si="98"/>
        <v>0</v>
      </c>
      <c r="AC123" s="45">
        <f t="shared" si="91"/>
        <v>0</v>
      </c>
      <c r="AD123" s="45">
        <f t="shared" si="92"/>
        <v>0</v>
      </c>
      <c r="AE123" s="45">
        <f t="shared" si="93"/>
        <v>0</v>
      </c>
      <c r="AF123" s="45">
        <f t="shared" si="94"/>
        <v>0</v>
      </c>
      <c r="AH123" s="48">
        <v>10.31</v>
      </c>
      <c r="AI123" s="45">
        <f>(AH123-10.25)/0.15</f>
        <v>0.40000000000000335</v>
      </c>
      <c r="AJ123" s="45">
        <v>0.40000000000000335</v>
      </c>
      <c r="AK123" s="45">
        <f t="shared" si="95"/>
        <v>-1.0826822749090881</v>
      </c>
      <c r="AL123" s="45">
        <f t="shared" si="96"/>
        <v>1.0826822749090881</v>
      </c>
      <c r="AM123" s="45">
        <f t="shared" si="100"/>
        <v>1.8533528436363644</v>
      </c>
      <c r="AN123" s="45">
        <f t="shared" si="99"/>
        <v>-1.2765523264646439</v>
      </c>
      <c r="AO123" s="45">
        <f t="shared" si="101"/>
        <v>1.2765523264646439</v>
      </c>
      <c r="AP123" s="45">
        <f t="shared" si="102"/>
        <v>2.095690408080809</v>
      </c>
      <c r="AQ123" s="45">
        <f t="shared" si="97"/>
        <v>0</v>
      </c>
      <c r="BE123" s="45" t="s">
        <v>286</v>
      </c>
      <c r="BF123" s="45">
        <v>143.5</v>
      </c>
      <c r="BG123" s="45">
        <v>19991203</v>
      </c>
      <c r="BH123" s="45" t="s">
        <v>138</v>
      </c>
      <c r="BI123" s="45" t="s">
        <v>328</v>
      </c>
      <c r="BJ123" s="45">
        <v>9903160</v>
      </c>
      <c r="BK123" s="45">
        <v>40</v>
      </c>
      <c r="BL123" s="45">
        <v>71.92</v>
      </c>
      <c r="BM123" s="45">
        <v>65.77</v>
      </c>
      <c r="BN123" s="45">
        <v>10.9</v>
      </c>
      <c r="BO123" s="45">
        <v>10.14</v>
      </c>
      <c r="BP123" s="45">
        <v>510</v>
      </c>
      <c r="BQ123" s="45" t="s">
        <v>361</v>
      </c>
      <c r="BR123" s="45">
        <v>40</v>
      </c>
      <c r="BS123" s="45">
        <v>5.0999999999999996</v>
      </c>
      <c r="BT123" s="45">
        <v>3.4</v>
      </c>
      <c r="BU123" s="45">
        <v>8.5</v>
      </c>
      <c r="BV123" s="45">
        <v>0</v>
      </c>
      <c r="BW123" s="45">
        <v>3148</v>
      </c>
      <c r="BX123" s="45">
        <v>3155</v>
      </c>
      <c r="BY123" s="45">
        <v>3151.3</v>
      </c>
      <c r="BZ123" s="45">
        <v>13.2</v>
      </c>
      <c r="CA123" s="45">
        <v>13.6</v>
      </c>
      <c r="CB123" s="45">
        <v>13.4</v>
      </c>
      <c r="CC123" s="45">
        <v>2.17</v>
      </c>
      <c r="CD123" s="45">
        <v>2.23</v>
      </c>
      <c r="CE123" s="45">
        <v>2.19</v>
      </c>
      <c r="CF123" s="45">
        <v>5.9</v>
      </c>
      <c r="CG123" s="45">
        <v>6.4</v>
      </c>
      <c r="CH123" s="45">
        <v>6.2</v>
      </c>
      <c r="CI123" s="45">
        <v>0</v>
      </c>
      <c r="CJ123" s="45">
        <v>0</v>
      </c>
      <c r="CK123" s="45">
        <v>0</v>
      </c>
      <c r="CL123" s="45">
        <v>844</v>
      </c>
      <c r="CM123" s="45">
        <v>867</v>
      </c>
      <c r="CN123" s="45">
        <v>853</v>
      </c>
      <c r="CO123" s="45">
        <v>142.69999999999999</v>
      </c>
      <c r="CP123" s="45">
        <v>144.4</v>
      </c>
      <c r="CQ123" s="45">
        <v>143.4</v>
      </c>
      <c r="CR123" s="45">
        <v>87.2</v>
      </c>
      <c r="CS123" s="45">
        <v>88.7</v>
      </c>
      <c r="CT123" s="45">
        <v>87.9</v>
      </c>
      <c r="CU123" s="45">
        <v>92.9</v>
      </c>
      <c r="CV123" s="45">
        <v>94.2</v>
      </c>
      <c r="CW123" s="45">
        <v>93.4</v>
      </c>
      <c r="CX123" s="45">
        <v>4.8</v>
      </c>
      <c r="CY123" s="45">
        <v>6.2</v>
      </c>
      <c r="CZ123" s="45">
        <v>5.5</v>
      </c>
      <c r="DA123" s="45">
        <v>26.2</v>
      </c>
      <c r="DB123" s="45">
        <v>29.2</v>
      </c>
      <c r="DC123" s="45">
        <v>27.5</v>
      </c>
      <c r="DD123" s="45">
        <v>276</v>
      </c>
      <c r="DE123" s="45">
        <v>279</v>
      </c>
      <c r="DF123" s="45">
        <v>276</v>
      </c>
      <c r="DG123" s="45">
        <v>6.8</v>
      </c>
      <c r="DH123" s="45">
        <v>7.4</v>
      </c>
      <c r="DI123" s="45">
        <v>7.1</v>
      </c>
      <c r="DJ123" s="45">
        <v>0.4</v>
      </c>
      <c r="DK123" s="45">
        <v>0.6</v>
      </c>
      <c r="DL123" s="45">
        <v>0.5</v>
      </c>
      <c r="DM123" s="45">
        <v>0.5</v>
      </c>
      <c r="DN123" s="45">
        <v>0.55000000000000004</v>
      </c>
      <c r="DO123" s="45">
        <v>0.51</v>
      </c>
      <c r="DP123" s="45">
        <v>35</v>
      </c>
      <c r="DQ123" s="45">
        <v>35</v>
      </c>
      <c r="DR123" s="45">
        <v>35</v>
      </c>
      <c r="DS123" s="45">
        <v>150.1</v>
      </c>
      <c r="DT123" s="45">
        <v>172.7</v>
      </c>
      <c r="DU123" s="45">
        <v>157.4</v>
      </c>
      <c r="DV123" s="45">
        <v>1660</v>
      </c>
      <c r="DW123" s="45">
        <v>720</v>
      </c>
      <c r="DX123" s="45">
        <v>720</v>
      </c>
      <c r="DY123" s="45">
        <v>1150</v>
      </c>
      <c r="DZ123" s="45">
        <v>6.0999999999999999E-2</v>
      </c>
      <c r="EA123" s="45">
        <v>6.0999999999999999E-2</v>
      </c>
      <c r="EB123" s="45">
        <v>6.0999999999999999E-2</v>
      </c>
      <c r="EC123" s="45">
        <v>8.6400000000000005E-2</v>
      </c>
      <c r="ED123" s="45">
        <v>8.6400000000000005E-2</v>
      </c>
      <c r="EE123" s="45">
        <v>8.6400000000000005E-2</v>
      </c>
      <c r="EF123" s="45">
        <v>6.6000000000000003E-2</v>
      </c>
      <c r="EG123" s="45">
        <v>6.6000000000000003E-2</v>
      </c>
      <c r="EH123" s="45">
        <v>6.6000000000000003E-2</v>
      </c>
      <c r="EI123" s="45">
        <v>6.3500000000000001E-2</v>
      </c>
      <c r="EJ123" s="45">
        <v>6.3500000000000001E-2</v>
      </c>
      <c r="EK123" s="45">
        <v>6.3500000000000001E-2</v>
      </c>
      <c r="EL123" s="45">
        <v>5.33E-2</v>
      </c>
      <c r="EM123" s="45">
        <v>6.8599999999999994E-2</v>
      </c>
      <c r="EN123" s="45">
        <v>6.0999999999999999E-2</v>
      </c>
      <c r="EO123" s="45">
        <v>0</v>
      </c>
      <c r="EP123" s="45">
        <v>2</v>
      </c>
      <c r="EQ123" s="45">
        <v>4.0599999999999997E-2</v>
      </c>
      <c r="ER123" s="45" t="s">
        <v>362</v>
      </c>
      <c r="ES123" s="45" t="s">
        <v>141</v>
      </c>
      <c r="ET123" s="45">
        <v>8252</v>
      </c>
      <c r="EU123" s="45">
        <v>8231</v>
      </c>
      <c r="EV123" s="45">
        <v>1289</v>
      </c>
      <c r="EW123" s="45">
        <v>2405</v>
      </c>
      <c r="EX123" s="45" t="s">
        <v>142</v>
      </c>
      <c r="EY123" s="45">
        <v>1</v>
      </c>
      <c r="EZ123" s="45">
        <v>19991205</v>
      </c>
      <c r="FA123" s="45" t="s">
        <v>360</v>
      </c>
      <c r="FB123" s="45">
        <v>119</v>
      </c>
      <c r="FC123" s="45" t="s">
        <v>143</v>
      </c>
    </row>
    <row r="124" spans="1:159" s="45" customFormat="1">
      <c r="A124" s="45" t="s">
        <v>126</v>
      </c>
      <c r="B124" s="45">
        <v>1</v>
      </c>
      <c r="C124" s="45">
        <v>11.8</v>
      </c>
      <c r="D124" s="45">
        <v>35919</v>
      </c>
      <c r="E124" s="45">
        <v>1006</v>
      </c>
      <c r="F124" s="45" t="s">
        <v>145</v>
      </c>
      <c r="G124" s="45">
        <v>19991210</v>
      </c>
      <c r="H124" s="45" t="s">
        <v>377</v>
      </c>
      <c r="I124" s="45" t="s">
        <v>236</v>
      </c>
      <c r="J124" s="45">
        <v>19991213</v>
      </c>
      <c r="K124" s="45">
        <v>20000610</v>
      </c>
      <c r="L124" s="45">
        <v>10</v>
      </c>
      <c r="N124" s="52">
        <f t="shared" si="78"/>
        <v>0</v>
      </c>
      <c r="O124" s="53">
        <f t="shared" si="79"/>
        <v>-1.0038</v>
      </c>
      <c r="P124" s="45">
        <v>-1.0038</v>
      </c>
      <c r="Q124" s="45">
        <f t="shared" si="80"/>
        <v>-0.46425088034816009</v>
      </c>
      <c r="R124" s="45">
        <f t="shared" si="81"/>
        <v>0</v>
      </c>
      <c r="S124" s="45">
        <f t="shared" si="82"/>
        <v>-1.0038</v>
      </c>
      <c r="T124" s="54">
        <f t="shared" si="83"/>
        <v>26.4</v>
      </c>
      <c r="U124" s="45">
        <f t="shared" si="84"/>
        <v>-0.44845971725653339</v>
      </c>
      <c r="V124" s="55">
        <f t="shared" si="85"/>
        <v>0.44845971725653339</v>
      </c>
      <c r="W124" s="56">
        <f t="shared" si="86"/>
        <v>-0.69417535342933334</v>
      </c>
      <c r="X124" s="54">
        <f t="shared" si="87"/>
        <v>24.24739335716864</v>
      </c>
      <c r="Y124" s="45">
        <f t="shared" si="88"/>
        <v>-0.69417535342933334</v>
      </c>
      <c r="Z124" s="45">
        <f t="shared" si="89"/>
        <v>0</v>
      </c>
      <c r="AA124" s="45">
        <f t="shared" si="90"/>
        <v>-0.44845971725653339</v>
      </c>
      <c r="AB124" s="45">
        <f t="shared" si="98"/>
        <v>0</v>
      </c>
      <c r="AC124" s="45">
        <f t="shared" si="91"/>
        <v>0</v>
      </c>
      <c r="AD124" s="45">
        <f t="shared" si="92"/>
        <v>0</v>
      </c>
      <c r="AE124" s="45">
        <f t="shared" si="93"/>
        <v>0</v>
      </c>
      <c r="AF124" s="45">
        <f t="shared" si="94"/>
        <v>0</v>
      </c>
      <c r="AH124" s="48">
        <v>9.0299999999999994</v>
      </c>
      <c r="AI124" s="45">
        <f t="shared" ref="AI124:AI125" si="104">(AH124-9)/0.22</f>
        <v>0.13636363636363347</v>
      </c>
      <c r="AJ124" s="45">
        <v>0.13636363636363347</v>
      </c>
      <c r="AK124" s="45">
        <f t="shared" si="95"/>
        <v>-0.83887309265454379</v>
      </c>
      <c r="AL124" s="45">
        <f t="shared" si="96"/>
        <v>0.83887309265454379</v>
      </c>
      <c r="AM124" s="45">
        <f t="shared" si="100"/>
        <v>1.2190459112727217</v>
      </c>
      <c r="AN124" s="45">
        <f t="shared" si="99"/>
        <v>-0.99396913389898844</v>
      </c>
      <c r="AO124" s="45">
        <f t="shared" si="101"/>
        <v>0.99396913389898844</v>
      </c>
      <c r="AP124" s="45">
        <f t="shared" si="102"/>
        <v>1.4129159628282775</v>
      </c>
      <c r="AQ124" s="45">
        <f t="shared" si="97"/>
        <v>0</v>
      </c>
      <c r="BE124" s="45" t="s">
        <v>286</v>
      </c>
      <c r="BF124" s="45">
        <v>143.5</v>
      </c>
      <c r="BG124" s="45">
        <v>19991208</v>
      </c>
      <c r="BH124" s="45" t="s">
        <v>138</v>
      </c>
      <c r="BI124" s="45" t="s">
        <v>378</v>
      </c>
      <c r="BJ124" s="45">
        <v>9903160</v>
      </c>
      <c r="BK124" s="45">
        <v>40</v>
      </c>
      <c r="BL124" s="45">
        <v>59.97</v>
      </c>
      <c r="BM124" s="45">
        <v>51.71</v>
      </c>
      <c r="BN124" s="45">
        <v>10.18</v>
      </c>
      <c r="BO124" s="45">
        <v>8.91</v>
      </c>
      <c r="BP124" s="45">
        <v>360</v>
      </c>
      <c r="BQ124" s="45" t="s">
        <v>379</v>
      </c>
      <c r="BR124" s="45">
        <v>40</v>
      </c>
      <c r="BS124" s="45">
        <v>8.8000000000000007</v>
      </c>
      <c r="BT124" s="45">
        <v>3</v>
      </c>
      <c r="BU124" s="45">
        <v>11.8</v>
      </c>
      <c r="BV124" s="45">
        <v>0</v>
      </c>
      <c r="BW124" s="45">
        <v>3145</v>
      </c>
      <c r="BX124" s="45">
        <v>3152</v>
      </c>
      <c r="BY124" s="45">
        <v>3148.8</v>
      </c>
      <c r="BZ124" s="45">
        <v>13.4</v>
      </c>
      <c r="CA124" s="45">
        <v>13.8</v>
      </c>
      <c r="CB124" s="45">
        <v>13.7</v>
      </c>
      <c r="CC124" s="45">
        <v>2.27</v>
      </c>
      <c r="CD124" s="45">
        <v>2.35</v>
      </c>
      <c r="CE124" s="45">
        <v>2.33</v>
      </c>
      <c r="CF124" s="45">
        <v>5.4</v>
      </c>
      <c r="CG124" s="45">
        <v>6.1</v>
      </c>
      <c r="CH124" s="45">
        <v>5.9</v>
      </c>
      <c r="CI124" s="45">
        <v>0</v>
      </c>
      <c r="CJ124" s="45">
        <v>0</v>
      </c>
      <c r="CK124" s="45">
        <v>0</v>
      </c>
      <c r="CL124" s="45">
        <v>835</v>
      </c>
      <c r="CM124" s="45">
        <v>878</v>
      </c>
      <c r="CN124" s="45">
        <v>851</v>
      </c>
      <c r="CO124" s="45">
        <v>142.80000000000001</v>
      </c>
      <c r="CP124" s="45">
        <v>143.9</v>
      </c>
      <c r="CQ124" s="45">
        <v>143.4</v>
      </c>
      <c r="CR124" s="45">
        <v>87.2</v>
      </c>
      <c r="CS124" s="45">
        <v>88.2</v>
      </c>
      <c r="CT124" s="45">
        <v>87.8</v>
      </c>
      <c r="CU124" s="45">
        <v>92.8</v>
      </c>
      <c r="CV124" s="45">
        <v>93.8</v>
      </c>
      <c r="CW124" s="45">
        <v>93.4</v>
      </c>
      <c r="CX124" s="45">
        <v>5.4</v>
      </c>
      <c r="CY124" s="45">
        <v>6.2</v>
      </c>
      <c r="CZ124" s="45">
        <v>5.7</v>
      </c>
      <c r="DA124" s="45">
        <v>24.2</v>
      </c>
      <c r="DB124" s="45">
        <v>32.700000000000003</v>
      </c>
      <c r="DC124" s="45">
        <v>29.3</v>
      </c>
      <c r="DD124" s="45">
        <v>276</v>
      </c>
      <c r="DE124" s="45">
        <v>276</v>
      </c>
      <c r="DF124" s="45">
        <v>276</v>
      </c>
      <c r="DG124" s="45">
        <v>0</v>
      </c>
      <c r="DH124" s="45">
        <v>6.8</v>
      </c>
      <c r="DI124" s="45">
        <v>6</v>
      </c>
      <c r="DJ124" s="45">
        <v>0.2</v>
      </c>
      <c r="DK124" s="45">
        <v>0.2</v>
      </c>
      <c r="DL124" s="45">
        <v>0.2</v>
      </c>
      <c r="DM124" s="45">
        <v>0.45</v>
      </c>
      <c r="DN124" s="45">
        <v>0.55000000000000004</v>
      </c>
      <c r="DO124" s="45">
        <v>0.5</v>
      </c>
      <c r="DP124" s="45">
        <v>35</v>
      </c>
      <c r="DQ124" s="45">
        <v>35</v>
      </c>
      <c r="DR124" s="45">
        <v>35</v>
      </c>
      <c r="DS124" s="45">
        <v>144.4</v>
      </c>
      <c r="DT124" s="45">
        <v>209.6</v>
      </c>
      <c r="DU124" s="45">
        <v>192.1</v>
      </c>
      <c r="DV124" s="45">
        <v>1660</v>
      </c>
      <c r="DW124" s="45">
        <v>720</v>
      </c>
      <c r="DX124" s="45">
        <v>720</v>
      </c>
      <c r="DY124" s="45">
        <v>1300</v>
      </c>
      <c r="DZ124" s="45">
        <v>5.33E-2</v>
      </c>
      <c r="EA124" s="45">
        <v>5.33E-2</v>
      </c>
      <c r="EB124" s="45">
        <v>5.33E-2</v>
      </c>
      <c r="EC124" s="45">
        <v>8.8900000000000007E-2</v>
      </c>
      <c r="ED124" s="45">
        <v>8.8900000000000007E-2</v>
      </c>
      <c r="EE124" s="45">
        <v>8.8900000000000007E-2</v>
      </c>
      <c r="EF124" s="45">
        <v>6.0999999999999999E-2</v>
      </c>
      <c r="EG124" s="45">
        <v>6.0999999999999999E-2</v>
      </c>
      <c r="EH124" s="45">
        <v>6.0999999999999999E-2</v>
      </c>
      <c r="EI124" s="45">
        <v>5.8400000000000001E-2</v>
      </c>
      <c r="EJ124" s="45">
        <v>6.3500000000000001E-2</v>
      </c>
      <c r="EK124" s="45">
        <v>6.0999999999999999E-2</v>
      </c>
      <c r="EL124" s="45">
        <v>5.33E-2</v>
      </c>
      <c r="EM124" s="45">
        <v>6.3500000000000001E-2</v>
      </c>
      <c r="EN124" s="45">
        <v>5.8400000000000001E-2</v>
      </c>
      <c r="EO124" s="45">
        <v>0</v>
      </c>
      <c r="EP124" s="45">
        <v>1</v>
      </c>
      <c r="EQ124" s="45">
        <v>4.3200000000000002E-2</v>
      </c>
      <c r="ER124" s="45" t="s">
        <v>301</v>
      </c>
      <c r="ES124" s="45" t="s">
        <v>290</v>
      </c>
      <c r="ET124" s="45">
        <v>8252</v>
      </c>
      <c r="EU124" s="45">
        <v>8231</v>
      </c>
      <c r="EV124" s="45">
        <v>1279</v>
      </c>
      <c r="EW124" s="45">
        <v>2405</v>
      </c>
      <c r="EX124" s="45" t="s">
        <v>142</v>
      </c>
      <c r="EY124" s="45">
        <v>1</v>
      </c>
      <c r="EZ124" s="45">
        <v>19991210</v>
      </c>
      <c r="FA124" s="45" t="s">
        <v>377</v>
      </c>
      <c r="FB124" s="45" t="s">
        <v>380</v>
      </c>
      <c r="FC124" s="45" t="s">
        <v>143</v>
      </c>
    </row>
    <row r="125" spans="1:159" s="45" customFormat="1">
      <c r="A125" s="45" t="s">
        <v>126</v>
      </c>
      <c r="B125" s="45">
        <v>3</v>
      </c>
      <c r="C125" s="45">
        <v>10.9</v>
      </c>
      <c r="D125" s="45">
        <v>35921</v>
      </c>
      <c r="E125" s="45">
        <v>1006</v>
      </c>
      <c r="F125" s="45" t="s">
        <v>145</v>
      </c>
      <c r="G125" s="45">
        <v>20000614</v>
      </c>
      <c r="H125" s="45" t="s">
        <v>400</v>
      </c>
      <c r="I125" s="45" t="s">
        <v>236</v>
      </c>
      <c r="J125" s="45">
        <v>20000614</v>
      </c>
      <c r="K125" s="45">
        <v>20001214</v>
      </c>
      <c r="L125" s="45">
        <v>11</v>
      </c>
      <c r="N125" s="52">
        <f t="shared" si="78"/>
        <v>0</v>
      </c>
      <c r="O125" s="53">
        <f t="shared" si="79"/>
        <v>-1.1741999999999999</v>
      </c>
      <c r="P125" s="45">
        <v>-1.1741999999999999</v>
      </c>
      <c r="Q125" s="45">
        <f t="shared" si="80"/>
        <v>-0.60624070427852805</v>
      </c>
      <c r="R125" s="45">
        <f t="shared" si="81"/>
        <v>0.60624070427852805</v>
      </c>
      <c r="S125" s="45">
        <f t="shared" si="82"/>
        <v>-1.1741999999999999</v>
      </c>
      <c r="T125" s="54">
        <f t="shared" si="83"/>
        <v>23.490044619463063</v>
      </c>
      <c r="U125" s="45">
        <f t="shared" si="84"/>
        <v>-0.59360777380522678</v>
      </c>
      <c r="V125" s="55">
        <f t="shared" si="85"/>
        <v>0.59360777380522678</v>
      </c>
      <c r="W125" s="56">
        <f t="shared" si="86"/>
        <v>-0.72574028274346647</v>
      </c>
      <c r="X125" s="54">
        <f t="shared" si="87"/>
        <v>23.550682685734909</v>
      </c>
      <c r="Y125" s="45">
        <f t="shared" si="88"/>
        <v>-0.72574028274346647</v>
      </c>
      <c r="Z125" s="45">
        <f t="shared" si="89"/>
        <v>0</v>
      </c>
      <c r="AA125" s="45">
        <f t="shared" si="90"/>
        <v>-0.59360777380522678</v>
      </c>
      <c r="AB125" s="45">
        <f t="shared" si="98"/>
        <v>0</v>
      </c>
      <c r="AC125" s="45">
        <f t="shared" si="91"/>
        <v>0</v>
      </c>
      <c r="AD125" s="45">
        <f t="shared" si="92"/>
        <v>0</v>
      </c>
      <c r="AE125" s="45">
        <f t="shared" si="93"/>
        <v>0</v>
      </c>
      <c r="AF125" s="45">
        <f t="shared" si="94"/>
        <v>0</v>
      </c>
      <c r="AH125" s="48">
        <v>8.89</v>
      </c>
      <c r="AI125" s="45">
        <f t="shared" si="104"/>
        <v>-0.49999999999999739</v>
      </c>
      <c r="AJ125" s="45">
        <v>-0.49999999999999739</v>
      </c>
      <c r="AK125" s="45">
        <f t="shared" si="95"/>
        <v>-0.77109847412363464</v>
      </c>
      <c r="AL125" s="45">
        <f t="shared" si="96"/>
        <v>0.77109847412363464</v>
      </c>
      <c r="AM125" s="45">
        <f t="shared" si="100"/>
        <v>0.3388730926545464</v>
      </c>
      <c r="AN125" s="45">
        <f t="shared" si="99"/>
        <v>-0.89517530711919036</v>
      </c>
      <c r="AO125" s="45">
        <f t="shared" si="101"/>
        <v>0.89517530711919036</v>
      </c>
      <c r="AP125" s="45">
        <f t="shared" si="102"/>
        <v>0.49396913389899105</v>
      </c>
      <c r="AQ125" s="45">
        <f t="shared" si="97"/>
        <v>0</v>
      </c>
      <c r="BE125" s="45" t="s">
        <v>286</v>
      </c>
      <c r="BF125" s="45">
        <v>143.5</v>
      </c>
      <c r="BG125" s="45">
        <v>20000612</v>
      </c>
      <c r="BH125" s="45" t="s">
        <v>138</v>
      </c>
      <c r="BI125" s="45" t="s">
        <v>401</v>
      </c>
      <c r="BJ125" s="45">
        <v>9903160</v>
      </c>
      <c r="BK125" s="45">
        <v>40</v>
      </c>
      <c r="BL125" s="45">
        <v>59.99</v>
      </c>
      <c r="BM125" s="45">
        <v>50.51</v>
      </c>
      <c r="BN125" s="45">
        <v>10.17</v>
      </c>
      <c r="BO125" s="45">
        <v>8.77</v>
      </c>
      <c r="BP125" s="45">
        <v>160</v>
      </c>
      <c r="BQ125" s="45" t="s">
        <v>402</v>
      </c>
      <c r="BR125" s="45">
        <v>40</v>
      </c>
      <c r="BS125" s="45">
        <v>5.7</v>
      </c>
      <c r="BT125" s="45">
        <v>5.2</v>
      </c>
      <c r="BU125" s="45">
        <v>10.9</v>
      </c>
      <c r="BV125" s="45">
        <v>0</v>
      </c>
      <c r="BW125" s="45">
        <v>3148</v>
      </c>
      <c r="BX125" s="45">
        <v>3156</v>
      </c>
      <c r="BY125" s="45">
        <v>3151.5</v>
      </c>
      <c r="BZ125" s="45">
        <v>13.3</v>
      </c>
      <c r="CA125" s="45">
        <v>13.9</v>
      </c>
      <c r="CB125" s="45">
        <v>13.4</v>
      </c>
      <c r="CC125" s="45">
        <v>2.21</v>
      </c>
      <c r="CD125" s="45">
        <v>2.23</v>
      </c>
      <c r="CE125" s="45">
        <v>2.2200000000000002</v>
      </c>
      <c r="CF125" s="45">
        <v>6.2</v>
      </c>
      <c r="CG125" s="45">
        <v>7</v>
      </c>
      <c r="CH125" s="45">
        <v>6.8</v>
      </c>
      <c r="CI125" s="45">
        <v>0</v>
      </c>
      <c r="CJ125" s="45">
        <v>0</v>
      </c>
      <c r="CK125" s="45">
        <v>0</v>
      </c>
      <c r="CL125" s="45">
        <v>844</v>
      </c>
      <c r="CM125" s="45">
        <v>876</v>
      </c>
      <c r="CN125" s="45">
        <v>856</v>
      </c>
      <c r="CO125" s="45">
        <v>142.80000000000001</v>
      </c>
      <c r="CP125" s="45">
        <v>143.80000000000001</v>
      </c>
      <c r="CQ125" s="45">
        <v>143.30000000000001</v>
      </c>
      <c r="CR125" s="45">
        <v>87.7</v>
      </c>
      <c r="CS125" s="45">
        <v>88.3</v>
      </c>
      <c r="CT125" s="45">
        <v>88</v>
      </c>
      <c r="CU125" s="45">
        <v>93.3</v>
      </c>
      <c r="CV125" s="45">
        <v>93.8</v>
      </c>
      <c r="CW125" s="45">
        <v>93.6</v>
      </c>
      <c r="CX125" s="45">
        <v>5.3</v>
      </c>
      <c r="CY125" s="45">
        <v>5.8</v>
      </c>
      <c r="CZ125" s="45">
        <v>5.6</v>
      </c>
      <c r="DA125" s="45">
        <v>27.1</v>
      </c>
      <c r="DB125" s="45">
        <v>30.9</v>
      </c>
      <c r="DC125" s="45">
        <v>28.8</v>
      </c>
      <c r="DD125" s="45">
        <v>276</v>
      </c>
      <c r="DE125" s="45">
        <v>279</v>
      </c>
      <c r="DF125" s="45">
        <v>276</v>
      </c>
      <c r="DG125" s="45">
        <v>9.5</v>
      </c>
      <c r="DH125" s="45">
        <v>9.8000000000000007</v>
      </c>
      <c r="DI125" s="45">
        <v>9.6999999999999993</v>
      </c>
      <c r="DJ125" s="45">
        <v>0.5</v>
      </c>
      <c r="DK125" s="45">
        <v>0.5</v>
      </c>
      <c r="DL125" s="45">
        <v>0.5</v>
      </c>
      <c r="DM125" s="45">
        <v>0.5</v>
      </c>
      <c r="DN125" s="45">
        <v>0.5</v>
      </c>
      <c r="DO125" s="45">
        <v>0.5</v>
      </c>
      <c r="DP125" s="45">
        <v>35</v>
      </c>
      <c r="DQ125" s="45">
        <v>35</v>
      </c>
      <c r="DR125" s="45">
        <v>35</v>
      </c>
      <c r="DS125" s="45">
        <v>167.1</v>
      </c>
      <c r="DT125" s="45">
        <v>203.9</v>
      </c>
      <c r="DU125" s="45">
        <v>195.1</v>
      </c>
      <c r="DV125" s="45">
        <v>1660</v>
      </c>
      <c r="DW125" s="45">
        <v>720</v>
      </c>
      <c r="DX125" s="45">
        <v>720</v>
      </c>
      <c r="DY125" s="45">
        <v>1500</v>
      </c>
      <c r="DZ125" s="45">
        <v>5.8400000000000001E-2</v>
      </c>
      <c r="EA125" s="45">
        <v>5.8400000000000001E-2</v>
      </c>
      <c r="EB125" s="45">
        <v>5.8400000000000001E-2</v>
      </c>
      <c r="EC125" s="45">
        <v>8.8900000000000007E-2</v>
      </c>
      <c r="ED125" s="45">
        <v>8.8900000000000007E-2</v>
      </c>
      <c r="EE125" s="45">
        <v>8.8900000000000007E-2</v>
      </c>
      <c r="EF125" s="45">
        <v>6.6000000000000003E-2</v>
      </c>
      <c r="EG125" s="45">
        <v>6.6000000000000003E-2</v>
      </c>
      <c r="EH125" s="45">
        <v>6.6000000000000003E-2</v>
      </c>
      <c r="EI125" s="45">
        <v>6.3500000000000001E-2</v>
      </c>
      <c r="EJ125" s="45">
        <v>6.3500000000000001E-2</v>
      </c>
      <c r="EK125" s="45">
        <v>6.3500000000000001E-2</v>
      </c>
      <c r="EL125" s="45">
        <v>5.33E-2</v>
      </c>
      <c r="EM125" s="45">
        <v>6.8599999999999994E-2</v>
      </c>
      <c r="EN125" s="45">
        <v>6.0999999999999999E-2</v>
      </c>
      <c r="EO125" s="45">
        <v>0</v>
      </c>
      <c r="EP125" s="45">
        <v>17</v>
      </c>
      <c r="EQ125" s="45">
        <v>4.5699999999999998E-2</v>
      </c>
      <c r="ER125" s="45" t="s">
        <v>362</v>
      </c>
      <c r="ES125" s="45" t="s">
        <v>141</v>
      </c>
      <c r="ET125" s="45">
        <v>8252</v>
      </c>
      <c r="EU125" s="45">
        <v>8231</v>
      </c>
      <c r="EV125" s="45">
        <v>1289</v>
      </c>
      <c r="EW125" s="45" t="s">
        <v>403</v>
      </c>
      <c r="EX125" s="45" t="s">
        <v>142</v>
      </c>
      <c r="EY125" s="45">
        <v>16</v>
      </c>
      <c r="EZ125" s="45">
        <v>20000614</v>
      </c>
      <c r="FA125" s="45" t="s">
        <v>400</v>
      </c>
      <c r="FB125" s="45">
        <v>119</v>
      </c>
      <c r="FC125" s="45" t="s">
        <v>143</v>
      </c>
    </row>
    <row r="126" spans="1:159" s="45" customFormat="1">
      <c r="A126" s="45" t="s">
        <v>126</v>
      </c>
      <c r="B126" s="45">
        <v>1</v>
      </c>
      <c r="C126" s="45">
        <v>13.8</v>
      </c>
      <c r="D126" s="45">
        <v>35920</v>
      </c>
      <c r="E126" s="45" t="s">
        <v>144</v>
      </c>
      <c r="F126" s="45" t="s">
        <v>145</v>
      </c>
      <c r="G126" s="45">
        <v>20000818</v>
      </c>
      <c r="H126" s="45" t="s">
        <v>412</v>
      </c>
      <c r="I126" s="45" t="s">
        <v>295</v>
      </c>
      <c r="J126" s="45">
        <v>20000821</v>
      </c>
      <c r="K126" s="45" t="s">
        <v>131</v>
      </c>
      <c r="L126" s="45">
        <v>12</v>
      </c>
      <c r="N126" s="52">
        <f t="shared" si="78"/>
        <v>0</v>
      </c>
      <c r="O126" s="57">
        <f t="shared" si="79"/>
        <v>1.7059</v>
      </c>
      <c r="P126" s="45">
        <v>1.7059</v>
      </c>
      <c r="Q126" s="45">
        <f t="shared" si="80"/>
        <v>-0.14381256342282245</v>
      </c>
      <c r="R126" s="45">
        <f t="shared" si="81"/>
        <v>0</v>
      </c>
      <c r="S126" s="45">
        <f t="shared" si="82"/>
        <v>2.3121407042785282</v>
      </c>
      <c r="T126" s="54">
        <f t="shared" si="83"/>
        <v>26.4</v>
      </c>
      <c r="U126" s="45">
        <f t="shared" si="84"/>
        <v>-0.1337062190441814</v>
      </c>
      <c r="V126" s="55">
        <f t="shared" si="85"/>
        <v>0.1337062190441814</v>
      </c>
      <c r="W126" s="56">
        <f t="shared" si="86"/>
        <v>2.2995077738052268</v>
      </c>
      <c r="X126" s="54">
        <f t="shared" si="87"/>
        <v>25.758210148587928</v>
      </c>
      <c r="Y126" s="45">
        <f t="shared" si="88"/>
        <v>2.2995077738052268</v>
      </c>
      <c r="Z126" s="45">
        <f t="shared" si="89"/>
        <v>1</v>
      </c>
      <c r="AA126" s="59">
        <f>O126*AA$3+(1-AA$3)*AA125</f>
        <v>-0.1337062190441814</v>
      </c>
      <c r="AB126" s="45">
        <f t="shared" si="98"/>
        <v>1</v>
      </c>
      <c r="AC126" s="45">
        <f t="shared" si="91"/>
        <v>1</v>
      </c>
      <c r="AD126" s="45">
        <f t="shared" si="92"/>
        <v>1</v>
      </c>
      <c r="AE126" s="45">
        <f t="shared" si="93"/>
        <v>0</v>
      </c>
      <c r="AF126" s="45">
        <f t="shared" si="94"/>
        <v>0</v>
      </c>
      <c r="AH126" s="48">
        <v>10.3</v>
      </c>
      <c r="AI126" s="45">
        <f t="shared" ref="AI126:AI130" si="105">(AH126-10.25)/0.15</f>
        <v>0.33333333333333809</v>
      </c>
      <c r="AJ126" s="45">
        <v>0.33333333333333809</v>
      </c>
      <c r="AK126" s="45">
        <f t="shared" si="95"/>
        <v>-0.55021211263224012</v>
      </c>
      <c r="AL126" s="45">
        <f t="shared" si="96"/>
        <v>0</v>
      </c>
      <c r="AM126" s="45">
        <f t="shared" si="100"/>
        <v>1.1044318074569728</v>
      </c>
      <c r="AN126" s="45">
        <f t="shared" si="99"/>
        <v>-0.64947357902868463</v>
      </c>
      <c r="AO126" s="45">
        <f t="shared" si="101"/>
        <v>0.64947357902868463</v>
      </c>
      <c r="AP126" s="45">
        <f t="shared" si="102"/>
        <v>1.2285086404525285</v>
      </c>
      <c r="AQ126" s="45">
        <f t="shared" si="97"/>
        <v>0</v>
      </c>
      <c r="BE126" s="45" t="s">
        <v>286</v>
      </c>
      <c r="BF126" s="45">
        <v>143.5</v>
      </c>
      <c r="BG126" s="45">
        <v>20000816</v>
      </c>
      <c r="BH126" s="45" t="s">
        <v>138</v>
      </c>
      <c r="BI126" s="45" t="s">
        <v>209</v>
      </c>
      <c r="BJ126" s="45">
        <v>9903160</v>
      </c>
      <c r="BK126" s="45">
        <v>40</v>
      </c>
      <c r="BL126" s="45">
        <v>71.790000000000006</v>
      </c>
      <c r="BM126" s="45">
        <v>66.11</v>
      </c>
      <c r="BN126" s="45">
        <v>10.9</v>
      </c>
      <c r="BO126" s="45">
        <v>10.17</v>
      </c>
      <c r="BP126" s="45">
        <v>210</v>
      </c>
      <c r="BQ126" s="45" t="s">
        <v>414</v>
      </c>
      <c r="BR126" s="45">
        <v>40</v>
      </c>
      <c r="BS126" s="45">
        <v>11.3</v>
      </c>
      <c r="BT126" s="45">
        <v>2.5</v>
      </c>
      <c r="BU126" s="45">
        <v>13.8</v>
      </c>
      <c r="BV126" s="45">
        <v>0</v>
      </c>
      <c r="BW126" s="45">
        <v>3148</v>
      </c>
      <c r="BX126" s="45">
        <v>3154</v>
      </c>
      <c r="BY126" s="45">
        <v>3150.6</v>
      </c>
      <c r="BZ126" s="45">
        <v>13.2</v>
      </c>
      <c r="CA126" s="45">
        <v>13.8</v>
      </c>
      <c r="CB126" s="45">
        <v>13.5</v>
      </c>
      <c r="CC126" s="45">
        <v>2.13</v>
      </c>
      <c r="CD126" s="45">
        <v>2.35</v>
      </c>
      <c r="CE126" s="45">
        <v>2.2200000000000002</v>
      </c>
      <c r="CF126" s="45">
        <v>5.6</v>
      </c>
      <c r="CG126" s="45">
        <v>7.6</v>
      </c>
      <c r="CH126" s="45">
        <v>6.2</v>
      </c>
      <c r="CI126" s="45">
        <v>0</v>
      </c>
      <c r="CJ126" s="45">
        <v>0</v>
      </c>
      <c r="CK126" s="45">
        <v>0</v>
      </c>
      <c r="CL126" s="45">
        <v>824</v>
      </c>
      <c r="CM126" s="45">
        <v>872</v>
      </c>
      <c r="CN126" s="45">
        <v>844</v>
      </c>
      <c r="CO126" s="45">
        <v>142.9</v>
      </c>
      <c r="CP126" s="45">
        <v>143.9</v>
      </c>
      <c r="CQ126" s="45">
        <v>143.4</v>
      </c>
      <c r="CR126" s="45">
        <v>87</v>
      </c>
      <c r="CS126" s="45">
        <v>88.2</v>
      </c>
      <c r="CT126" s="45">
        <v>87.9</v>
      </c>
      <c r="CU126" s="45">
        <v>93.1</v>
      </c>
      <c r="CV126" s="45">
        <v>93.7</v>
      </c>
      <c r="CW126" s="45">
        <v>93.4</v>
      </c>
      <c r="CX126" s="45">
        <v>5.3</v>
      </c>
      <c r="CY126" s="45">
        <v>6.4</v>
      </c>
      <c r="CZ126" s="45">
        <v>5.6</v>
      </c>
      <c r="DA126" s="45">
        <v>33.700000000000003</v>
      </c>
      <c r="DB126" s="45">
        <v>43.1</v>
      </c>
      <c r="DC126" s="45">
        <v>37.799999999999997</v>
      </c>
      <c r="DD126" s="45">
        <v>276</v>
      </c>
      <c r="DE126" s="45">
        <v>276</v>
      </c>
      <c r="DF126" s="45">
        <v>276</v>
      </c>
      <c r="DG126" s="45">
        <v>3.4</v>
      </c>
      <c r="DH126" s="45">
        <v>6.1</v>
      </c>
      <c r="DI126" s="45">
        <v>5.7</v>
      </c>
      <c r="DJ126" s="45">
        <v>0.4</v>
      </c>
      <c r="DK126" s="45">
        <v>0.4</v>
      </c>
      <c r="DL126" s="45">
        <v>0.4</v>
      </c>
      <c r="DM126" s="45">
        <v>0.5</v>
      </c>
      <c r="DN126" s="45">
        <v>0.5</v>
      </c>
      <c r="DO126" s="45">
        <v>0.5</v>
      </c>
      <c r="DP126" s="45">
        <v>35</v>
      </c>
      <c r="DQ126" s="45">
        <v>35</v>
      </c>
      <c r="DR126" s="45">
        <v>35</v>
      </c>
      <c r="DS126" s="45">
        <v>121.8</v>
      </c>
      <c r="DT126" s="45">
        <v>184.1</v>
      </c>
      <c r="DU126" s="45">
        <v>147.4</v>
      </c>
      <c r="DV126" s="45">
        <v>1660</v>
      </c>
      <c r="DW126" s="45">
        <v>720</v>
      </c>
      <c r="DX126" s="45">
        <v>720</v>
      </c>
      <c r="DY126" s="45">
        <v>1450</v>
      </c>
      <c r="DZ126" s="45">
        <v>5.5899999999999998E-2</v>
      </c>
      <c r="EA126" s="45">
        <v>5.5899999999999998E-2</v>
      </c>
      <c r="EB126" s="45">
        <v>5.5899999999999998E-2</v>
      </c>
      <c r="EC126" s="45">
        <v>8.8900000000000007E-2</v>
      </c>
      <c r="ED126" s="45">
        <v>8.8900000000000007E-2</v>
      </c>
      <c r="EE126" s="45">
        <v>8.8900000000000007E-2</v>
      </c>
      <c r="EF126" s="45">
        <v>6.0999999999999999E-2</v>
      </c>
      <c r="EG126" s="45">
        <v>6.0999999999999999E-2</v>
      </c>
      <c r="EH126" s="45">
        <v>6.0999999999999999E-2</v>
      </c>
      <c r="EI126" s="45">
        <v>5.8400000000000001E-2</v>
      </c>
      <c r="EJ126" s="45">
        <v>6.3500000000000001E-2</v>
      </c>
      <c r="EK126" s="45">
        <v>6.0999999999999999E-2</v>
      </c>
      <c r="EL126" s="45">
        <v>5.33E-2</v>
      </c>
      <c r="EM126" s="45">
        <v>6.3500000000000001E-2</v>
      </c>
      <c r="EN126" s="45">
        <v>5.8400000000000001E-2</v>
      </c>
      <c r="EO126" s="45">
        <v>0</v>
      </c>
      <c r="EP126" s="45">
        <v>14</v>
      </c>
      <c r="EQ126" s="45">
        <v>5.0799999999999998E-2</v>
      </c>
      <c r="ER126" s="45" t="s">
        <v>301</v>
      </c>
      <c r="ES126" s="45" t="s">
        <v>290</v>
      </c>
      <c r="ET126" s="45">
        <v>8252</v>
      </c>
      <c r="EU126" s="45">
        <v>8231</v>
      </c>
      <c r="EV126" s="45">
        <v>1279</v>
      </c>
      <c r="EW126" s="45" t="s">
        <v>403</v>
      </c>
      <c r="EX126" s="45" t="s">
        <v>142</v>
      </c>
      <c r="EY126" s="45">
        <v>14</v>
      </c>
      <c r="EZ126" s="45">
        <v>20000818</v>
      </c>
      <c r="FA126" s="45" t="s">
        <v>412</v>
      </c>
      <c r="FB126" s="45" t="s">
        <v>380</v>
      </c>
      <c r="FC126" s="45" t="s">
        <v>143</v>
      </c>
    </row>
    <row r="127" spans="1:159" s="45" customFormat="1">
      <c r="A127" s="45" t="s">
        <v>126</v>
      </c>
      <c r="B127" s="45">
        <v>1</v>
      </c>
      <c r="C127" s="45">
        <v>7.1</v>
      </c>
      <c r="D127" s="45">
        <v>36204</v>
      </c>
      <c r="E127" s="45" t="s">
        <v>144</v>
      </c>
      <c r="F127" s="45" t="s">
        <v>145</v>
      </c>
      <c r="G127" s="45">
        <v>20000824</v>
      </c>
      <c r="H127" s="45" t="s">
        <v>415</v>
      </c>
      <c r="I127" s="45" t="s">
        <v>295</v>
      </c>
      <c r="J127" s="45">
        <v>20000825</v>
      </c>
      <c r="K127" s="45" t="s">
        <v>131</v>
      </c>
      <c r="L127" s="45">
        <v>13</v>
      </c>
      <c r="N127" s="52">
        <f t="shared" si="78"/>
        <v>0</v>
      </c>
      <c r="O127" s="53">
        <f t="shared" si="79"/>
        <v>-0.26469999999999999</v>
      </c>
      <c r="P127" s="45">
        <v>-0.26469999999999999</v>
      </c>
      <c r="Q127" s="45">
        <f t="shared" si="80"/>
        <v>-0.16799005073825796</v>
      </c>
      <c r="R127" s="45">
        <f t="shared" si="81"/>
        <v>0</v>
      </c>
      <c r="S127" s="45">
        <f t="shared" si="82"/>
        <v>-0.26469999999999999</v>
      </c>
      <c r="T127" s="54">
        <f t="shared" si="83"/>
        <v>26.4</v>
      </c>
      <c r="U127" s="45">
        <f t="shared" si="84"/>
        <v>-0.15990497523534514</v>
      </c>
      <c r="V127" s="55">
        <f t="shared" si="85"/>
        <v>0.15990497523534514</v>
      </c>
      <c r="W127" s="56">
        <f t="shared" si="86"/>
        <v>-0.1309937809558186</v>
      </c>
      <c r="X127" s="54">
        <f t="shared" si="87"/>
        <v>25.632456118870341</v>
      </c>
      <c r="Y127" s="45">
        <f t="shared" si="88"/>
        <v>-0.1309937809558186</v>
      </c>
      <c r="Z127" s="45">
        <f t="shared" si="89"/>
        <v>0</v>
      </c>
      <c r="AA127" s="45">
        <f t="shared" si="90"/>
        <v>-0.15990497523534514</v>
      </c>
      <c r="AB127" s="45">
        <f t="shared" si="98"/>
        <v>0</v>
      </c>
      <c r="AC127" s="45">
        <f t="shared" si="91"/>
        <v>0</v>
      </c>
      <c r="AD127" s="45">
        <f t="shared" si="92"/>
        <v>0</v>
      </c>
      <c r="AE127" s="45">
        <f t="shared" si="93"/>
        <v>0</v>
      </c>
      <c r="AF127" s="45">
        <f t="shared" si="94"/>
        <v>0</v>
      </c>
      <c r="AH127" s="48">
        <v>10.37</v>
      </c>
      <c r="AI127" s="45">
        <f t="shared" si="105"/>
        <v>0.79999999999999483</v>
      </c>
      <c r="AJ127" s="45">
        <v>0.79999999999999483</v>
      </c>
      <c r="AK127" s="45">
        <f t="shared" si="95"/>
        <v>-0.28016969010579312</v>
      </c>
      <c r="AL127" s="45">
        <f t="shared" si="96"/>
        <v>0</v>
      </c>
      <c r="AM127" s="45">
        <f t="shared" si="100"/>
        <v>0.79999999999999483</v>
      </c>
      <c r="AN127" s="45">
        <f t="shared" si="99"/>
        <v>-0.3595788632229488</v>
      </c>
      <c r="AO127" s="45">
        <f t="shared" si="101"/>
        <v>0.3595788632229488</v>
      </c>
      <c r="AP127" s="45">
        <f t="shared" si="102"/>
        <v>1.4494735790286795</v>
      </c>
      <c r="AQ127" s="45">
        <f t="shared" si="97"/>
        <v>0</v>
      </c>
      <c r="BE127" s="45" t="s">
        <v>286</v>
      </c>
      <c r="BF127" s="45">
        <v>143.5</v>
      </c>
      <c r="BG127" s="45">
        <v>20000822</v>
      </c>
      <c r="BH127" s="45" t="s">
        <v>138</v>
      </c>
      <c r="BI127" s="45" t="s">
        <v>328</v>
      </c>
      <c r="BJ127" s="45">
        <v>9903160</v>
      </c>
      <c r="BK127" s="45">
        <v>40</v>
      </c>
      <c r="BL127" s="45">
        <v>59.93</v>
      </c>
      <c r="BM127" s="45">
        <v>66.66</v>
      </c>
      <c r="BN127" s="45">
        <v>10.89</v>
      </c>
      <c r="BO127" s="45">
        <v>10.23</v>
      </c>
      <c r="BP127" s="45">
        <v>160</v>
      </c>
      <c r="BQ127" s="45" t="s">
        <v>416</v>
      </c>
      <c r="BR127" s="45">
        <v>40</v>
      </c>
      <c r="BS127" s="45">
        <v>5.7</v>
      </c>
      <c r="BT127" s="45">
        <v>1.4</v>
      </c>
      <c r="BU127" s="45">
        <v>7.1</v>
      </c>
      <c r="BV127" s="45">
        <v>0</v>
      </c>
      <c r="BW127" s="45">
        <v>3147</v>
      </c>
      <c r="BX127" s="45">
        <v>3157</v>
      </c>
      <c r="BY127" s="45">
        <v>3152.4</v>
      </c>
      <c r="BZ127" s="45">
        <v>13.4</v>
      </c>
      <c r="CA127" s="45">
        <v>13.9</v>
      </c>
      <c r="CB127" s="45">
        <v>13.6</v>
      </c>
      <c r="CC127" s="45">
        <v>2.15</v>
      </c>
      <c r="CD127" s="45">
        <v>2.2200000000000002</v>
      </c>
      <c r="CE127" s="45">
        <v>2.19</v>
      </c>
      <c r="CF127" s="45">
        <v>5.9</v>
      </c>
      <c r="CG127" s="45">
        <v>6.2</v>
      </c>
      <c r="CH127" s="45">
        <v>6</v>
      </c>
      <c r="CI127" s="45">
        <v>0</v>
      </c>
      <c r="CJ127" s="45">
        <v>0</v>
      </c>
      <c r="CK127" s="45">
        <v>0</v>
      </c>
      <c r="CL127" s="45">
        <v>823</v>
      </c>
      <c r="CM127" s="45">
        <v>872</v>
      </c>
      <c r="CN127" s="45">
        <v>856</v>
      </c>
      <c r="CO127" s="45">
        <v>143</v>
      </c>
      <c r="CP127" s="45">
        <v>144.1</v>
      </c>
      <c r="CQ127" s="45">
        <v>143.4</v>
      </c>
      <c r="CR127" s="45">
        <v>87.2</v>
      </c>
      <c r="CS127" s="45">
        <v>88.3</v>
      </c>
      <c r="CT127" s="45">
        <v>87.9</v>
      </c>
      <c r="CU127" s="45">
        <v>93.2</v>
      </c>
      <c r="CV127" s="45">
        <v>93.9</v>
      </c>
      <c r="CW127" s="45">
        <v>93.6</v>
      </c>
      <c r="CX127" s="45">
        <v>5.2</v>
      </c>
      <c r="CY127" s="45">
        <v>6.3</v>
      </c>
      <c r="CZ127" s="45">
        <v>5.8</v>
      </c>
      <c r="DA127" s="45">
        <v>32.799999999999997</v>
      </c>
      <c r="DB127" s="45">
        <v>44</v>
      </c>
      <c r="DC127" s="45">
        <v>37.1</v>
      </c>
      <c r="DD127" s="45">
        <v>272</v>
      </c>
      <c r="DE127" s="45">
        <v>276</v>
      </c>
      <c r="DF127" s="45">
        <v>276</v>
      </c>
      <c r="DG127" s="45">
        <v>5.4</v>
      </c>
      <c r="DH127" s="45">
        <v>6.8</v>
      </c>
      <c r="DI127" s="45">
        <v>5.8</v>
      </c>
      <c r="DJ127" s="45">
        <v>0.4</v>
      </c>
      <c r="DK127" s="45">
        <v>0.4</v>
      </c>
      <c r="DL127" s="45">
        <v>0.4</v>
      </c>
      <c r="DM127" s="45">
        <v>0.45</v>
      </c>
      <c r="DN127" s="45">
        <v>0.5</v>
      </c>
      <c r="DO127" s="45">
        <v>0.5</v>
      </c>
      <c r="DP127" s="45">
        <v>35</v>
      </c>
      <c r="DQ127" s="45">
        <v>35</v>
      </c>
      <c r="DR127" s="45">
        <v>35</v>
      </c>
      <c r="DS127" s="45">
        <v>96.3</v>
      </c>
      <c r="DT127" s="45">
        <v>195.4</v>
      </c>
      <c r="DU127" s="45">
        <v>146.1</v>
      </c>
      <c r="DV127" s="45">
        <v>1660</v>
      </c>
      <c r="DW127" s="45">
        <v>720</v>
      </c>
      <c r="DX127" s="45">
        <v>720</v>
      </c>
      <c r="DY127" s="45">
        <v>1500</v>
      </c>
      <c r="DZ127" s="45">
        <v>5.8400000000000001E-2</v>
      </c>
      <c r="EA127" s="45">
        <v>5.8400000000000001E-2</v>
      </c>
      <c r="EB127" s="45">
        <v>5.8400000000000001E-2</v>
      </c>
      <c r="EC127" s="45">
        <v>8.6400000000000005E-2</v>
      </c>
      <c r="ED127" s="45">
        <v>8.6400000000000005E-2</v>
      </c>
      <c r="EE127" s="45">
        <v>8.6400000000000005E-2</v>
      </c>
      <c r="EF127" s="45">
        <v>6.0999999999999999E-2</v>
      </c>
      <c r="EG127" s="45">
        <v>6.0999999999999999E-2</v>
      </c>
      <c r="EH127" s="45">
        <v>6.0999999999999999E-2</v>
      </c>
      <c r="EI127" s="45">
        <v>5.8400000000000001E-2</v>
      </c>
      <c r="EJ127" s="45">
        <v>6.3500000000000001E-2</v>
      </c>
      <c r="EK127" s="45">
        <v>6.0999999999999999E-2</v>
      </c>
      <c r="EL127" s="45">
        <v>5.33E-2</v>
      </c>
      <c r="EM127" s="45">
        <v>6.3500000000000001E-2</v>
      </c>
      <c r="EN127" s="45">
        <v>5.8400000000000001E-2</v>
      </c>
      <c r="EO127" s="45">
        <v>0</v>
      </c>
      <c r="EP127" s="45">
        <v>15</v>
      </c>
      <c r="EQ127" s="45">
        <v>4.8300000000000003E-2</v>
      </c>
      <c r="ER127" s="45" t="s">
        <v>301</v>
      </c>
      <c r="ES127" s="45" t="s">
        <v>290</v>
      </c>
      <c r="ET127" s="45">
        <v>8252</v>
      </c>
      <c r="EU127" s="45">
        <v>8231</v>
      </c>
      <c r="EV127" s="45">
        <v>1279</v>
      </c>
      <c r="EW127" s="45" t="s">
        <v>403</v>
      </c>
      <c r="EX127" s="45" t="s">
        <v>142</v>
      </c>
      <c r="EY127" s="45" t="s">
        <v>417</v>
      </c>
      <c r="EZ127" s="45">
        <v>20000824</v>
      </c>
      <c r="FA127" s="45" t="s">
        <v>415</v>
      </c>
      <c r="FB127" s="45" t="s">
        <v>380</v>
      </c>
      <c r="FC127" s="45" t="s">
        <v>143</v>
      </c>
    </row>
    <row r="128" spans="1:159" s="45" customFormat="1">
      <c r="A128" s="45" t="s">
        <v>126</v>
      </c>
      <c r="B128" s="45">
        <v>1</v>
      </c>
      <c r="C128" s="45">
        <v>3.9</v>
      </c>
      <c r="D128" s="45">
        <v>36205</v>
      </c>
      <c r="E128" s="45" t="s">
        <v>144</v>
      </c>
      <c r="F128" s="45" t="s">
        <v>145</v>
      </c>
      <c r="G128" s="45">
        <v>20000830</v>
      </c>
      <c r="H128" s="45" t="s">
        <v>418</v>
      </c>
      <c r="I128" s="45" t="s">
        <v>236</v>
      </c>
      <c r="J128" s="45">
        <v>20000831</v>
      </c>
      <c r="K128" s="45" t="s">
        <v>131</v>
      </c>
      <c r="L128" s="45">
        <v>14</v>
      </c>
      <c r="N128" s="52">
        <f t="shared" si="78"/>
        <v>0</v>
      </c>
      <c r="O128" s="53">
        <f t="shared" si="79"/>
        <v>-1.2059</v>
      </c>
      <c r="P128" s="45">
        <v>-1.2059</v>
      </c>
      <c r="Q128" s="45">
        <f t="shared" si="80"/>
        <v>-0.37557204059060634</v>
      </c>
      <c r="R128" s="45">
        <f t="shared" si="81"/>
        <v>0</v>
      </c>
      <c r="S128" s="45">
        <f t="shared" si="82"/>
        <v>-1.2059</v>
      </c>
      <c r="T128" s="54">
        <f t="shared" si="83"/>
        <v>26.4</v>
      </c>
      <c r="U128" s="45">
        <f t="shared" si="84"/>
        <v>-0.36910398018827612</v>
      </c>
      <c r="V128" s="55">
        <f t="shared" si="85"/>
        <v>0.36910398018827612</v>
      </c>
      <c r="W128" s="56">
        <f t="shared" si="86"/>
        <v>-1.0459950247646548</v>
      </c>
      <c r="X128" s="54">
        <f t="shared" si="87"/>
        <v>24.628300895096274</v>
      </c>
      <c r="Y128" s="45">
        <f t="shared" si="88"/>
        <v>-1.0459950247646548</v>
      </c>
      <c r="Z128" s="45">
        <f t="shared" si="89"/>
        <v>0</v>
      </c>
      <c r="AA128" s="45">
        <f t="shared" si="90"/>
        <v>-0.36910398018827612</v>
      </c>
      <c r="AB128" s="45">
        <f t="shared" si="98"/>
        <v>0</v>
      </c>
      <c r="AC128" s="45">
        <f t="shared" si="91"/>
        <v>0</v>
      </c>
      <c r="AD128" s="45">
        <f t="shared" si="92"/>
        <v>0</v>
      </c>
      <c r="AE128" s="45">
        <f t="shared" si="93"/>
        <v>0</v>
      </c>
      <c r="AF128" s="45">
        <f t="shared" si="94"/>
        <v>0</v>
      </c>
      <c r="AH128" s="48">
        <v>10.4</v>
      </c>
      <c r="AI128" s="45">
        <f t="shared" si="105"/>
        <v>1.0000000000000024</v>
      </c>
      <c r="AJ128" s="45">
        <v>1.0000000000000024</v>
      </c>
      <c r="AK128" s="45">
        <f t="shared" si="95"/>
        <v>-2.4135752084634005E-2</v>
      </c>
      <c r="AL128" s="45">
        <f t="shared" si="96"/>
        <v>0</v>
      </c>
      <c r="AM128" s="45">
        <f t="shared" si="100"/>
        <v>1.0000000000000024</v>
      </c>
      <c r="AN128" s="45">
        <f t="shared" si="99"/>
        <v>-8.7663090578358527E-2</v>
      </c>
      <c r="AO128" s="45">
        <f t="shared" si="101"/>
        <v>8.7663090578358527E-2</v>
      </c>
      <c r="AP128" s="45">
        <f t="shared" si="102"/>
        <v>1.3595788632229513</v>
      </c>
      <c r="AQ128" s="45">
        <f t="shared" si="97"/>
        <v>0</v>
      </c>
      <c r="BE128" s="45" t="s">
        <v>286</v>
      </c>
      <c r="BF128" s="45">
        <v>143.5</v>
      </c>
      <c r="BG128" s="45">
        <v>20000828</v>
      </c>
      <c r="BH128" s="45" t="s">
        <v>138</v>
      </c>
      <c r="BI128" s="45" t="s">
        <v>420</v>
      </c>
      <c r="BJ128" s="45">
        <v>9903160</v>
      </c>
      <c r="BK128" s="45">
        <v>40</v>
      </c>
      <c r="BL128" s="45">
        <v>71.790000000000006</v>
      </c>
      <c r="BM128" s="45">
        <v>66.760000000000005</v>
      </c>
      <c r="BN128" s="45">
        <v>10.88</v>
      </c>
      <c r="BO128" s="45">
        <v>10.220000000000001</v>
      </c>
      <c r="BP128" s="45">
        <v>260</v>
      </c>
      <c r="BQ128" s="45" t="s">
        <v>421</v>
      </c>
      <c r="BR128" s="45">
        <v>40</v>
      </c>
      <c r="BS128" s="45">
        <v>2.1</v>
      </c>
      <c r="BT128" s="45">
        <v>1.8</v>
      </c>
      <c r="BU128" s="45">
        <v>3.9</v>
      </c>
      <c r="BV128" s="45">
        <v>0</v>
      </c>
      <c r="BW128" s="45">
        <v>3147</v>
      </c>
      <c r="BX128" s="45">
        <v>3159</v>
      </c>
      <c r="BY128" s="45">
        <v>3151.4</v>
      </c>
      <c r="BZ128" s="45">
        <v>13.1</v>
      </c>
      <c r="CA128" s="45">
        <v>13.7</v>
      </c>
      <c r="CB128" s="45">
        <v>13.4</v>
      </c>
      <c r="CC128" s="45">
        <v>2.17</v>
      </c>
      <c r="CD128" s="45">
        <v>2.27</v>
      </c>
      <c r="CE128" s="45">
        <v>2.21</v>
      </c>
      <c r="CF128" s="45">
        <v>6.3</v>
      </c>
      <c r="CG128" s="45">
        <v>6.7</v>
      </c>
      <c r="CH128" s="45">
        <v>6.5</v>
      </c>
      <c r="CI128" s="45">
        <v>0</v>
      </c>
      <c r="CJ128" s="45">
        <v>0</v>
      </c>
      <c r="CK128" s="45">
        <v>0</v>
      </c>
      <c r="CL128" s="45">
        <v>824</v>
      </c>
      <c r="CM128" s="45">
        <v>874</v>
      </c>
      <c r="CN128" s="45">
        <v>850</v>
      </c>
      <c r="CO128" s="45">
        <v>143.1</v>
      </c>
      <c r="CP128" s="45">
        <v>143.9</v>
      </c>
      <c r="CQ128" s="45">
        <v>143.5</v>
      </c>
      <c r="CR128" s="45">
        <v>87.3</v>
      </c>
      <c r="CS128" s="45">
        <v>88.2</v>
      </c>
      <c r="CT128" s="45">
        <v>87.8</v>
      </c>
      <c r="CU128" s="45">
        <v>93.3</v>
      </c>
      <c r="CV128" s="45">
        <v>93.8</v>
      </c>
      <c r="CW128" s="45">
        <v>93.6</v>
      </c>
      <c r="CX128" s="45">
        <v>5.4</v>
      </c>
      <c r="CY128" s="45">
        <v>6.2</v>
      </c>
      <c r="CZ128" s="45">
        <v>5.8</v>
      </c>
      <c r="DA128" s="45">
        <v>34.5</v>
      </c>
      <c r="DB128" s="45">
        <v>46.1</v>
      </c>
      <c r="DC128" s="45">
        <v>39.4</v>
      </c>
      <c r="DD128" s="45">
        <v>276</v>
      </c>
      <c r="DE128" s="45">
        <v>276</v>
      </c>
      <c r="DF128" s="45">
        <v>276</v>
      </c>
      <c r="DG128" s="45">
        <v>6.1</v>
      </c>
      <c r="DH128" s="45">
        <v>6.8</v>
      </c>
      <c r="DI128" s="45">
        <v>6.2</v>
      </c>
      <c r="DJ128" s="45">
        <v>0.4</v>
      </c>
      <c r="DK128" s="45">
        <v>0.4</v>
      </c>
      <c r="DL128" s="45">
        <v>0.4</v>
      </c>
      <c r="DM128" s="45">
        <v>0.5</v>
      </c>
      <c r="DN128" s="45">
        <v>0.5</v>
      </c>
      <c r="DO128" s="45">
        <v>0.5</v>
      </c>
      <c r="DP128" s="45">
        <v>35</v>
      </c>
      <c r="DQ128" s="45">
        <v>35</v>
      </c>
      <c r="DR128" s="45">
        <v>35</v>
      </c>
      <c r="DS128" s="45">
        <v>76.5</v>
      </c>
      <c r="DT128" s="45">
        <v>158.6</v>
      </c>
      <c r="DU128" s="45">
        <v>117.7</v>
      </c>
      <c r="DV128" s="45">
        <v>1660</v>
      </c>
      <c r="DW128" s="45">
        <v>720</v>
      </c>
      <c r="DX128" s="45">
        <v>720</v>
      </c>
      <c r="DY128" s="45">
        <v>1400</v>
      </c>
      <c r="DZ128" s="45">
        <v>5.5899999999999998E-2</v>
      </c>
      <c r="EA128" s="45">
        <v>5.5899999999999998E-2</v>
      </c>
      <c r="EB128" s="45">
        <v>5.5899999999999998E-2</v>
      </c>
      <c r="EC128" s="45">
        <v>8.3799999999999999E-2</v>
      </c>
      <c r="ED128" s="45">
        <v>8.3799999999999999E-2</v>
      </c>
      <c r="EE128" s="45">
        <v>8.3799999999999999E-2</v>
      </c>
      <c r="EF128" s="45">
        <v>6.0999999999999999E-2</v>
      </c>
      <c r="EG128" s="45">
        <v>6.0999999999999999E-2</v>
      </c>
      <c r="EH128" s="45">
        <v>6.0999999999999999E-2</v>
      </c>
      <c r="EI128" s="45">
        <v>5.8400000000000001E-2</v>
      </c>
      <c r="EJ128" s="45">
        <v>6.3500000000000001E-2</v>
      </c>
      <c r="EK128" s="45">
        <v>6.0999999999999999E-2</v>
      </c>
      <c r="EL128" s="45">
        <v>5.33E-2</v>
      </c>
      <c r="EM128" s="45">
        <v>6.3500000000000001E-2</v>
      </c>
      <c r="EN128" s="45">
        <v>5.8400000000000001E-2</v>
      </c>
      <c r="EO128" s="45">
        <v>0</v>
      </c>
      <c r="EP128" s="45">
        <v>16</v>
      </c>
      <c r="EQ128" s="45">
        <v>5.33E-2</v>
      </c>
      <c r="ER128" s="45" t="s">
        <v>301</v>
      </c>
      <c r="ES128" s="45" t="s">
        <v>290</v>
      </c>
      <c r="ET128" s="45">
        <v>8252</v>
      </c>
      <c r="EU128" s="45">
        <v>8231</v>
      </c>
      <c r="EV128" s="45">
        <v>1279</v>
      </c>
      <c r="EW128" s="45" t="s">
        <v>403</v>
      </c>
      <c r="EX128" s="45" t="s">
        <v>142</v>
      </c>
      <c r="EY128" s="45" t="s">
        <v>422</v>
      </c>
      <c r="EZ128" s="45">
        <v>20000830</v>
      </c>
      <c r="FA128" s="45" t="s">
        <v>418</v>
      </c>
      <c r="FB128" s="45" t="s">
        <v>380</v>
      </c>
      <c r="FC128" s="45" t="s">
        <v>143</v>
      </c>
    </row>
    <row r="129" spans="1:159" s="45" customFormat="1">
      <c r="A129" s="45" t="s">
        <v>126</v>
      </c>
      <c r="B129" s="45">
        <v>1</v>
      </c>
      <c r="C129" s="45">
        <v>8</v>
      </c>
      <c r="D129" s="45">
        <v>36206</v>
      </c>
      <c r="E129" s="45" t="s">
        <v>144</v>
      </c>
      <c r="F129" s="45" t="s">
        <v>145</v>
      </c>
      <c r="G129" s="45">
        <v>20000914</v>
      </c>
      <c r="H129" s="45" t="s">
        <v>194</v>
      </c>
      <c r="I129" s="45" t="s">
        <v>236</v>
      </c>
      <c r="J129" s="45">
        <v>20000915</v>
      </c>
      <c r="K129" s="45">
        <v>20010314</v>
      </c>
      <c r="L129" s="45">
        <v>15</v>
      </c>
      <c r="N129" s="52">
        <f t="shared" si="78"/>
        <v>0</v>
      </c>
      <c r="O129" s="53">
        <f t="shared" si="79"/>
        <v>0</v>
      </c>
      <c r="P129" s="45">
        <v>0</v>
      </c>
      <c r="Q129" s="45">
        <f t="shared" si="80"/>
        <v>-0.30045763247248508</v>
      </c>
      <c r="R129" s="45">
        <f t="shared" si="81"/>
        <v>0</v>
      </c>
      <c r="S129" s="45">
        <f t="shared" si="82"/>
        <v>0</v>
      </c>
      <c r="T129" s="54">
        <f t="shared" si="83"/>
        <v>26.4</v>
      </c>
      <c r="U129" s="45">
        <f t="shared" si="84"/>
        <v>-0.29528318415062088</v>
      </c>
      <c r="V129" s="55">
        <f t="shared" si="85"/>
        <v>0.29528318415062088</v>
      </c>
      <c r="W129" s="56">
        <f t="shared" si="86"/>
        <v>0.36910398018827612</v>
      </c>
      <c r="X129" s="54">
        <f t="shared" si="87"/>
        <v>24.982640716077018</v>
      </c>
      <c r="Y129" s="45">
        <f t="shared" si="88"/>
        <v>0.36910398018827612</v>
      </c>
      <c r="Z129" s="45">
        <f t="shared" si="89"/>
        <v>0</v>
      </c>
      <c r="AA129" s="45">
        <f t="shared" si="90"/>
        <v>-0.29528318415062088</v>
      </c>
      <c r="AB129" s="45">
        <f t="shared" si="98"/>
        <v>0</v>
      </c>
      <c r="AC129" s="45">
        <f t="shared" si="91"/>
        <v>0</v>
      </c>
      <c r="AD129" s="45">
        <f t="shared" si="92"/>
        <v>0</v>
      </c>
      <c r="AE129" s="45">
        <f t="shared" si="93"/>
        <v>1</v>
      </c>
      <c r="AF129" s="45">
        <f t="shared" si="94"/>
        <v>1</v>
      </c>
      <c r="AH129" s="48">
        <v>10.36</v>
      </c>
      <c r="AI129" s="45">
        <f t="shared" si="105"/>
        <v>0.73333333333332962</v>
      </c>
      <c r="AJ129" s="45">
        <v>0.73333333333332962</v>
      </c>
      <c r="AK129" s="45">
        <f t="shared" si="95"/>
        <v>0.12735806499895871</v>
      </c>
      <c r="AL129" s="45">
        <f t="shared" si="96"/>
        <v>0</v>
      </c>
      <c r="AM129" s="45">
        <f t="shared" si="100"/>
        <v>0.73333333333332962</v>
      </c>
      <c r="AN129" s="45">
        <f t="shared" si="99"/>
        <v>7.6536194203979099E-2</v>
      </c>
      <c r="AO129" s="45">
        <f t="shared" si="101"/>
        <v>-7.6536194203979099E-2</v>
      </c>
      <c r="AP129" s="45">
        <f t="shared" si="102"/>
        <v>0.82099642391168814</v>
      </c>
      <c r="AQ129" s="45">
        <f t="shared" si="97"/>
        <v>0</v>
      </c>
      <c r="BE129" s="45" t="s">
        <v>164</v>
      </c>
      <c r="BF129" s="45">
        <v>143.5</v>
      </c>
      <c r="BG129" s="45">
        <v>20000912</v>
      </c>
      <c r="BH129" s="45" t="s">
        <v>138</v>
      </c>
      <c r="BI129" s="45" t="s">
        <v>441</v>
      </c>
      <c r="BJ129" s="45">
        <v>9903160</v>
      </c>
      <c r="BK129" s="45">
        <v>40</v>
      </c>
      <c r="BL129" s="45">
        <v>71.72</v>
      </c>
      <c r="BM129" s="45">
        <v>66.86</v>
      </c>
      <c r="BN129" s="45">
        <v>10.88</v>
      </c>
      <c r="BO129" s="45">
        <v>10.14</v>
      </c>
      <c r="BP129" s="45">
        <v>210</v>
      </c>
      <c r="BQ129" s="45" t="s">
        <v>442</v>
      </c>
      <c r="BR129" s="45">
        <v>40</v>
      </c>
      <c r="BS129" s="45">
        <v>5.6</v>
      </c>
      <c r="BT129" s="45">
        <v>2.4</v>
      </c>
      <c r="BU129" s="45">
        <v>8</v>
      </c>
      <c r="BV129" s="45">
        <v>0</v>
      </c>
      <c r="BW129" s="45">
        <v>3144</v>
      </c>
      <c r="BX129" s="45">
        <v>3156</v>
      </c>
      <c r="BY129" s="45">
        <v>3151.5</v>
      </c>
      <c r="BZ129" s="45">
        <v>13.1</v>
      </c>
      <c r="CA129" s="45">
        <v>13.6</v>
      </c>
      <c r="CB129" s="45">
        <v>13.3</v>
      </c>
      <c r="CC129" s="45">
        <v>2.17</v>
      </c>
      <c r="CD129" s="45">
        <v>2.25</v>
      </c>
      <c r="CE129" s="45">
        <v>2.2000000000000002</v>
      </c>
      <c r="CF129" s="45">
        <v>5.9</v>
      </c>
      <c r="CG129" s="45">
        <v>6.6</v>
      </c>
      <c r="CH129" s="45">
        <v>6.2</v>
      </c>
      <c r="CI129" s="45">
        <v>0</v>
      </c>
      <c r="CJ129" s="45">
        <v>0</v>
      </c>
      <c r="CK129" s="45">
        <v>0</v>
      </c>
      <c r="CL129" s="45">
        <v>841</v>
      </c>
      <c r="CM129" s="45">
        <v>868</v>
      </c>
      <c r="CN129" s="45">
        <v>853</v>
      </c>
      <c r="CO129" s="45">
        <v>143</v>
      </c>
      <c r="CP129" s="45">
        <v>144.19999999999999</v>
      </c>
      <c r="CQ129" s="45">
        <v>143.4</v>
      </c>
      <c r="CR129" s="45">
        <v>87.2</v>
      </c>
      <c r="CS129" s="45">
        <v>88.4</v>
      </c>
      <c r="CT129" s="45">
        <v>87.9</v>
      </c>
      <c r="CU129" s="45">
        <v>93</v>
      </c>
      <c r="CV129" s="45">
        <v>93.9</v>
      </c>
      <c r="CW129" s="45">
        <v>93.4</v>
      </c>
      <c r="CX129" s="45">
        <v>5.0999999999999996</v>
      </c>
      <c r="CY129" s="45">
        <v>6.1</v>
      </c>
      <c r="CZ129" s="45">
        <v>5.6</v>
      </c>
      <c r="DA129" s="45">
        <v>33.200000000000003</v>
      </c>
      <c r="DB129" s="45">
        <v>40.200000000000003</v>
      </c>
      <c r="DC129" s="45">
        <v>35.9</v>
      </c>
      <c r="DD129" s="45">
        <v>276</v>
      </c>
      <c r="DE129" s="45">
        <v>279</v>
      </c>
      <c r="DF129" s="45">
        <v>276</v>
      </c>
      <c r="DG129" s="45">
        <v>5.4</v>
      </c>
      <c r="DH129" s="45">
        <v>7.4</v>
      </c>
      <c r="DI129" s="45">
        <v>6.4</v>
      </c>
      <c r="DJ129" s="45">
        <v>0.4</v>
      </c>
      <c r="DK129" s="45">
        <v>0.6</v>
      </c>
      <c r="DL129" s="45">
        <v>0.5</v>
      </c>
      <c r="DM129" s="45">
        <v>0.5</v>
      </c>
      <c r="DN129" s="45">
        <v>0.5</v>
      </c>
      <c r="DO129" s="45">
        <v>0.5</v>
      </c>
      <c r="DP129" s="45">
        <v>35</v>
      </c>
      <c r="DQ129" s="45">
        <v>35</v>
      </c>
      <c r="DR129" s="45">
        <v>35</v>
      </c>
      <c r="DS129" s="45">
        <v>110.4</v>
      </c>
      <c r="DT129" s="45">
        <v>150.1</v>
      </c>
      <c r="DU129" s="45">
        <v>130.5</v>
      </c>
      <c r="DV129" s="45">
        <v>1660</v>
      </c>
      <c r="DW129" s="45">
        <v>720</v>
      </c>
      <c r="DX129" s="45">
        <v>720</v>
      </c>
      <c r="DY129" s="45">
        <v>1450</v>
      </c>
      <c r="DZ129" s="45">
        <v>6.3500000000000001E-2</v>
      </c>
      <c r="EA129" s="45">
        <v>6.3500000000000001E-2</v>
      </c>
      <c r="EB129" s="45">
        <v>6.3500000000000001E-2</v>
      </c>
      <c r="EC129" s="45">
        <v>8.6400000000000005E-2</v>
      </c>
      <c r="ED129" s="45">
        <v>8.6400000000000005E-2</v>
      </c>
      <c r="EE129" s="45">
        <v>8.6400000000000005E-2</v>
      </c>
      <c r="EF129" s="45">
        <v>6.0999999999999999E-2</v>
      </c>
      <c r="EG129" s="45">
        <v>6.0999999999999999E-2</v>
      </c>
      <c r="EH129" s="45">
        <v>6.0999999999999999E-2</v>
      </c>
      <c r="EI129" s="45">
        <v>5.8400000000000001E-2</v>
      </c>
      <c r="EJ129" s="45">
        <v>6.3500000000000001E-2</v>
      </c>
      <c r="EK129" s="45">
        <v>6.0999999999999999E-2</v>
      </c>
      <c r="EL129" s="45">
        <v>5.33E-2</v>
      </c>
      <c r="EM129" s="45">
        <v>6.3500000000000001E-2</v>
      </c>
      <c r="EN129" s="45">
        <v>5.8400000000000001E-2</v>
      </c>
      <c r="EO129" s="45">
        <v>0</v>
      </c>
      <c r="EP129" s="45">
        <v>8</v>
      </c>
      <c r="EQ129" s="45">
        <v>5.0799999999999998E-2</v>
      </c>
      <c r="ER129" s="45" t="s">
        <v>301</v>
      </c>
      <c r="ES129" s="45" t="s">
        <v>290</v>
      </c>
      <c r="ET129" s="45">
        <v>8252</v>
      </c>
      <c r="EU129" s="45">
        <v>8231</v>
      </c>
      <c r="EV129" s="45">
        <v>1279</v>
      </c>
      <c r="EW129" s="45" t="s">
        <v>403</v>
      </c>
      <c r="EX129" s="45" t="s">
        <v>142</v>
      </c>
      <c r="EY129" s="45" t="s">
        <v>443</v>
      </c>
      <c r="EZ129" s="45">
        <v>20000914</v>
      </c>
      <c r="FA129" s="45" t="s">
        <v>194</v>
      </c>
      <c r="FB129" s="45" t="s">
        <v>380</v>
      </c>
      <c r="FC129" s="45" t="s">
        <v>143</v>
      </c>
    </row>
    <row r="130" spans="1:159" s="45" customFormat="1">
      <c r="A130" s="45" t="s">
        <v>126</v>
      </c>
      <c r="B130" s="45">
        <v>3</v>
      </c>
      <c r="C130" s="45">
        <v>11.6</v>
      </c>
      <c r="D130" s="45">
        <v>38045</v>
      </c>
      <c r="E130" s="45" t="s">
        <v>144</v>
      </c>
      <c r="F130" s="45" t="s">
        <v>145</v>
      </c>
      <c r="G130" s="45">
        <v>20001119</v>
      </c>
      <c r="H130" s="45" t="s">
        <v>355</v>
      </c>
      <c r="I130" s="45" t="s">
        <v>236</v>
      </c>
      <c r="J130" s="45">
        <v>20001120</v>
      </c>
      <c r="K130" s="45">
        <v>20010519</v>
      </c>
      <c r="L130" s="45">
        <v>16</v>
      </c>
      <c r="N130" s="52">
        <f t="shared" si="78"/>
        <v>0</v>
      </c>
      <c r="O130" s="53">
        <f t="shared" si="79"/>
        <v>1.0588</v>
      </c>
      <c r="P130" s="45">
        <v>1.0588</v>
      </c>
      <c r="Q130" s="45">
        <f t="shared" si="80"/>
        <v>-2.8606105977988072E-2</v>
      </c>
      <c r="R130" s="45">
        <f t="shared" si="81"/>
        <v>0</v>
      </c>
      <c r="S130" s="45">
        <f t="shared" si="82"/>
        <v>1.0588</v>
      </c>
      <c r="T130" s="54">
        <f t="shared" si="83"/>
        <v>26.4</v>
      </c>
      <c r="U130" s="45">
        <f t="shared" si="84"/>
        <v>-2.4466547320496718E-2</v>
      </c>
      <c r="V130" s="55">
        <f t="shared" si="85"/>
        <v>2.4466547320496718E-2</v>
      </c>
      <c r="W130" s="56">
        <f t="shared" si="86"/>
        <v>1.3540831841506209</v>
      </c>
      <c r="X130" s="54">
        <f t="shared" si="87"/>
        <v>26.282560572861616</v>
      </c>
      <c r="Y130" s="45">
        <f t="shared" si="88"/>
        <v>1.3540831841506209</v>
      </c>
      <c r="Z130" s="45">
        <f t="shared" si="89"/>
        <v>0</v>
      </c>
      <c r="AA130" s="45">
        <f t="shared" si="90"/>
        <v>-2.4466547320496718E-2</v>
      </c>
      <c r="AB130" s="45">
        <f t="shared" si="98"/>
        <v>0</v>
      </c>
      <c r="AC130" s="45">
        <f t="shared" si="91"/>
        <v>0</v>
      </c>
      <c r="AD130" s="45">
        <f t="shared" si="92"/>
        <v>0</v>
      </c>
      <c r="AE130" s="45">
        <f t="shared" si="93"/>
        <v>0</v>
      </c>
      <c r="AF130" s="45">
        <f t="shared" si="94"/>
        <v>0</v>
      </c>
      <c r="AH130" s="48">
        <v>10.26</v>
      </c>
      <c r="AI130" s="45">
        <f t="shared" si="105"/>
        <v>6.666666666666525E-2</v>
      </c>
      <c r="AJ130" s="45">
        <v>6.666666666666525E-2</v>
      </c>
      <c r="AK130" s="45">
        <f t="shared" si="95"/>
        <v>0.11521978533250002</v>
      </c>
      <c r="AL130" s="45">
        <f t="shared" si="96"/>
        <v>0</v>
      </c>
      <c r="AM130" s="45">
        <f t="shared" si="100"/>
        <v>6.666666666666525E-2</v>
      </c>
      <c r="AN130" s="45">
        <f t="shared" si="99"/>
        <v>7.4562288696516335E-2</v>
      </c>
      <c r="AO130" s="45">
        <f t="shared" si="101"/>
        <v>-7.4562288696516335E-2</v>
      </c>
      <c r="AP130" s="45">
        <f t="shared" si="102"/>
        <v>-9.8695275373138491E-3</v>
      </c>
      <c r="AQ130" s="45">
        <f t="shared" si="97"/>
        <v>0</v>
      </c>
      <c r="BE130" s="45" t="s">
        <v>286</v>
      </c>
      <c r="BF130" s="45">
        <v>143.5</v>
      </c>
      <c r="BG130" s="45">
        <v>20001117</v>
      </c>
      <c r="BH130" s="45" t="s">
        <v>138</v>
      </c>
      <c r="BI130" s="45" t="s">
        <v>466</v>
      </c>
      <c r="BJ130" s="45">
        <v>9910650</v>
      </c>
      <c r="BK130" s="45">
        <v>40</v>
      </c>
      <c r="BL130" s="45">
        <v>72.03</v>
      </c>
      <c r="BM130" s="45">
        <v>64.87</v>
      </c>
      <c r="BN130" s="45">
        <v>10.92</v>
      </c>
      <c r="BO130" s="45">
        <v>10.050000000000001</v>
      </c>
      <c r="BP130" s="45">
        <v>310</v>
      </c>
      <c r="BQ130" s="45" t="s">
        <v>467</v>
      </c>
      <c r="BR130" s="45">
        <v>40</v>
      </c>
      <c r="BS130" s="45">
        <v>4</v>
      </c>
      <c r="BT130" s="45">
        <v>7.6</v>
      </c>
      <c r="BU130" s="45">
        <v>11.6</v>
      </c>
      <c r="BV130" s="45">
        <v>0</v>
      </c>
      <c r="BW130" s="45">
        <v>3146</v>
      </c>
      <c r="BX130" s="45">
        <v>3154</v>
      </c>
      <c r="BY130" s="45">
        <v>3150.4</v>
      </c>
      <c r="BZ130" s="45">
        <v>13</v>
      </c>
      <c r="CA130" s="45">
        <v>19.100000000000001</v>
      </c>
      <c r="CB130" s="45">
        <v>13.4</v>
      </c>
      <c r="CC130" s="45">
        <v>2.14</v>
      </c>
      <c r="CD130" s="45">
        <v>2.35</v>
      </c>
      <c r="CE130" s="45">
        <v>2.2400000000000002</v>
      </c>
      <c r="CF130" s="45">
        <v>6.1</v>
      </c>
      <c r="CG130" s="45">
        <v>7.1</v>
      </c>
      <c r="CH130" s="45">
        <v>6.6</v>
      </c>
      <c r="CI130" s="45">
        <v>0</v>
      </c>
      <c r="CJ130" s="45">
        <v>0</v>
      </c>
      <c r="CK130" s="45">
        <v>0</v>
      </c>
      <c r="CL130" s="45">
        <v>841</v>
      </c>
      <c r="CM130" s="45">
        <v>874</v>
      </c>
      <c r="CN130" s="45">
        <v>853</v>
      </c>
      <c r="CO130" s="45">
        <v>143.19999999999999</v>
      </c>
      <c r="CP130" s="45">
        <v>144</v>
      </c>
      <c r="CQ130" s="45">
        <v>143.69999999999999</v>
      </c>
      <c r="CR130" s="45">
        <v>87.2</v>
      </c>
      <c r="CS130" s="45">
        <v>88.3</v>
      </c>
      <c r="CT130" s="45">
        <v>87.8</v>
      </c>
      <c r="CU130" s="45">
        <v>92.8</v>
      </c>
      <c r="CV130" s="45">
        <v>94</v>
      </c>
      <c r="CW130" s="45">
        <v>93.6</v>
      </c>
      <c r="CX130" s="45">
        <v>5.3</v>
      </c>
      <c r="CY130" s="45">
        <v>6.1</v>
      </c>
      <c r="CZ130" s="45">
        <v>5.8</v>
      </c>
      <c r="DA130" s="45">
        <v>22.8</v>
      </c>
      <c r="DB130" s="45">
        <v>26</v>
      </c>
      <c r="DC130" s="45">
        <v>23.8</v>
      </c>
      <c r="DD130" s="45">
        <v>276</v>
      </c>
      <c r="DE130" s="45">
        <v>279</v>
      </c>
      <c r="DF130" s="45">
        <v>276</v>
      </c>
      <c r="DG130" s="45">
        <v>10.1</v>
      </c>
      <c r="DH130" s="45">
        <v>12.8</v>
      </c>
      <c r="DI130" s="45">
        <v>10.9</v>
      </c>
      <c r="DJ130" s="45">
        <v>0.5</v>
      </c>
      <c r="DK130" s="45">
        <v>0.5</v>
      </c>
      <c r="DL130" s="45">
        <v>0.5</v>
      </c>
      <c r="DM130" s="45">
        <v>0.5</v>
      </c>
      <c r="DN130" s="45">
        <v>0.5</v>
      </c>
      <c r="DO130" s="45">
        <v>0.5</v>
      </c>
      <c r="DP130" s="45">
        <v>35</v>
      </c>
      <c r="DQ130" s="45">
        <v>35</v>
      </c>
      <c r="DR130" s="45">
        <v>35</v>
      </c>
      <c r="DS130" s="45">
        <v>195.4</v>
      </c>
      <c r="DT130" s="45">
        <v>263.39999999999998</v>
      </c>
      <c r="DU130" s="45">
        <v>224.9</v>
      </c>
      <c r="DV130" s="45">
        <v>1660</v>
      </c>
      <c r="DW130" s="45">
        <v>720</v>
      </c>
      <c r="DX130" s="45">
        <v>720</v>
      </c>
      <c r="DY130" s="45">
        <v>1350</v>
      </c>
      <c r="DZ130" s="45">
        <v>6.0999999999999999E-2</v>
      </c>
      <c r="EA130" s="45">
        <v>6.0999999999999999E-2</v>
      </c>
      <c r="EB130" s="45">
        <v>6.0999999999999999E-2</v>
      </c>
      <c r="EC130" s="45">
        <v>8.8900000000000007E-2</v>
      </c>
      <c r="ED130" s="45">
        <v>8.8900000000000007E-2</v>
      </c>
      <c r="EE130" s="45">
        <v>8.8900000000000007E-2</v>
      </c>
      <c r="EF130" s="45">
        <v>6.6000000000000003E-2</v>
      </c>
      <c r="EG130" s="45">
        <v>6.6000000000000003E-2</v>
      </c>
      <c r="EH130" s="45">
        <v>6.6000000000000003E-2</v>
      </c>
      <c r="EI130" s="45">
        <v>6.3500000000000001E-2</v>
      </c>
      <c r="EJ130" s="45">
        <v>6.3500000000000001E-2</v>
      </c>
      <c r="EK130" s="45">
        <v>6.3500000000000001E-2</v>
      </c>
      <c r="EL130" s="45">
        <v>5.33E-2</v>
      </c>
      <c r="EM130" s="45">
        <v>6.8599999999999994E-2</v>
      </c>
      <c r="EN130" s="45">
        <v>6.0999999999999999E-2</v>
      </c>
      <c r="EO130" s="45">
        <v>0</v>
      </c>
      <c r="EP130" s="45">
        <v>1</v>
      </c>
      <c r="EQ130" s="45">
        <v>3.8100000000000002E-2</v>
      </c>
      <c r="ER130" s="45" t="s">
        <v>362</v>
      </c>
      <c r="ES130" s="45" t="s">
        <v>141</v>
      </c>
      <c r="ET130" s="45">
        <v>8252</v>
      </c>
      <c r="EU130" s="45">
        <v>8231</v>
      </c>
      <c r="EV130" s="45">
        <v>1289</v>
      </c>
      <c r="EW130" s="45" t="s">
        <v>403</v>
      </c>
      <c r="EX130" s="45" t="s">
        <v>142</v>
      </c>
      <c r="EY130" s="45" t="s">
        <v>468</v>
      </c>
      <c r="EZ130" s="45">
        <v>20001119</v>
      </c>
      <c r="FA130" s="45" t="s">
        <v>355</v>
      </c>
      <c r="FB130" s="45">
        <v>119</v>
      </c>
      <c r="FC130" s="45" t="s">
        <v>143</v>
      </c>
    </row>
    <row r="131" spans="1:159" s="45" customFormat="1">
      <c r="A131" s="45" t="s">
        <v>126</v>
      </c>
      <c r="B131" s="45">
        <v>1</v>
      </c>
      <c r="C131" s="45">
        <v>6.7</v>
      </c>
      <c r="D131" s="45">
        <v>38040</v>
      </c>
      <c r="E131" s="45">
        <v>1006</v>
      </c>
      <c r="F131" s="45" t="s">
        <v>145</v>
      </c>
      <c r="G131" s="45">
        <v>20010128</v>
      </c>
      <c r="H131" s="45" t="s">
        <v>464</v>
      </c>
      <c r="I131" s="45" t="s">
        <v>295</v>
      </c>
      <c r="J131" s="45">
        <v>20010129</v>
      </c>
      <c r="K131" s="45" t="s">
        <v>131</v>
      </c>
      <c r="L131" s="45">
        <v>17</v>
      </c>
      <c r="N131" s="52">
        <f t="shared" si="78"/>
        <v>1</v>
      </c>
      <c r="O131" s="53">
        <f t="shared" si="79"/>
        <v>-1.9697</v>
      </c>
      <c r="P131" s="45">
        <v>-1.9697</v>
      </c>
      <c r="Q131" s="45">
        <f t="shared" si="80"/>
        <v>-0.41682488478239049</v>
      </c>
      <c r="R131" s="45">
        <f t="shared" si="81"/>
        <v>0</v>
      </c>
      <c r="S131" s="45">
        <f t="shared" si="82"/>
        <v>-1.9697</v>
      </c>
      <c r="T131" s="54">
        <f t="shared" si="83"/>
        <v>26.4</v>
      </c>
      <c r="U131" s="45">
        <f t="shared" si="84"/>
        <v>-0.41351323785639738</v>
      </c>
      <c r="V131" s="55">
        <f t="shared" si="85"/>
        <v>0.41351323785639738</v>
      </c>
      <c r="W131" s="56">
        <f t="shared" si="86"/>
        <v>-1.9452334526795032</v>
      </c>
      <c r="X131" s="54">
        <f t="shared" si="87"/>
        <v>24.41513645828929</v>
      </c>
      <c r="Y131" s="45">
        <f t="shared" si="88"/>
        <v>-1.9452334526795032</v>
      </c>
      <c r="Z131" s="45">
        <f t="shared" si="89"/>
        <v>0</v>
      </c>
      <c r="AA131" s="45">
        <f t="shared" si="90"/>
        <v>-0.41351323785639738</v>
      </c>
      <c r="AB131" s="45">
        <f t="shared" si="98"/>
        <v>0</v>
      </c>
      <c r="AC131" s="45">
        <f t="shared" si="91"/>
        <v>1</v>
      </c>
      <c r="AD131" s="45">
        <f t="shared" si="92"/>
        <v>1</v>
      </c>
      <c r="AE131" s="45">
        <f t="shared" si="93"/>
        <v>0</v>
      </c>
      <c r="AF131" s="45">
        <f t="shared" si="94"/>
        <v>0</v>
      </c>
      <c r="AH131" s="48">
        <v>9.14</v>
      </c>
      <c r="AI131" s="45">
        <f t="shared" ref="AI131:AI132" si="106">(AH131-9)/0.22</f>
        <v>0.63636363636363891</v>
      </c>
      <c r="AJ131" s="45">
        <v>0.63636363636363891</v>
      </c>
      <c r="AK131" s="45">
        <f t="shared" si="95"/>
        <v>0.2194485555387278</v>
      </c>
      <c r="AL131" s="45">
        <f t="shared" si="96"/>
        <v>0</v>
      </c>
      <c r="AM131" s="45">
        <f t="shared" si="100"/>
        <v>0.63636363636363891</v>
      </c>
      <c r="AN131" s="45">
        <f t="shared" si="99"/>
        <v>0.18692255822994086</v>
      </c>
      <c r="AO131" s="45">
        <f t="shared" si="101"/>
        <v>-0.18692255822994086</v>
      </c>
      <c r="AP131" s="45">
        <f t="shared" si="102"/>
        <v>0.56180134766712253</v>
      </c>
      <c r="AQ131" s="45">
        <f t="shared" si="97"/>
        <v>0</v>
      </c>
      <c r="BE131" s="45" t="s">
        <v>286</v>
      </c>
      <c r="BF131" s="45">
        <v>143.5</v>
      </c>
      <c r="BG131" s="45">
        <v>20010126</v>
      </c>
      <c r="BH131" s="45" t="s">
        <v>138</v>
      </c>
      <c r="BI131" s="45" t="s">
        <v>208</v>
      </c>
      <c r="BJ131" s="45">
        <v>9910650</v>
      </c>
      <c r="BK131" s="45">
        <v>40</v>
      </c>
      <c r="BL131" s="45">
        <v>59.81</v>
      </c>
      <c r="BM131" s="45">
        <v>52.37</v>
      </c>
      <c r="BN131" s="45">
        <v>10.199999999999999</v>
      </c>
      <c r="BO131" s="45">
        <v>9.06</v>
      </c>
      <c r="BP131" s="45">
        <v>260</v>
      </c>
      <c r="BQ131" s="45" t="s">
        <v>477</v>
      </c>
      <c r="BR131" s="45">
        <v>40</v>
      </c>
      <c r="BS131" s="45">
        <v>3.4</v>
      </c>
      <c r="BT131" s="45">
        <v>3.3</v>
      </c>
      <c r="BU131" s="45">
        <v>6.7</v>
      </c>
      <c r="BV131" s="45">
        <v>0</v>
      </c>
      <c r="BW131" s="45">
        <v>3144</v>
      </c>
      <c r="BX131" s="45">
        <v>3152</v>
      </c>
      <c r="BY131" s="45">
        <v>3148.2</v>
      </c>
      <c r="BZ131" s="45">
        <v>13.1</v>
      </c>
      <c r="CA131" s="45">
        <v>13.2</v>
      </c>
      <c r="CB131" s="45">
        <v>13.1</v>
      </c>
      <c r="CC131" s="45">
        <v>2.2400000000000002</v>
      </c>
      <c r="CD131" s="45">
        <v>2.35</v>
      </c>
      <c r="CE131" s="45">
        <v>2.29</v>
      </c>
      <c r="CF131" s="45">
        <v>6.6</v>
      </c>
      <c r="CG131" s="45">
        <v>6.9</v>
      </c>
      <c r="CH131" s="45">
        <v>6.7</v>
      </c>
      <c r="CI131" s="45">
        <v>0</v>
      </c>
      <c r="CJ131" s="45">
        <v>0</v>
      </c>
      <c r="CK131" s="45">
        <v>0</v>
      </c>
      <c r="CL131" s="45">
        <v>837</v>
      </c>
      <c r="CM131" s="45">
        <v>868</v>
      </c>
      <c r="CN131" s="45">
        <v>856</v>
      </c>
      <c r="CO131" s="45">
        <v>142.80000000000001</v>
      </c>
      <c r="CP131" s="45">
        <v>143.6</v>
      </c>
      <c r="CQ131" s="45">
        <v>143.30000000000001</v>
      </c>
      <c r="CR131" s="45">
        <v>86.8</v>
      </c>
      <c r="CS131" s="45">
        <v>88.2</v>
      </c>
      <c r="CT131" s="45">
        <v>87.8</v>
      </c>
      <c r="CU131" s="45">
        <v>92.8</v>
      </c>
      <c r="CV131" s="45">
        <v>93.8</v>
      </c>
      <c r="CW131" s="45">
        <v>93.5</v>
      </c>
      <c r="CX131" s="45">
        <v>5.4</v>
      </c>
      <c r="CY131" s="45">
        <v>6</v>
      </c>
      <c r="CZ131" s="45">
        <v>5.6</v>
      </c>
      <c r="DA131" s="45">
        <v>28.9</v>
      </c>
      <c r="DB131" s="45">
        <v>32.4</v>
      </c>
      <c r="DC131" s="45">
        <v>30.3</v>
      </c>
      <c r="DD131" s="45">
        <v>276</v>
      </c>
      <c r="DE131" s="45">
        <v>276</v>
      </c>
      <c r="DF131" s="45">
        <v>276</v>
      </c>
      <c r="DG131" s="45">
        <v>6.8</v>
      </c>
      <c r="DH131" s="45">
        <v>6.8</v>
      </c>
      <c r="DI131" s="45">
        <v>6.8</v>
      </c>
      <c r="DJ131" s="45">
        <v>0.5</v>
      </c>
      <c r="DK131" s="45">
        <v>0.5</v>
      </c>
      <c r="DL131" s="45">
        <v>0.5</v>
      </c>
      <c r="DM131" s="45">
        <v>0.5</v>
      </c>
      <c r="DN131" s="45">
        <v>0.5</v>
      </c>
      <c r="DO131" s="45">
        <v>0.5</v>
      </c>
      <c r="DP131" s="45">
        <v>35</v>
      </c>
      <c r="DQ131" s="45">
        <v>35</v>
      </c>
      <c r="DR131" s="45">
        <v>35</v>
      </c>
      <c r="DS131" s="45">
        <v>172.7</v>
      </c>
      <c r="DT131" s="45">
        <v>201</v>
      </c>
      <c r="DU131" s="45">
        <v>187.7</v>
      </c>
      <c r="DV131" s="45">
        <v>1660</v>
      </c>
      <c r="DW131" s="45">
        <v>720</v>
      </c>
      <c r="DX131" s="45">
        <v>720</v>
      </c>
      <c r="DY131" s="45">
        <v>1400</v>
      </c>
      <c r="DZ131" s="45">
        <v>5.33E-2</v>
      </c>
      <c r="EA131" s="45">
        <v>5.33E-2</v>
      </c>
      <c r="EB131" s="45">
        <v>5.33E-2</v>
      </c>
      <c r="EC131" s="45">
        <v>8.8900000000000007E-2</v>
      </c>
      <c r="ED131" s="45">
        <v>8.8900000000000007E-2</v>
      </c>
      <c r="EE131" s="45">
        <v>8.8900000000000007E-2</v>
      </c>
      <c r="EF131" s="45">
        <v>6.0999999999999999E-2</v>
      </c>
      <c r="EG131" s="45">
        <v>6.0999999999999999E-2</v>
      </c>
      <c r="EH131" s="45">
        <v>6.0999999999999999E-2</v>
      </c>
      <c r="EI131" s="45">
        <v>5.8400000000000001E-2</v>
      </c>
      <c r="EJ131" s="45">
        <v>6.3500000000000001E-2</v>
      </c>
      <c r="EK131" s="45">
        <v>6.0999999999999999E-2</v>
      </c>
      <c r="EL131" s="45">
        <v>5.33E-2</v>
      </c>
      <c r="EM131" s="45">
        <v>6.3500000000000001E-2</v>
      </c>
      <c r="EN131" s="45">
        <v>5.8400000000000001E-2</v>
      </c>
      <c r="EO131" s="45">
        <v>0</v>
      </c>
      <c r="EP131" s="45">
        <v>12</v>
      </c>
      <c r="EQ131" s="45">
        <v>5.8400000000000001E-2</v>
      </c>
      <c r="ER131" s="45" t="s">
        <v>301</v>
      </c>
      <c r="ES131" s="45" t="s">
        <v>290</v>
      </c>
      <c r="ET131" s="45">
        <v>8252</v>
      </c>
      <c r="EU131" s="45">
        <v>8231</v>
      </c>
      <c r="EV131" s="45">
        <v>1279</v>
      </c>
      <c r="EW131" s="45">
        <v>2405</v>
      </c>
      <c r="EX131" s="45" t="s">
        <v>142</v>
      </c>
      <c r="EY131" s="45">
        <v>31</v>
      </c>
      <c r="EZ131" s="45">
        <v>20010128</v>
      </c>
      <c r="FA131" s="45" t="s">
        <v>464</v>
      </c>
      <c r="FB131" s="45" t="s">
        <v>380</v>
      </c>
      <c r="FC131" s="45" t="s">
        <v>143</v>
      </c>
    </row>
    <row r="132" spans="1:159" s="45" customFormat="1">
      <c r="A132" s="45" t="s">
        <v>126</v>
      </c>
      <c r="B132" s="45">
        <v>1</v>
      </c>
      <c r="C132" s="45">
        <v>8.1</v>
      </c>
      <c r="D132" s="45">
        <v>38041</v>
      </c>
      <c r="E132" s="45">
        <v>1006</v>
      </c>
      <c r="F132" s="45" t="s">
        <v>145</v>
      </c>
      <c r="G132" s="45">
        <v>20010203</v>
      </c>
      <c r="H132" s="45" t="s">
        <v>260</v>
      </c>
      <c r="I132" s="45" t="s">
        <v>236</v>
      </c>
      <c r="J132" s="45">
        <v>20010205</v>
      </c>
      <c r="K132" s="45">
        <v>20010803</v>
      </c>
      <c r="L132" s="45">
        <v>18</v>
      </c>
      <c r="N132" s="52">
        <f t="shared" si="78"/>
        <v>0</v>
      </c>
      <c r="O132" s="53">
        <f t="shared" si="79"/>
        <v>-1.7044999999999999</v>
      </c>
      <c r="P132" s="45">
        <v>-1.7044999999999999</v>
      </c>
      <c r="Q132" s="45">
        <f t="shared" si="80"/>
        <v>-0.67435990782591237</v>
      </c>
      <c r="R132" s="45">
        <f t="shared" si="81"/>
        <v>0.67435990782591237</v>
      </c>
      <c r="S132" s="45">
        <f t="shared" si="82"/>
        <v>-1.7044999999999999</v>
      </c>
      <c r="T132" s="54">
        <f t="shared" si="83"/>
        <v>23.16307244243562</v>
      </c>
      <c r="U132" s="45">
        <f t="shared" si="84"/>
        <v>-0.67171059028511793</v>
      </c>
      <c r="V132" s="55">
        <f t="shared" si="85"/>
        <v>0.67171059028511793</v>
      </c>
      <c r="W132" s="56">
        <f t="shared" si="86"/>
        <v>-1.2909867621436026</v>
      </c>
      <c r="X132" s="54">
        <f t="shared" si="87"/>
        <v>23.175789166631432</v>
      </c>
      <c r="Y132" s="45">
        <f t="shared" si="88"/>
        <v>-1.2909867621436026</v>
      </c>
      <c r="Z132" s="45">
        <f t="shared" si="89"/>
        <v>0</v>
      </c>
      <c r="AA132" s="45">
        <f t="shared" si="90"/>
        <v>-0.67171059028511793</v>
      </c>
      <c r="AB132" s="45">
        <f t="shared" si="98"/>
        <v>0</v>
      </c>
      <c r="AC132" s="45">
        <f t="shared" si="91"/>
        <v>0</v>
      </c>
      <c r="AD132" s="45">
        <f t="shared" si="92"/>
        <v>0</v>
      </c>
      <c r="AE132" s="45">
        <f t="shared" si="93"/>
        <v>0</v>
      </c>
      <c r="AF132" s="45">
        <f t="shared" si="94"/>
        <v>0</v>
      </c>
      <c r="AH132" s="48">
        <v>9.11</v>
      </c>
      <c r="AI132" s="45">
        <f t="shared" si="106"/>
        <v>0.49999999999999739</v>
      </c>
      <c r="AJ132" s="45">
        <v>0.49999999999999739</v>
      </c>
      <c r="AK132" s="45">
        <f t="shared" si="95"/>
        <v>0.27555884443098172</v>
      </c>
      <c r="AL132" s="45">
        <f t="shared" si="96"/>
        <v>0</v>
      </c>
      <c r="AM132" s="45">
        <f t="shared" si="100"/>
        <v>0.49999999999999739</v>
      </c>
      <c r="AN132" s="45">
        <f t="shared" si="99"/>
        <v>0.24953804658395218</v>
      </c>
      <c r="AO132" s="45">
        <f t="shared" si="101"/>
        <v>-0.24953804658395218</v>
      </c>
      <c r="AP132" s="45">
        <f t="shared" si="102"/>
        <v>0.31307744177005653</v>
      </c>
      <c r="AQ132" s="45">
        <f t="shared" si="97"/>
        <v>0</v>
      </c>
      <c r="BE132" s="45" t="s">
        <v>286</v>
      </c>
      <c r="BF132" s="45">
        <v>143.5</v>
      </c>
      <c r="BG132" s="45">
        <v>20010201</v>
      </c>
      <c r="BH132" s="45" t="s">
        <v>138</v>
      </c>
      <c r="BI132" s="45" t="s">
        <v>388</v>
      </c>
      <c r="BJ132" s="45">
        <v>9910650</v>
      </c>
      <c r="BK132" s="45">
        <v>40</v>
      </c>
      <c r="BL132" s="45">
        <v>60</v>
      </c>
      <c r="BM132" s="45">
        <v>51.62</v>
      </c>
      <c r="BN132" s="45">
        <v>10.17</v>
      </c>
      <c r="BO132" s="45">
        <v>8.99</v>
      </c>
      <c r="BP132" s="45">
        <v>110</v>
      </c>
      <c r="BQ132" s="45" t="s">
        <v>478</v>
      </c>
      <c r="BR132" s="45">
        <v>40</v>
      </c>
      <c r="BS132" s="45">
        <v>4.0999999999999996</v>
      </c>
      <c r="BT132" s="45">
        <v>4</v>
      </c>
      <c r="BU132" s="45">
        <v>8.1</v>
      </c>
      <c r="BV132" s="45">
        <v>0</v>
      </c>
      <c r="BW132" s="45">
        <v>3147</v>
      </c>
      <c r="BX132" s="45">
        <v>3156</v>
      </c>
      <c r="BY132" s="45">
        <v>3150.8</v>
      </c>
      <c r="BZ132" s="45">
        <v>13.4</v>
      </c>
      <c r="CA132" s="45">
        <v>13.7</v>
      </c>
      <c r="CB132" s="45">
        <v>13.6</v>
      </c>
      <c r="CC132" s="45">
        <v>2.2200000000000002</v>
      </c>
      <c r="CD132" s="45">
        <v>2.2999999999999998</v>
      </c>
      <c r="CE132" s="45">
        <v>2.2599999999999998</v>
      </c>
      <c r="CF132" s="45">
        <v>6.8</v>
      </c>
      <c r="CG132" s="45">
        <v>71.5</v>
      </c>
      <c r="CH132" s="45">
        <v>8.6999999999999993</v>
      </c>
      <c r="CI132" s="45">
        <v>0</v>
      </c>
      <c r="CJ132" s="45">
        <v>0</v>
      </c>
      <c r="CK132" s="45">
        <v>0</v>
      </c>
      <c r="CL132" s="45">
        <v>827</v>
      </c>
      <c r="CM132" s="45">
        <v>867</v>
      </c>
      <c r="CN132" s="45">
        <v>851</v>
      </c>
      <c r="CO132" s="45">
        <v>143.19999999999999</v>
      </c>
      <c r="CP132" s="45">
        <v>143.69999999999999</v>
      </c>
      <c r="CQ132" s="45">
        <v>143.5</v>
      </c>
      <c r="CR132" s="45">
        <v>87.4</v>
      </c>
      <c r="CS132" s="45">
        <v>88.1</v>
      </c>
      <c r="CT132" s="45">
        <v>87.9</v>
      </c>
      <c r="CU132" s="45">
        <v>93.2</v>
      </c>
      <c r="CV132" s="45">
        <v>93.8</v>
      </c>
      <c r="CW132" s="45">
        <v>93.5</v>
      </c>
      <c r="CX132" s="45">
        <v>5.5</v>
      </c>
      <c r="CY132" s="45">
        <v>5.9</v>
      </c>
      <c r="CZ132" s="45">
        <v>5.7</v>
      </c>
      <c r="DA132" s="45">
        <v>18.7</v>
      </c>
      <c r="DB132" s="45">
        <v>28.2</v>
      </c>
      <c r="DC132" s="45">
        <v>23.3</v>
      </c>
      <c r="DD132" s="45">
        <v>276</v>
      </c>
      <c r="DE132" s="45">
        <v>276</v>
      </c>
      <c r="DF132" s="45">
        <v>276</v>
      </c>
      <c r="DG132" s="45">
        <v>6.8</v>
      </c>
      <c r="DH132" s="45">
        <v>7.4</v>
      </c>
      <c r="DI132" s="45">
        <v>6.8</v>
      </c>
      <c r="DJ132" s="45">
        <v>0.5</v>
      </c>
      <c r="DK132" s="45">
        <v>0.5</v>
      </c>
      <c r="DL132" s="45">
        <v>0.5</v>
      </c>
      <c r="DM132" s="45">
        <v>0.5</v>
      </c>
      <c r="DN132" s="45">
        <v>0.5</v>
      </c>
      <c r="DO132" s="45">
        <v>0.5</v>
      </c>
      <c r="DP132" s="45">
        <v>35</v>
      </c>
      <c r="DQ132" s="45">
        <v>35</v>
      </c>
      <c r="DR132" s="45">
        <v>35</v>
      </c>
      <c r="DS132" s="45">
        <v>212.4</v>
      </c>
      <c r="DT132" s="45">
        <v>254.8</v>
      </c>
      <c r="DU132" s="45">
        <v>234.1</v>
      </c>
      <c r="DV132" s="45">
        <v>1660</v>
      </c>
      <c r="DW132" s="45">
        <v>720</v>
      </c>
      <c r="DX132" s="45">
        <v>720</v>
      </c>
      <c r="DY132" s="45">
        <v>1550</v>
      </c>
      <c r="DZ132" s="45">
        <v>5.5899999999999998E-2</v>
      </c>
      <c r="EA132" s="45">
        <v>5.5899999999999998E-2</v>
      </c>
      <c r="EB132" s="45">
        <v>5.5899999999999998E-2</v>
      </c>
      <c r="EC132" s="45">
        <v>8.8900000000000007E-2</v>
      </c>
      <c r="ED132" s="45">
        <v>8.8900000000000007E-2</v>
      </c>
      <c r="EE132" s="45">
        <v>8.8900000000000007E-2</v>
      </c>
      <c r="EF132" s="45">
        <v>6.0999999999999999E-2</v>
      </c>
      <c r="EG132" s="45">
        <v>6.0999999999999999E-2</v>
      </c>
      <c r="EH132" s="45">
        <v>6.0999999999999999E-2</v>
      </c>
      <c r="EI132" s="45">
        <v>5.8400000000000001E-2</v>
      </c>
      <c r="EJ132" s="45">
        <v>6.3500000000000001E-2</v>
      </c>
      <c r="EK132" s="45">
        <v>6.0999999999999999E-2</v>
      </c>
      <c r="EL132" s="45">
        <v>5.33E-2</v>
      </c>
      <c r="EM132" s="45">
        <v>6.3500000000000001E-2</v>
      </c>
      <c r="EN132" s="45">
        <v>5.8400000000000001E-2</v>
      </c>
      <c r="EO132" s="45">
        <v>0</v>
      </c>
      <c r="EP132" s="45">
        <v>13</v>
      </c>
      <c r="EQ132" s="45">
        <v>5.5899999999999998E-2</v>
      </c>
      <c r="ER132" s="45" t="s">
        <v>301</v>
      </c>
      <c r="ES132" s="45" t="s">
        <v>290</v>
      </c>
      <c r="ET132" s="45">
        <v>8252</v>
      </c>
      <c r="EU132" s="45">
        <v>8231</v>
      </c>
      <c r="EV132" s="45">
        <v>1279</v>
      </c>
      <c r="EW132" s="45" t="s">
        <v>479</v>
      </c>
      <c r="EX132" s="45" t="s">
        <v>142</v>
      </c>
      <c r="EY132" s="45" t="s">
        <v>480</v>
      </c>
      <c r="EZ132" s="45">
        <v>20010203</v>
      </c>
      <c r="FA132" s="45" t="s">
        <v>260</v>
      </c>
      <c r="FB132" s="45" t="s">
        <v>380</v>
      </c>
      <c r="FC132" s="45" t="s">
        <v>143</v>
      </c>
    </row>
    <row r="133" spans="1:159" s="45" customFormat="1">
      <c r="A133" s="45" t="s">
        <v>126</v>
      </c>
      <c r="B133" s="45">
        <v>3</v>
      </c>
      <c r="C133" s="45">
        <v>10.1</v>
      </c>
      <c r="D133" s="45">
        <v>39045</v>
      </c>
      <c r="E133" s="45" t="s">
        <v>144</v>
      </c>
      <c r="F133" s="45" t="s">
        <v>145</v>
      </c>
      <c r="G133" s="45">
        <v>20010204</v>
      </c>
      <c r="H133" s="45" t="s">
        <v>481</v>
      </c>
      <c r="I133" s="45" t="s">
        <v>236</v>
      </c>
      <c r="J133" s="45">
        <v>20010205</v>
      </c>
      <c r="K133" s="45">
        <v>20010804</v>
      </c>
      <c r="L133" s="45">
        <v>19</v>
      </c>
      <c r="N133" s="52">
        <f t="shared" si="78"/>
        <v>0</v>
      </c>
      <c r="O133" s="53">
        <f t="shared" si="79"/>
        <v>0.61760000000000004</v>
      </c>
      <c r="P133" s="45">
        <v>0.61760000000000004</v>
      </c>
      <c r="Q133" s="45">
        <f t="shared" si="80"/>
        <v>-0.41596792626072993</v>
      </c>
      <c r="R133" s="45">
        <f t="shared" si="81"/>
        <v>0</v>
      </c>
      <c r="S133" s="45">
        <f t="shared" si="82"/>
        <v>1.2919599078259125</v>
      </c>
      <c r="T133" s="54">
        <f t="shared" si="83"/>
        <v>26.4</v>
      </c>
      <c r="U133" s="45">
        <f t="shared" si="84"/>
        <v>-0.41384847222809434</v>
      </c>
      <c r="V133" s="55">
        <f t="shared" si="85"/>
        <v>0.41384847222809434</v>
      </c>
      <c r="W133" s="56">
        <f t="shared" si="86"/>
        <v>1.2893105902851181</v>
      </c>
      <c r="X133" s="54">
        <f t="shared" si="87"/>
        <v>24.413527333305147</v>
      </c>
      <c r="Y133" s="45">
        <f t="shared" si="88"/>
        <v>1.2893105902851181</v>
      </c>
      <c r="Z133" s="45">
        <f t="shared" si="89"/>
        <v>0</v>
      </c>
      <c r="AA133" s="45">
        <f t="shared" si="90"/>
        <v>-0.41384847222809434</v>
      </c>
      <c r="AB133" s="45">
        <f t="shared" si="98"/>
        <v>0</v>
      </c>
      <c r="AC133" s="45">
        <f t="shared" si="91"/>
        <v>0</v>
      </c>
      <c r="AD133" s="45">
        <f t="shared" si="92"/>
        <v>0</v>
      </c>
      <c r="AE133" s="45">
        <f t="shared" si="93"/>
        <v>0</v>
      </c>
      <c r="AF133" s="45">
        <f t="shared" si="94"/>
        <v>0</v>
      </c>
      <c r="AH133" s="48">
        <v>10.220000000000001</v>
      </c>
      <c r="AI133" s="45">
        <f>(AH133-10.25)/0.15</f>
        <v>-0.19999999999999574</v>
      </c>
      <c r="AJ133" s="45">
        <v>-0.19999999999999574</v>
      </c>
      <c r="AK133" s="45">
        <f t="shared" si="95"/>
        <v>0.18044707554478623</v>
      </c>
      <c r="AL133" s="45">
        <f t="shared" si="96"/>
        <v>0</v>
      </c>
      <c r="AM133" s="45">
        <f t="shared" si="100"/>
        <v>-0.19999999999999574</v>
      </c>
      <c r="AN133" s="45">
        <f t="shared" si="99"/>
        <v>0.15963043726716261</v>
      </c>
      <c r="AO133" s="45">
        <f t="shared" si="101"/>
        <v>-0.15963043726716261</v>
      </c>
      <c r="AP133" s="45">
        <f t="shared" si="102"/>
        <v>-0.44953804658394791</v>
      </c>
      <c r="AQ133" s="45">
        <f t="shared" si="97"/>
        <v>0</v>
      </c>
      <c r="BE133" s="45" t="s">
        <v>286</v>
      </c>
      <c r="BF133" s="45">
        <v>143.5</v>
      </c>
      <c r="BG133" s="45">
        <v>20010202</v>
      </c>
      <c r="BH133" s="45" t="s">
        <v>138</v>
      </c>
      <c r="BI133" s="45" t="s">
        <v>338</v>
      </c>
      <c r="BJ133" s="45">
        <v>9910650</v>
      </c>
      <c r="BK133" s="45">
        <v>40</v>
      </c>
      <c r="BL133" s="45">
        <v>71.95</v>
      </c>
      <c r="BM133" s="45">
        <v>64.06</v>
      </c>
      <c r="BN133" s="45">
        <v>10.92</v>
      </c>
      <c r="BO133" s="45">
        <v>9.98</v>
      </c>
      <c r="BP133" s="45">
        <v>260</v>
      </c>
      <c r="BQ133" s="45" t="s">
        <v>482</v>
      </c>
      <c r="BR133" s="45">
        <v>40</v>
      </c>
      <c r="BS133" s="45">
        <v>3.4</v>
      </c>
      <c r="BT133" s="45">
        <v>6.7</v>
      </c>
      <c r="BU133" s="45">
        <v>10.1</v>
      </c>
      <c r="BV133" s="45">
        <v>0</v>
      </c>
      <c r="BW133" s="45">
        <v>3147</v>
      </c>
      <c r="BX133" s="45">
        <v>3156</v>
      </c>
      <c r="BY133" s="45">
        <v>3151.7</v>
      </c>
      <c r="BZ133" s="45">
        <v>13.1</v>
      </c>
      <c r="CA133" s="45">
        <v>13.5</v>
      </c>
      <c r="CB133" s="45">
        <v>13.3</v>
      </c>
      <c r="CC133" s="45">
        <v>2.21</v>
      </c>
      <c r="CD133" s="45">
        <v>2.35</v>
      </c>
      <c r="CE133" s="45">
        <v>2.29</v>
      </c>
      <c r="CF133" s="45">
        <v>6.6</v>
      </c>
      <c r="CG133" s="45">
        <v>7.3</v>
      </c>
      <c r="CH133" s="45">
        <v>6.9</v>
      </c>
      <c r="CI133" s="45">
        <v>0</v>
      </c>
      <c r="CJ133" s="45">
        <v>0</v>
      </c>
      <c r="CK133" s="45">
        <v>0</v>
      </c>
      <c r="CL133" s="45">
        <v>845</v>
      </c>
      <c r="CM133" s="45">
        <v>854</v>
      </c>
      <c r="CN133" s="45">
        <v>850</v>
      </c>
      <c r="CO133" s="45">
        <v>143.1</v>
      </c>
      <c r="CP133" s="45">
        <v>143.9</v>
      </c>
      <c r="CQ133" s="45">
        <v>143.5</v>
      </c>
      <c r="CR133" s="45">
        <v>87.4</v>
      </c>
      <c r="CS133" s="45">
        <v>88.2</v>
      </c>
      <c r="CT133" s="45">
        <v>87.8</v>
      </c>
      <c r="CU133" s="45">
        <v>93.2</v>
      </c>
      <c r="CV133" s="45">
        <v>93.7</v>
      </c>
      <c r="CW133" s="45">
        <v>93.4</v>
      </c>
      <c r="CX133" s="45">
        <v>5.4</v>
      </c>
      <c r="CY133" s="45">
        <v>5.8</v>
      </c>
      <c r="CZ133" s="45">
        <v>5.6</v>
      </c>
      <c r="DA133" s="45">
        <v>34.9</v>
      </c>
      <c r="DB133" s="45">
        <v>41</v>
      </c>
      <c r="DC133" s="45">
        <v>38.299999999999997</v>
      </c>
      <c r="DD133" s="45">
        <v>276</v>
      </c>
      <c r="DE133" s="45">
        <v>279</v>
      </c>
      <c r="DF133" s="45">
        <v>276</v>
      </c>
      <c r="DG133" s="45">
        <v>9.5</v>
      </c>
      <c r="DH133" s="45">
        <v>9.5</v>
      </c>
      <c r="DI133" s="45">
        <v>9.5</v>
      </c>
      <c r="DJ133" s="45">
        <v>0.5</v>
      </c>
      <c r="DK133" s="45">
        <v>0.5</v>
      </c>
      <c r="DL133" s="45">
        <v>0.5</v>
      </c>
      <c r="DM133" s="45">
        <v>0.5</v>
      </c>
      <c r="DN133" s="45">
        <v>0.5</v>
      </c>
      <c r="DO133" s="45">
        <v>0.5</v>
      </c>
      <c r="DP133" s="45">
        <v>35</v>
      </c>
      <c r="DQ133" s="45">
        <v>35</v>
      </c>
      <c r="DR133" s="45">
        <v>35</v>
      </c>
      <c r="DS133" s="45">
        <v>249.2</v>
      </c>
      <c r="DT133" s="45">
        <v>294.5</v>
      </c>
      <c r="DU133" s="45">
        <v>269.8</v>
      </c>
      <c r="DV133" s="45">
        <v>1660</v>
      </c>
      <c r="DW133" s="45">
        <v>720</v>
      </c>
      <c r="DX133" s="45">
        <v>720</v>
      </c>
      <c r="DY133" s="45">
        <v>1400</v>
      </c>
      <c r="DZ133" s="45">
        <v>5.8400000000000001E-2</v>
      </c>
      <c r="EA133" s="45">
        <v>5.8400000000000001E-2</v>
      </c>
      <c r="EB133" s="45">
        <v>5.8400000000000001E-2</v>
      </c>
      <c r="EC133" s="45">
        <v>8.8900000000000007E-2</v>
      </c>
      <c r="ED133" s="45">
        <v>8.8900000000000007E-2</v>
      </c>
      <c r="EE133" s="45">
        <v>8.8900000000000007E-2</v>
      </c>
      <c r="EF133" s="45">
        <v>6.6000000000000003E-2</v>
      </c>
      <c r="EG133" s="45">
        <v>6.6000000000000003E-2</v>
      </c>
      <c r="EH133" s="45">
        <v>6.6000000000000003E-2</v>
      </c>
      <c r="EI133" s="45">
        <v>6.3500000000000001E-2</v>
      </c>
      <c r="EJ133" s="45">
        <v>6.3500000000000001E-2</v>
      </c>
      <c r="EK133" s="45">
        <v>6.3500000000000001E-2</v>
      </c>
      <c r="EL133" s="45">
        <v>5.33E-2</v>
      </c>
      <c r="EM133" s="45">
        <v>6.8599999999999994E-2</v>
      </c>
      <c r="EN133" s="45">
        <v>6.0999999999999999E-2</v>
      </c>
      <c r="EO133" s="45">
        <v>0</v>
      </c>
      <c r="EP133" s="45">
        <v>19</v>
      </c>
      <c r="EQ133" s="45">
        <v>5.5899999999999998E-2</v>
      </c>
      <c r="ER133" s="45" t="s">
        <v>362</v>
      </c>
      <c r="ES133" s="45" t="s">
        <v>141</v>
      </c>
      <c r="ET133" s="45">
        <v>8252</v>
      </c>
      <c r="EU133" s="45">
        <v>8231</v>
      </c>
      <c r="EV133" s="45">
        <v>1289</v>
      </c>
      <c r="EW133" s="45" t="s">
        <v>479</v>
      </c>
      <c r="EX133" s="45" t="s">
        <v>142</v>
      </c>
      <c r="EY133" s="45">
        <v>40</v>
      </c>
      <c r="EZ133" s="45">
        <v>20010204</v>
      </c>
      <c r="FA133" s="45" t="s">
        <v>481</v>
      </c>
      <c r="FB133" s="45">
        <v>119</v>
      </c>
      <c r="FC133" s="45" t="s">
        <v>143</v>
      </c>
    </row>
    <row r="134" spans="1:159" s="45" customFormat="1">
      <c r="A134" s="45" t="s">
        <v>126</v>
      </c>
      <c r="B134" s="45">
        <v>3</v>
      </c>
      <c r="C134" s="45">
        <v>11.2</v>
      </c>
      <c r="D134" s="45">
        <v>38042</v>
      </c>
      <c r="E134" s="45">
        <v>1006</v>
      </c>
      <c r="F134" s="45" t="s">
        <v>145</v>
      </c>
      <c r="G134" s="45">
        <v>20010427</v>
      </c>
      <c r="H134" s="45" t="s">
        <v>491</v>
      </c>
      <c r="I134" s="45" t="s">
        <v>236</v>
      </c>
      <c r="J134" s="45">
        <v>20010501</v>
      </c>
      <c r="K134" s="45">
        <v>20011027</v>
      </c>
      <c r="L134" s="45">
        <v>20</v>
      </c>
      <c r="N134" s="52">
        <f t="shared" si="78"/>
        <v>0</v>
      </c>
      <c r="O134" s="53">
        <f t="shared" si="79"/>
        <v>-0.94420000000000004</v>
      </c>
      <c r="P134" s="45">
        <v>-0.94420000000000004</v>
      </c>
      <c r="Q134" s="45">
        <f t="shared" si="80"/>
        <v>-0.52161434100858395</v>
      </c>
      <c r="R134" s="45">
        <f t="shared" si="81"/>
        <v>0</v>
      </c>
      <c r="S134" s="45">
        <f t="shared" si="82"/>
        <v>-0.94420000000000004</v>
      </c>
      <c r="T134" s="54">
        <f t="shared" si="83"/>
        <v>26.4</v>
      </c>
      <c r="U134" s="45">
        <f t="shared" si="84"/>
        <v>-0.51991877778247553</v>
      </c>
      <c r="V134" s="55">
        <f t="shared" si="85"/>
        <v>0.51991877778247553</v>
      </c>
      <c r="W134" s="56">
        <f t="shared" si="86"/>
        <v>-0.53035152777190575</v>
      </c>
      <c r="X134" s="54">
        <f t="shared" si="87"/>
        <v>23.904389866644117</v>
      </c>
      <c r="Y134" s="45">
        <f t="shared" si="88"/>
        <v>-0.53035152777190575</v>
      </c>
      <c r="Z134" s="45">
        <f t="shared" si="89"/>
        <v>0</v>
      </c>
      <c r="AA134" s="45">
        <f t="shared" si="90"/>
        <v>-0.51991877778247553</v>
      </c>
      <c r="AB134" s="45">
        <f t="shared" si="98"/>
        <v>0</v>
      </c>
      <c r="AC134" s="45">
        <f t="shared" si="91"/>
        <v>0</v>
      </c>
      <c r="AD134" s="45">
        <f t="shared" si="92"/>
        <v>0</v>
      </c>
      <c r="AE134" s="45">
        <f t="shared" si="93"/>
        <v>0</v>
      </c>
      <c r="AF134" s="45">
        <f t="shared" si="94"/>
        <v>0</v>
      </c>
      <c r="AH134" s="48">
        <v>9.1999999999999993</v>
      </c>
      <c r="AI134" s="45">
        <f>(AH134-9.98)/0.19</f>
        <v>-4.1052631578947425</v>
      </c>
      <c r="AJ134" s="45">
        <v>-4.1052631578947425</v>
      </c>
      <c r="AK134" s="45">
        <f t="shared" si="95"/>
        <v>-0.67669497114311961</v>
      </c>
      <c r="AL134" s="45">
        <f t="shared" si="96"/>
        <v>0.67669497114311961</v>
      </c>
      <c r="AM134" s="45">
        <f t="shared" si="100"/>
        <v>-4.1052631578947425</v>
      </c>
      <c r="AN134" s="45">
        <f t="shared" si="99"/>
        <v>-0.69334828176521845</v>
      </c>
      <c r="AO134" s="45">
        <f t="shared" si="101"/>
        <v>0.69334828176521845</v>
      </c>
      <c r="AP134" s="45">
        <f t="shared" si="102"/>
        <v>-4.2648935951619054</v>
      </c>
      <c r="AQ134" s="45">
        <f t="shared" si="97"/>
        <v>1</v>
      </c>
      <c r="BE134" s="45" t="s">
        <v>286</v>
      </c>
      <c r="BF134" s="45">
        <v>143.5</v>
      </c>
      <c r="BG134" s="45">
        <v>20010425</v>
      </c>
      <c r="BH134" s="45" t="s">
        <v>138</v>
      </c>
      <c r="BI134" s="45" t="s">
        <v>323</v>
      </c>
      <c r="BJ134" s="45">
        <v>9910650</v>
      </c>
      <c r="BK134" s="45">
        <v>40</v>
      </c>
      <c r="BL134" s="45">
        <v>59.95</v>
      </c>
      <c r="BM134" s="45">
        <v>51.85</v>
      </c>
      <c r="BN134" s="45">
        <v>10.18</v>
      </c>
      <c r="BO134" s="45">
        <v>8.93</v>
      </c>
      <c r="BP134" s="45">
        <v>380</v>
      </c>
      <c r="BQ134" s="45" t="s">
        <v>492</v>
      </c>
      <c r="BR134" s="45">
        <v>40</v>
      </c>
      <c r="BS134" s="45">
        <v>5.6</v>
      </c>
      <c r="BT134" s="45">
        <v>0</v>
      </c>
      <c r="BU134" s="45">
        <v>5.6</v>
      </c>
      <c r="BV134" s="45">
        <v>5.6</v>
      </c>
      <c r="BW134" s="45">
        <v>3147</v>
      </c>
      <c r="BX134" s="45">
        <v>3154</v>
      </c>
      <c r="BY134" s="45">
        <v>3149.9</v>
      </c>
      <c r="BZ134" s="45">
        <v>13.3</v>
      </c>
      <c r="CA134" s="45">
        <v>13.8</v>
      </c>
      <c r="CB134" s="45">
        <v>13.4</v>
      </c>
      <c r="CC134" s="45">
        <v>2.15</v>
      </c>
      <c r="CD134" s="45">
        <v>2.29</v>
      </c>
      <c r="CE134" s="45">
        <v>2.25</v>
      </c>
      <c r="CF134" s="45">
        <v>6.5</v>
      </c>
      <c r="CG134" s="45">
        <v>7.1</v>
      </c>
      <c r="CH134" s="45">
        <v>6.8</v>
      </c>
      <c r="CI134" s="45">
        <v>0</v>
      </c>
      <c r="CJ134" s="45">
        <v>0</v>
      </c>
      <c r="CK134" s="45">
        <v>0</v>
      </c>
      <c r="CL134" s="45">
        <v>839</v>
      </c>
      <c r="CM134" s="45">
        <v>863</v>
      </c>
      <c r="CN134" s="45">
        <v>850</v>
      </c>
      <c r="CO134" s="45">
        <v>143.19999999999999</v>
      </c>
      <c r="CP134" s="45">
        <v>143.80000000000001</v>
      </c>
      <c r="CQ134" s="45">
        <v>143.4</v>
      </c>
      <c r="CR134" s="45">
        <v>87.4</v>
      </c>
      <c r="CS134" s="45">
        <v>88.7</v>
      </c>
      <c r="CT134" s="45">
        <v>87.9</v>
      </c>
      <c r="CU134" s="45">
        <v>93</v>
      </c>
      <c r="CV134" s="45">
        <v>93.8</v>
      </c>
      <c r="CW134" s="45">
        <v>93.4</v>
      </c>
      <c r="CX134" s="45">
        <v>5.0999999999999996</v>
      </c>
      <c r="CY134" s="45">
        <v>5.8</v>
      </c>
      <c r="CZ134" s="45">
        <v>5.6</v>
      </c>
      <c r="DA134" s="45">
        <v>26.3</v>
      </c>
      <c r="DB134" s="45">
        <v>33.4</v>
      </c>
      <c r="DC134" s="45">
        <v>29.8</v>
      </c>
      <c r="DD134" s="45">
        <v>272</v>
      </c>
      <c r="DE134" s="45">
        <v>276</v>
      </c>
      <c r="DF134" s="45">
        <v>276</v>
      </c>
      <c r="DG134" s="45">
        <v>8.4</v>
      </c>
      <c r="DH134" s="45">
        <v>10.8</v>
      </c>
      <c r="DI134" s="45">
        <v>10</v>
      </c>
      <c r="DJ134" s="45">
        <v>0.4</v>
      </c>
      <c r="DK134" s="45">
        <v>0.5</v>
      </c>
      <c r="DL134" s="45">
        <v>0.5</v>
      </c>
      <c r="DM134" s="45">
        <v>0.5</v>
      </c>
      <c r="DN134" s="45">
        <v>0.5</v>
      </c>
      <c r="DO134" s="45">
        <v>0.5</v>
      </c>
      <c r="DP134" s="45">
        <v>35</v>
      </c>
      <c r="DQ134" s="45">
        <v>35</v>
      </c>
      <c r="DR134" s="45">
        <v>35</v>
      </c>
      <c r="DS134" s="45">
        <v>5.7</v>
      </c>
      <c r="DT134" s="45">
        <v>223.7</v>
      </c>
      <c r="DU134" s="45">
        <v>156.80000000000001</v>
      </c>
      <c r="DV134" s="45">
        <v>1660</v>
      </c>
      <c r="DW134" s="45">
        <v>720</v>
      </c>
      <c r="DX134" s="45">
        <v>720</v>
      </c>
      <c r="DY134" s="45">
        <v>1280</v>
      </c>
      <c r="DZ134" s="45">
        <v>5.8400000000000001E-2</v>
      </c>
      <c r="EA134" s="45">
        <v>5.8400000000000001E-2</v>
      </c>
      <c r="EB134" s="45">
        <v>5.8400000000000001E-2</v>
      </c>
      <c r="EC134" s="45">
        <v>7.8700000000000006E-2</v>
      </c>
      <c r="ED134" s="45">
        <v>7.8700000000000006E-2</v>
      </c>
      <c r="EE134" s="45">
        <v>7.8700000000000006E-2</v>
      </c>
      <c r="EF134" s="45">
        <v>6.6000000000000003E-2</v>
      </c>
      <c r="EG134" s="45">
        <v>6.6000000000000003E-2</v>
      </c>
      <c r="EH134" s="45">
        <v>6.6000000000000003E-2</v>
      </c>
      <c r="EI134" s="45">
        <v>6.3500000000000001E-2</v>
      </c>
      <c r="EJ134" s="45">
        <v>6.3500000000000001E-2</v>
      </c>
      <c r="EK134" s="45">
        <v>6.3500000000000001E-2</v>
      </c>
      <c r="EL134" s="45">
        <v>5.33E-2</v>
      </c>
      <c r="EM134" s="45">
        <v>6.8599999999999994E-2</v>
      </c>
      <c r="EN134" s="45">
        <v>6.0999999999999999E-2</v>
      </c>
      <c r="EO134" s="45">
        <v>0</v>
      </c>
      <c r="EP134" s="45">
        <v>1</v>
      </c>
      <c r="EQ134" s="45">
        <v>5.33E-2</v>
      </c>
      <c r="ER134" s="45" t="s">
        <v>362</v>
      </c>
      <c r="ES134" s="45" t="s">
        <v>141</v>
      </c>
      <c r="ET134" s="45">
        <v>8252</v>
      </c>
      <c r="EU134" s="45">
        <v>8231</v>
      </c>
      <c r="EV134" s="45">
        <v>1289</v>
      </c>
      <c r="EW134" s="45">
        <v>2405</v>
      </c>
      <c r="EX134" s="45" t="s">
        <v>142</v>
      </c>
      <c r="EY134" s="45">
        <v>56</v>
      </c>
      <c r="EZ134" s="45">
        <v>20010427</v>
      </c>
      <c r="FA134" s="45" t="s">
        <v>491</v>
      </c>
      <c r="FB134" s="45">
        <v>119</v>
      </c>
      <c r="FC134" s="45" t="s">
        <v>143</v>
      </c>
    </row>
    <row r="135" spans="1:159" s="45" customFormat="1">
      <c r="A135" s="45" t="s">
        <v>126</v>
      </c>
      <c r="B135" s="45">
        <v>1</v>
      </c>
      <c r="C135" s="45">
        <v>7.9</v>
      </c>
      <c r="D135" s="45">
        <v>39046</v>
      </c>
      <c r="E135" s="45" t="s">
        <v>144</v>
      </c>
      <c r="F135" s="45" t="s">
        <v>145</v>
      </c>
      <c r="G135" s="45">
        <v>20010511</v>
      </c>
      <c r="H135" s="45" t="s">
        <v>388</v>
      </c>
      <c r="I135" s="45" t="s">
        <v>236</v>
      </c>
      <c r="J135" s="45">
        <v>20010514</v>
      </c>
      <c r="K135" s="45">
        <v>20011111</v>
      </c>
      <c r="L135" s="45">
        <v>21</v>
      </c>
      <c r="N135" s="52">
        <f t="shared" si="78"/>
        <v>0</v>
      </c>
      <c r="O135" s="53">
        <f t="shared" si="79"/>
        <v>-0.16669999999999999</v>
      </c>
      <c r="P135" s="45">
        <v>-0.16669999999999999</v>
      </c>
      <c r="Q135" s="45">
        <f t="shared" si="80"/>
        <v>-0.45063147280686716</v>
      </c>
      <c r="R135" s="45">
        <f t="shared" si="81"/>
        <v>0</v>
      </c>
      <c r="S135" s="45">
        <f t="shared" si="82"/>
        <v>-0.16669999999999999</v>
      </c>
      <c r="T135" s="54">
        <f t="shared" si="83"/>
        <v>26.4</v>
      </c>
      <c r="U135" s="45">
        <f t="shared" si="84"/>
        <v>-0.44927502222598042</v>
      </c>
      <c r="V135" s="55">
        <f t="shared" si="85"/>
        <v>0.44927502222598042</v>
      </c>
      <c r="W135" s="56">
        <f t="shared" si="86"/>
        <v>0.35321877778247557</v>
      </c>
      <c r="X135" s="54">
        <f t="shared" si="87"/>
        <v>24.243479893315293</v>
      </c>
      <c r="Y135" s="45">
        <f t="shared" si="88"/>
        <v>0.35321877778247557</v>
      </c>
      <c r="Z135" s="45">
        <f t="shared" si="89"/>
        <v>0</v>
      </c>
      <c r="AA135" s="45">
        <f t="shared" si="90"/>
        <v>-0.44927502222598042</v>
      </c>
      <c r="AB135" s="45">
        <f t="shared" si="98"/>
        <v>0</v>
      </c>
      <c r="AC135" s="45">
        <f t="shared" si="91"/>
        <v>0</v>
      </c>
      <c r="AD135" s="45">
        <f t="shared" si="92"/>
        <v>0</v>
      </c>
      <c r="AE135" s="45">
        <f t="shared" si="93"/>
        <v>1</v>
      </c>
      <c r="AF135" s="45">
        <f t="shared" si="94"/>
        <v>1</v>
      </c>
      <c r="AH135" s="48">
        <v>10.23</v>
      </c>
      <c r="AI135" s="45">
        <f>(AH135-10.29)/0.11</f>
        <v>-0.54545454545453387</v>
      </c>
      <c r="AJ135" s="45">
        <v>-0.54545454545453387</v>
      </c>
      <c r="AK135" s="45">
        <f t="shared" si="95"/>
        <v>-0.65044688600540246</v>
      </c>
      <c r="AL135" s="45">
        <f t="shared" si="96"/>
        <v>0.65044688600540246</v>
      </c>
      <c r="AM135" s="45">
        <f t="shared" si="100"/>
        <v>0.13124042568858574</v>
      </c>
      <c r="AN135" s="45">
        <f t="shared" si="99"/>
        <v>-0.66376953450308163</v>
      </c>
      <c r="AO135" s="45">
        <f t="shared" si="101"/>
        <v>0.66376953450308163</v>
      </c>
      <c r="AP135" s="45">
        <f t="shared" si="102"/>
        <v>0.14789373631068459</v>
      </c>
      <c r="AQ135" s="45">
        <f t="shared" si="97"/>
        <v>0</v>
      </c>
      <c r="BE135" s="45" t="s">
        <v>286</v>
      </c>
      <c r="BF135" s="45">
        <v>143.5</v>
      </c>
      <c r="BG135" s="45">
        <v>20010509</v>
      </c>
      <c r="BH135" s="45" t="s">
        <v>138</v>
      </c>
      <c r="BI135" s="45" t="s">
        <v>355</v>
      </c>
      <c r="BJ135" s="45">
        <v>9910650</v>
      </c>
      <c r="BK135" s="45">
        <v>40</v>
      </c>
      <c r="BL135" s="45">
        <v>71.8</v>
      </c>
      <c r="BM135" s="45">
        <v>65.98</v>
      </c>
      <c r="BN135" s="45">
        <v>10.88</v>
      </c>
      <c r="BO135" s="45">
        <v>10.1</v>
      </c>
      <c r="BP135" s="45">
        <v>260</v>
      </c>
      <c r="BQ135" s="45" t="s">
        <v>498</v>
      </c>
      <c r="BR135" s="45">
        <v>40</v>
      </c>
      <c r="BS135" s="45">
        <v>4</v>
      </c>
      <c r="BT135" s="45">
        <v>3.9</v>
      </c>
      <c r="BU135" s="45">
        <v>7.9</v>
      </c>
      <c r="BV135" s="45">
        <v>0</v>
      </c>
      <c r="BW135" s="45">
        <v>3146</v>
      </c>
      <c r="BX135" s="45">
        <v>3155</v>
      </c>
      <c r="BY135" s="45">
        <v>3150.4</v>
      </c>
      <c r="BZ135" s="45">
        <v>13.1</v>
      </c>
      <c r="CA135" s="45">
        <v>13.6</v>
      </c>
      <c r="CB135" s="45">
        <v>13.4</v>
      </c>
      <c r="CC135" s="45">
        <v>2.2200000000000002</v>
      </c>
      <c r="CD135" s="45">
        <v>2.2999999999999998</v>
      </c>
      <c r="CE135" s="45">
        <v>2.27</v>
      </c>
      <c r="CF135" s="45">
        <v>6.1</v>
      </c>
      <c r="CG135" s="45">
        <v>6.7</v>
      </c>
      <c r="CH135" s="45">
        <v>6.4</v>
      </c>
      <c r="CI135" s="45">
        <v>0</v>
      </c>
      <c r="CJ135" s="45">
        <v>0</v>
      </c>
      <c r="CK135" s="45">
        <v>0</v>
      </c>
      <c r="CL135" s="45">
        <v>834</v>
      </c>
      <c r="CM135" s="45">
        <v>863</v>
      </c>
      <c r="CN135" s="45">
        <v>852</v>
      </c>
      <c r="CO135" s="45">
        <v>143.30000000000001</v>
      </c>
      <c r="CP135" s="45">
        <v>143.80000000000001</v>
      </c>
      <c r="CQ135" s="45">
        <v>143.5</v>
      </c>
      <c r="CR135" s="45">
        <v>87.2</v>
      </c>
      <c r="CS135" s="45">
        <v>88.6</v>
      </c>
      <c r="CT135" s="45">
        <v>88</v>
      </c>
      <c r="CU135" s="45">
        <v>93.2</v>
      </c>
      <c r="CV135" s="45">
        <v>94.2</v>
      </c>
      <c r="CW135" s="45">
        <v>93.6</v>
      </c>
      <c r="CX135" s="45">
        <v>5.5</v>
      </c>
      <c r="CY135" s="45">
        <v>6.1</v>
      </c>
      <c r="CZ135" s="45">
        <v>5.6</v>
      </c>
      <c r="DA135" s="45">
        <v>31.3</v>
      </c>
      <c r="DB135" s="45">
        <v>41.3</v>
      </c>
      <c r="DC135" s="45">
        <v>35</v>
      </c>
      <c r="DD135" s="45">
        <v>276</v>
      </c>
      <c r="DE135" s="45">
        <v>276</v>
      </c>
      <c r="DF135" s="45">
        <v>276</v>
      </c>
      <c r="DG135" s="45">
        <v>5.4</v>
      </c>
      <c r="DH135" s="45">
        <v>6.8</v>
      </c>
      <c r="DI135" s="45">
        <v>6.1</v>
      </c>
      <c r="DJ135" s="45">
        <v>0.5</v>
      </c>
      <c r="DK135" s="45">
        <v>0.5</v>
      </c>
      <c r="DL135" s="45">
        <v>0.5</v>
      </c>
      <c r="DM135" s="45">
        <v>0.5</v>
      </c>
      <c r="DN135" s="45">
        <v>0.5</v>
      </c>
      <c r="DO135" s="45">
        <v>0.5</v>
      </c>
      <c r="DP135" s="45">
        <v>35</v>
      </c>
      <c r="DQ135" s="45">
        <v>35</v>
      </c>
      <c r="DR135" s="45">
        <v>35</v>
      </c>
      <c r="DS135" s="45">
        <v>141.6</v>
      </c>
      <c r="DT135" s="45">
        <v>215.2</v>
      </c>
      <c r="DU135" s="45">
        <v>167.4</v>
      </c>
      <c r="DV135" s="45">
        <v>1660</v>
      </c>
      <c r="DW135" s="45">
        <v>720</v>
      </c>
      <c r="DX135" s="45">
        <v>720</v>
      </c>
      <c r="DY135" s="45">
        <v>1400</v>
      </c>
      <c r="DZ135" s="45">
        <v>5.8400000000000001E-2</v>
      </c>
      <c r="EA135" s="45">
        <v>5.8400000000000001E-2</v>
      </c>
      <c r="EB135" s="45">
        <v>5.8400000000000001E-2</v>
      </c>
      <c r="EC135" s="45">
        <v>8.3799999999999999E-2</v>
      </c>
      <c r="ED135" s="45">
        <v>8.3799999999999999E-2</v>
      </c>
      <c r="EE135" s="45">
        <v>8.3799999999999999E-2</v>
      </c>
      <c r="EF135" s="45">
        <v>6.6000000000000003E-2</v>
      </c>
      <c r="EG135" s="45">
        <v>6.6000000000000003E-2</v>
      </c>
      <c r="EH135" s="45">
        <v>6.6000000000000003E-2</v>
      </c>
      <c r="EI135" s="45">
        <v>5.8400000000000001E-2</v>
      </c>
      <c r="EJ135" s="45">
        <v>6.3500000000000001E-2</v>
      </c>
      <c r="EK135" s="45">
        <v>6.0999999999999999E-2</v>
      </c>
      <c r="EL135" s="45">
        <v>5.33E-2</v>
      </c>
      <c r="EM135" s="45">
        <v>6.3500000000000001E-2</v>
      </c>
      <c r="EN135" s="45">
        <v>5.8400000000000001E-2</v>
      </c>
      <c r="EO135" s="45">
        <v>0</v>
      </c>
      <c r="EP135" s="45">
        <v>1</v>
      </c>
      <c r="EQ135" s="45">
        <v>4.0599999999999997E-2</v>
      </c>
      <c r="ER135" s="45" t="s">
        <v>301</v>
      </c>
      <c r="ES135" s="45" t="s">
        <v>290</v>
      </c>
      <c r="ET135" s="45">
        <v>8252</v>
      </c>
      <c r="EU135" s="45">
        <v>8231</v>
      </c>
      <c r="EV135" s="45">
        <v>1279</v>
      </c>
      <c r="EW135" s="45" t="s">
        <v>499</v>
      </c>
      <c r="EX135" s="45" t="s">
        <v>142</v>
      </c>
      <c r="EY135" s="45">
        <v>47</v>
      </c>
      <c r="EZ135" s="45">
        <v>20010511</v>
      </c>
      <c r="FA135" s="45" t="s">
        <v>388</v>
      </c>
      <c r="FB135" s="45" t="s">
        <v>380</v>
      </c>
      <c r="FC135" s="45" t="s">
        <v>143</v>
      </c>
    </row>
    <row r="136" spans="1:159" s="45" customFormat="1">
      <c r="A136" s="45" t="s">
        <v>126</v>
      </c>
      <c r="B136" s="45">
        <v>1</v>
      </c>
      <c r="C136" s="45">
        <v>15.9</v>
      </c>
      <c r="D136" s="45">
        <v>38043</v>
      </c>
      <c r="E136" s="45">
        <v>1006</v>
      </c>
      <c r="F136" s="45" t="s">
        <v>145</v>
      </c>
      <c r="G136" s="45">
        <v>20010812</v>
      </c>
      <c r="H136" s="45" t="s">
        <v>427</v>
      </c>
      <c r="I136" s="45" t="s">
        <v>236</v>
      </c>
      <c r="J136" s="45">
        <v>20010813</v>
      </c>
      <c r="K136" s="45">
        <v>20020212</v>
      </c>
      <c r="L136" s="45">
        <v>22</v>
      </c>
      <c r="N136" s="52">
        <f t="shared" si="78"/>
        <v>0</v>
      </c>
      <c r="O136" s="53">
        <f t="shared" si="79"/>
        <v>6.4399999999999999E-2</v>
      </c>
      <c r="P136" s="45">
        <v>6.4399999999999999E-2</v>
      </c>
      <c r="Q136" s="45">
        <f t="shared" si="80"/>
        <v>-0.34762517824549377</v>
      </c>
      <c r="R136" s="45">
        <f t="shared" si="81"/>
        <v>0</v>
      </c>
      <c r="S136" s="45">
        <f t="shared" si="82"/>
        <v>6.4399999999999999E-2</v>
      </c>
      <c r="T136" s="54">
        <f t="shared" si="83"/>
        <v>26.4</v>
      </c>
      <c r="U136" s="45">
        <f t="shared" si="84"/>
        <v>-0.34654001778078436</v>
      </c>
      <c r="V136" s="55">
        <f t="shared" si="85"/>
        <v>0.34654001778078436</v>
      </c>
      <c r="W136" s="56">
        <f t="shared" si="86"/>
        <v>0.51367502222598038</v>
      </c>
      <c r="X136" s="54">
        <f t="shared" si="87"/>
        <v>24.736607914652232</v>
      </c>
      <c r="Y136" s="45">
        <f t="shared" si="88"/>
        <v>0.51367502222598038</v>
      </c>
      <c r="Z136" s="45">
        <f t="shared" si="89"/>
        <v>0</v>
      </c>
      <c r="AA136" s="45">
        <f t="shared" si="90"/>
        <v>-0.34654001778078436</v>
      </c>
      <c r="AB136" s="45">
        <f t="shared" si="98"/>
        <v>0</v>
      </c>
      <c r="AC136" s="45">
        <f t="shared" si="91"/>
        <v>0</v>
      </c>
      <c r="AD136" s="45">
        <f t="shared" si="92"/>
        <v>0</v>
      </c>
      <c r="AE136" s="45">
        <f t="shared" si="93"/>
        <v>0</v>
      </c>
      <c r="AF136" s="45">
        <f t="shared" si="94"/>
        <v>0</v>
      </c>
      <c r="AH136" s="48">
        <v>9.11</v>
      </c>
      <c r="AI136" s="45">
        <f t="shared" ref="AI136:AI137" si="107">(AH136-9.98)/0.19</f>
        <v>-4.5789473684210575</v>
      </c>
      <c r="AJ136" s="45">
        <v>-4.5789473684210575</v>
      </c>
      <c r="AK136" s="45">
        <f t="shared" si="95"/>
        <v>-1.4361469824885336</v>
      </c>
      <c r="AL136" s="45">
        <f t="shared" si="96"/>
        <v>1.4361469824885336</v>
      </c>
      <c r="AM136" s="45">
        <f t="shared" si="100"/>
        <v>-3.9285004824156551</v>
      </c>
      <c r="AN136" s="45">
        <f t="shared" si="99"/>
        <v>-1.4468051012866769</v>
      </c>
      <c r="AO136" s="45">
        <f t="shared" si="101"/>
        <v>1.4468051012866769</v>
      </c>
      <c r="AP136" s="45">
        <f t="shared" si="102"/>
        <v>-3.9151778339179759</v>
      </c>
      <c r="AQ136" s="45">
        <f t="shared" si="97"/>
        <v>1</v>
      </c>
      <c r="BE136" s="45" t="s">
        <v>164</v>
      </c>
      <c r="BF136" s="45">
        <v>143.5</v>
      </c>
      <c r="BG136" s="45">
        <v>20010810</v>
      </c>
      <c r="BH136" s="45" t="s">
        <v>138</v>
      </c>
      <c r="BI136" s="45" t="s">
        <v>523</v>
      </c>
      <c r="BJ136" s="45">
        <v>9910650</v>
      </c>
      <c r="BK136" s="45">
        <v>40</v>
      </c>
      <c r="BL136" s="45">
        <v>59.99</v>
      </c>
      <c r="BM136" s="45">
        <v>52.2</v>
      </c>
      <c r="BN136" s="45">
        <v>10.15</v>
      </c>
      <c r="BO136" s="45">
        <v>8.99</v>
      </c>
      <c r="BP136" s="45">
        <v>160</v>
      </c>
      <c r="BQ136" s="45" t="s">
        <v>524</v>
      </c>
      <c r="BR136" s="45">
        <v>40</v>
      </c>
      <c r="BS136" s="45">
        <v>5.9</v>
      </c>
      <c r="BT136" s="45">
        <v>10</v>
      </c>
      <c r="BU136" s="45">
        <v>15.9</v>
      </c>
      <c r="BV136" s="45">
        <v>0</v>
      </c>
      <c r="BW136" s="45">
        <v>3149</v>
      </c>
      <c r="BX136" s="45">
        <v>3157</v>
      </c>
      <c r="BY136" s="45">
        <v>3154.4</v>
      </c>
      <c r="BZ136" s="45">
        <v>13.1</v>
      </c>
      <c r="CA136" s="45">
        <v>13.8</v>
      </c>
      <c r="CB136" s="45">
        <v>13.5</v>
      </c>
      <c r="CC136" s="45">
        <v>2.14</v>
      </c>
      <c r="CD136" s="45">
        <v>2.2999999999999998</v>
      </c>
      <c r="CE136" s="45">
        <v>2.1800000000000002</v>
      </c>
      <c r="CF136" s="45">
        <v>6</v>
      </c>
      <c r="CG136" s="45">
        <v>7.1</v>
      </c>
      <c r="CH136" s="45">
        <v>6.5</v>
      </c>
      <c r="CI136" s="45">
        <v>0</v>
      </c>
      <c r="CJ136" s="45">
        <v>0</v>
      </c>
      <c r="CK136" s="45">
        <v>0</v>
      </c>
      <c r="CL136" s="45">
        <v>824</v>
      </c>
      <c r="CM136" s="45">
        <v>866</v>
      </c>
      <c r="CN136" s="45">
        <v>850</v>
      </c>
      <c r="CO136" s="45">
        <v>143.19999999999999</v>
      </c>
      <c r="CP136" s="45">
        <v>144</v>
      </c>
      <c r="CQ136" s="45">
        <v>143.5</v>
      </c>
      <c r="CR136" s="45">
        <v>87.7</v>
      </c>
      <c r="CS136" s="45">
        <v>88.7</v>
      </c>
      <c r="CT136" s="45">
        <v>88</v>
      </c>
      <c r="CU136" s="45">
        <v>93.3</v>
      </c>
      <c r="CV136" s="45">
        <v>94.2</v>
      </c>
      <c r="CW136" s="45">
        <v>93.6</v>
      </c>
      <c r="CX136" s="45">
        <v>5.0999999999999996</v>
      </c>
      <c r="CY136" s="45">
        <v>6.2</v>
      </c>
      <c r="CZ136" s="45">
        <v>5.6</v>
      </c>
      <c r="DA136" s="45">
        <v>31.2</v>
      </c>
      <c r="DB136" s="45">
        <v>41.8</v>
      </c>
      <c r="DC136" s="45">
        <v>35.6</v>
      </c>
      <c r="DD136" s="45">
        <v>276</v>
      </c>
      <c r="DE136" s="45">
        <v>276</v>
      </c>
      <c r="DF136" s="45">
        <v>276</v>
      </c>
      <c r="DG136" s="45">
        <v>6.8</v>
      </c>
      <c r="DH136" s="45">
        <v>6.8</v>
      </c>
      <c r="DI136" s="45">
        <v>6.8</v>
      </c>
      <c r="DJ136" s="45">
        <v>0.5</v>
      </c>
      <c r="DK136" s="45">
        <v>0.5</v>
      </c>
      <c r="DL136" s="45">
        <v>0.5</v>
      </c>
      <c r="DM136" s="45">
        <v>0.5</v>
      </c>
      <c r="DN136" s="45">
        <v>0.5</v>
      </c>
      <c r="DO136" s="45">
        <v>0.5</v>
      </c>
      <c r="DP136" s="45">
        <v>35</v>
      </c>
      <c r="DQ136" s="45">
        <v>35</v>
      </c>
      <c r="DR136" s="45">
        <v>35</v>
      </c>
      <c r="DS136" s="45">
        <v>158.6</v>
      </c>
      <c r="DT136" s="45">
        <v>223.7</v>
      </c>
      <c r="DU136" s="45">
        <v>201.4</v>
      </c>
      <c r="DV136" s="45">
        <v>1660</v>
      </c>
      <c r="DW136" s="45">
        <v>720</v>
      </c>
      <c r="DX136" s="45">
        <v>720</v>
      </c>
      <c r="DY136" s="45">
        <v>1500</v>
      </c>
      <c r="DZ136" s="45">
        <v>5.8400000000000001E-2</v>
      </c>
      <c r="EA136" s="45">
        <v>5.8400000000000001E-2</v>
      </c>
      <c r="EB136" s="45">
        <v>5.8400000000000001E-2</v>
      </c>
      <c r="EC136" s="45">
        <v>8.1299999999999997E-2</v>
      </c>
      <c r="ED136" s="45">
        <v>8.1299999999999997E-2</v>
      </c>
      <c r="EE136" s="45">
        <v>8.1299999999999997E-2</v>
      </c>
      <c r="EF136" s="45">
        <v>6.8599999999999994E-2</v>
      </c>
      <c r="EG136" s="45">
        <v>6.8599999999999994E-2</v>
      </c>
      <c r="EH136" s="45">
        <v>6.8599999999999994E-2</v>
      </c>
      <c r="EI136" s="45">
        <v>5.8400000000000001E-2</v>
      </c>
      <c r="EJ136" s="45">
        <v>6.3500000000000001E-2</v>
      </c>
      <c r="EK136" s="45">
        <v>6.0999999999999999E-2</v>
      </c>
      <c r="EL136" s="45">
        <v>5.33E-2</v>
      </c>
      <c r="EM136" s="45">
        <v>6.3500000000000001E-2</v>
      </c>
      <c r="EN136" s="45">
        <v>5.8400000000000001E-2</v>
      </c>
      <c r="EO136" s="45">
        <v>0</v>
      </c>
      <c r="EP136" s="45">
        <v>1</v>
      </c>
      <c r="EQ136" s="45">
        <v>5.0799999999999998E-2</v>
      </c>
      <c r="ER136" s="45" t="s">
        <v>301</v>
      </c>
      <c r="ES136" s="45" t="s">
        <v>290</v>
      </c>
      <c r="ET136" s="45">
        <v>8252</v>
      </c>
      <c r="EU136" s="45">
        <v>8231</v>
      </c>
      <c r="EV136" s="45">
        <v>1279</v>
      </c>
      <c r="EW136" s="45" t="s">
        <v>516</v>
      </c>
      <c r="EX136" s="45" t="s">
        <v>142</v>
      </c>
      <c r="EY136" s="45">
        <v>63</v>
      </c>
      <c r="EZ136" s="45">
        <v>20010812</v>
      </c>
      <c r="FA136" s="45" t="s">
        <v>427</v>
      </c>
      <c r="FB136" s="45" t="s">
        <v>380</v>
      </c>
      <c r="FC136" s="45" t="s">
        <v>143</v>
      </c>
    </row>
    <row r="137" spans="1:159" s="45" customFormat="1">
      <c r="A137" s="45" t="s">
        <v>126</v>
      </c>
      <c r="B137" s="45">
        <v>4</v>
      </c>
      <c r="C137" s="45">
        <v>9</v>
      </c>
      <c r="D137" s="45">
        <v>40332</v>
      </c>
      <c r="E137" s="45">
        <v>1006</v>
      </c>
      <c r="F137" s="45" t="s">
        <v>145</v>
      </c>
      <c r="G137" s="45">
        <v>20010823</v>
      </c>
      <c r="H137" s="45" t="s">
        <v>232</v>
      </c>
      <c r="I137" s="45" t="s">
        <v>236</v>
      </c>
      <c r="J137" s="45">
        <v>20010824</v>
      </c>
      <c r="K137" s="45">
        <v>20020223</v>
      </c>
      <c r="L137" s="45">
        <v>23</v>
      </c>
      <c r="N137" s="52">
        <f t="shared" si="78"/>
        <v>0</v>
      </c>
      <c r="O137" s="53">
        <f t="shared" si="79"/>
        <v>-1.4162999999999999</v>
      </c>
      <c r="P137" s="45">
        <v>-1.4162999999999999</v>
      </c>
      <c r="Q137" s="45">
        <f t="shared" si="80"/>
        <v>-0.561360142596395</v>
      </c>
      <c r="R137" s="45">
        <f t="shared" si="81"/>
        <v>0</v>
      </c>
      <c r="S137" s="45">
        <f t="shared" si="82"/>
        <v>-1.4162999999999999</v>
      </c>
      <c r="T137" s="54">
        <f t="shared" si="83"/>
        <v>26.4</v>
      </c>
      <c r="U137" s="45">
        <f t="shared" si="84"/>
        <v>-0.56049201422462747</v>
      </c>
      <c r="V137" s="55">
        <f t="shared" si="85"/>
        <v>0.56049201422462747</v>
      </c>
      <c r="W137" s="56">
        <f t="shared" si="86"/>
        <v>-1.0697599822192156</v>
      </c>
      <c r="X137" s="54">
        <f t="shared" si="87"/>
        <v>23.709638331721788</v>
      </c>
      <c r="Y137" s="45">
        <f t="shared" si="88"/>
        <v>-1.0697599822192156</v>
      </c>
      <c r="Z137" s="45">
        <f t="shared" si="89"/>
        <v>0</v>
      </c>
      <c r="AA137" s="45">
        <f t="shared" si="90"/>
        <v>-0.56049201422462747</v>
      </c>
      <c r="AB137" s="45">
        <f t="shared" si="98"/>
        <v>0</v>
      </c>
      <c r="AC137" s="45">
        <f t="shared" si="91"/>
        <v>0</v>
      </c>
      <c r="AD137" s="45">
        <f t="shared" si="92"/>
        <v>0</v>
      </c>
      <c r="AE137" s="45">
        <f t="shared" si="93"/>
        <v>0</v>
      </c>
      <c r="AF137" s="45">
        <f t="shared" si="94"/>
        <v>0</v>
      </c>
      <c r="AH137" s="48">
        <v>8.9</v>
      </c>
      <c r="AI137" s="45">
        <f t="shared" si="107"/>
        <v>-5.6842105263157894</v>
      </c>
      <c r="AJ137" s="45">
        <v>-5.6842105263157894</v>
      </c>
      <c r="AK137" s="45">
        <f t="shared" si="95"/>
        <v>-2.2857596912539848</v>
      </c>
      <c r="AL137" s="45">
        <f t="shared" si="96"/>
        <v>2.2857596912539848</v>
      </c>
      <c r="AM137" s="45">
        <f t="shared" si="100"/>
        <v>-4.2480635438272554</v>
      </c>
      <c r="AN137" s="45">
        <f t="shared" si="99"/>
        <v>-2.2942861862924993</v>
      </c>
      <c r="AO137" s="45">
        <f t="shared" si="101"/>
        <v>2.2942861862924993</v>
      </c>
      <c r="AP137" s="45">
        <f t="shared" si="102"/>
        <v>-4.2374054250291122</v>
      </c>
      <c r="AQ137" s="45">
        <f t="shared" si="97"/>
        <v>1</v>
      </c>
      <c r="BE137" s="45" t="s">
        <v>286</v>
      </c>
      <c r="BF137" s="45">
        <v>143.5</v>
      </c>
      <c r="BG137" s="45">
        <v>20010821</v>
      </c>
      <c r="BH137" s="45" t="s">
        <v>138</v>
      </c>
      <c r="BI137" s="45" t="s">
        <v>190</v>
      </c>
      <c r="BJ137" s="45">
        <v>11769</v>
      </c>
      <c r="BK137" s="45">
        <v>40</v>
      </c>
      <c r="BL137" s="45">
        <v>59.97</v>
      </c>
      <c r="BM137" s="45">
        <v>51.19</v>
      </c>
      <c r="BN137" s="45">
        <v>10.17</v>
      </c>
      <c r="BO137" s="45">
        <v>8.82</v>
      </c>
      <c r="BP137" s="45">
        <v>210</v>
      </c>
      <c r="BQ137" s="45" t="s">
        <v>528</v>
      </c>
      <c r="BR137" s="45">
        <v>40</v>
      </c>
      <c r="BS137" s="45">
        <v>5.2</v>
      </c>
      <c r="BT137" s="45">
        <v>3.8</v>
      </c>
      <c r="BU137" s="45">
        <v>9</v>
      </c>
      <c r="BV137" s="45">
        <v>0</v>
      </c>
      <c r="BW137" s="45">
        <v>3147</v>
      </c>
      <c r="BX137" s="45">
        <v>3152</v>
      </c>
      <c r="BY137" s="45">
        <v>3150.3</v>
      </c>
      <c r="BZ137" s="45">
        <v>13.3</v>
      </c>
      <c r="CA137" s="45">
        <v>13.5</v>
      </c>
      <c r="CB137" s="45">
        <v>13.4</v>
      </c>
      <c r="CC137" s="45">
        <v>2.2200000000000002</v>
      </c>
      <c r="CD137" s="45">
        <v>2.2999999999999998</v>
      </c>
      <c r="CE137" s="45">
        <v>2.27</v>
      </c>
      <c r="CF137" s="45">
        <v>6.8</v>
      </c>
      <c r="CG137" s="45">
        <v>7.3</v>
      </c>
      <c r="CH137" s="45">
        <v>7</v>
      </c>
      <c r="CI137" s="45">
        <v>0</v>
      </c>
      <c r="CJ137" s="45">
        <v>0</v>
      </c>
      <c r="CK137" s="45">
        <v>0</v>
      </c>
      <c r="CL137" s="45">
        <v>841</v>
      </c>
      <c r="CM137" s="45">
        <v>858</v>
      </c>
      <c r="CN137" s="45">
        <v>851</v>
      </c>
      <c r="CO137" s="45">
        <v>143.19999999999999</v>
      </c>
      <c r="CP137" s="45">
        <v>143.69999999999999</v>
      </c>
      <c r="CQ137" s="45">
        <v>143.4</v>
      </c>
      <c r="CR137" s="45">
        <v>87.3</v>
      </c>
      <c r="CS137" s="45">
        <v>88.3</v>
      </c>
      <c r="CT137" s="45">
        <v>87.8</v>
      </c>
      <c r="CU137" s="45">
        <v>93</v>
      </c>
      <c r="CV137" s="45">
        <v>93.9</v>
      </c>
      <c r="CW137" s="45">
        <v>93.4</v>
      </c>
      <c r="CX137" s="45">
        <v>5.4</v>
      </c>
      <c r="CY137" s="45">
        <v>5.8</v>
      </c>
      <c r="CZ137" s="45">
        <v>5.6</v>
      </c>
      <c r="DA137" s="45">
        <v>36.200000000000003</v>
      </c>
      <c r="DB137" s="45">
        <v>40.700000000000003</v>
      </c>
      <c r="DC137" s="45">
        <v>38.4</v>
      </c>
      <c r="DD137" s="45">
        <v>276</v>
      </c>
      <c r="DE137" s="45">
        <v>276</v>
      </c>
      <c r="DF137" s="45">
        <v>276</v>
      </c>
      <c r="DG137" s="45">
        <v>10.1</v>
      </c>
      <c r="DH137" s="45">
        <v>10.1</v>
      </c>
      <c r="DI137" s="45">
        <v>10.1</v>
      </c>
      <c r="DJ137" s="45">
        <v>0.4</v>
      </c>
      <c r="DK137" s="45">
        <v>0.4</v>
      </c>
      <c r="DL137" s="45">
        <v>0.4</v>
      </c>
      <c r="DM137" s="45">
        <v>0.5</v>
      </c>
      <c r="DN137" s="45">
        <v>0.5</v>
      </c>
      <c r="DO137" s="45">
        <v>0.5</v>
      </c>
      <c r="DP137" s="45">
        <v>35</v>
      </c>
      <c r="DQ137" s="45">
        <v>35</v>
      </c>
      <c r="DR137" s="45">
        <v>35</v>
      </c>
      <c r="DS137" s="45">
        <v>118.9</v>
      </c>
      <c r="DT137" s="45">
        <v>138.80000000000001</v>
      </c>
      <c r="DU137" s="45">
        <v>128.4</v>
      </c>
      <c r="DV137" s="45">
        <v>1660</v>
      </c>
      <c r="DW137" s="45">
        <v>720</v>
      </c>
      <c r="DX137" s="45">
        <v>720</v>
      </c>
      <c r="DY137" s="45">
        <v>1450</v>
      </c>
      <c r="DZ137" s="45">
        <v>5.5899999999999998E-2</v>
      </c>
      <c r="EA137" s="45">
        <v>5.5899999999999998E-2</v>
      </c>
      <c r="EB137" s="45">
        <v>5.5899999999999998E-2</v>
      </c>
      <c r="EC137" s="45">
        <v>8.1299999999999997E-2</v>
      </c>
      <c r="ED137" s="45">
        <v>8.1299999999999997E-2</v>
      </c>
      <c r="EE137" s="45">
        <v>8.1299999999999997E-2</v>
      </c>
      <c r="EF137" s="45">
        <v>7.1099999999999997E-2</v>
      </c>
      <c r="EG137" s="45">
        <v>7.1099999999999997E-2</v>
      </c>
      <c r="EH137" s="45">
        <v>7.1099999999999997E-2</v>
      </c>
      <c r="EI137" s="45">
        <v>6.6000000000000003E-2</v>
      </c>
      <c r="EJ137" s="45">
        <v>6.6000000000000003E-2</v>
      </c>
      <c r="EK137" s="45">
        <v>6.6000000000000003E-2</v>
      </c>
      <c r="EL137" s="45">
        <v>5.0799999999999998E-2</v>
      </c>
      <c r="EM137" s="45">
        <v>6.6000000000000003E-2</v>
      </c>
      <c r="EN137" s="45">
        <v>5.8400000000000001E-2</v>
      </c>
      <c r="EO137" s="45">
        <v>0</v>
      </c>
      <c r="EP137" s="45">
        <v>8</v>
      </c>
      <c r="EQ137" s="45">
        <v>5.0799999999999998E-2</v>
      </c>
      <c r="ER137" s="45" t="s">
        <v>529</v>
      </c>
      <c r="ES137" s="45" t="s">
        <v>141</v>
      </c>
      <c r="ET137" s="45">
        <v>8252</v>
      </c>
      <c r="EU137" s="45">
        <v>8231</v>
      </c>
      <c r="EV137" s="45">
        <v>1288</v>
      </c>
      <c r="EW137" s="45" t="s">
        <v>516</v>
      </c>
      <c r="EX137" s="45" t="s">
        <v>142</v>
      </c>
      <c r="EY137" s="45">
        <v>74</v>
      </c>
      <c r="EZ137" s="45">
        <v>20010823</v>
      </c>
      <c r="FA137" s="45" t="s">
        <v>232</v>
      </c>
      <c r="FB137" s="45">
        <v>119</v>
      </c>
      <c r="FC137" s="45" t="s">
        <v>143</v>
      </c>
    </row>
    <row r="138" spans="1:159" s="45" customFormat="1">
      <c r="A138" s="45" t="s">
        <v>126</v>
      </c>
      <c r="B138" s="45">
        <v>3</v>
      </c>
      <c r="C138" s="45">
        <v>3.4</v>
      </c>
      <c r="D138" s="45">
        <v>42171</v>
      </c>
      <c r="E138" s="45" t="s">
        <v>144</v>
      </c>
      <c r="F138" s="45" t="s">
        <v>145</v>
      </c>
      <c r="G138" s="45">
        <v>20011108</v>
      </c>
      <c r="H138" s="45" t="s">
        <v>553</v>
      </c>
      <c r="I138" s="45" t="s">
        <v>295</v>
      </c>
      <c r="J138" s="45">
        <v>20011109</v>
      </c>
      <c r="K138" s="45" t="s">
        <v>131</v>
      </c>
      <c r="L138" s="45">
        <v>24</v>
      </c>
      <c r="N138" s="52">
        <f t="shared" si="78"/>
        <v>1</v>
      </c>
      <c r="O138" s="53">
        <f t="shared" si="79"/>
        <v>-2.0417000000000001</v>
      </c>
      <c r="P138" s="45">
        <v>-2.0417000000000001</v>
      </c>
      <c r="Q138" s="45">
        <f t="shared" si="80"/>
        <v>-0.85742811407711605</v>
      </c>
      <c r="R138" s="45">
        <f t="shared" si="81"/>
        <v>0.85742811407711605</v>
      </c>
      <c r="S138" s="45">
        <f t="shared" si="82"/>
        <v>-2.0417000000000001</v>
      </c>
      <c r="T138" s="54">
        <f t="shared" si="83"/>
        <v>22.284345052429842</v>
      </c>
      <c r="U138" s="45">
        <f t="shared" si="84"/>
        <v>-0.85673361137970205</v>
      </c>
      <c r="V138" s="55">
        <f t="shared" si="85"/>
        <v>0.85673361137970205</v>
      </c>
      <c r="W138" s="56">
        <f t="shared" si="86"/>
        <v>-1.4812079857753726</v>
      </c>
      <c r="X138" s="54">
        <f t="shared" si="87"/>
        <v>22.287678665377427</v>
      </c>
      <c r="Y138" s="45">
        <f t="shared" si="88"/>
        <v>-1.4812079857753726</v>
      </c>
      <c r="Z138" s="45">
        <f t="shared" si="89"/>
        <v>0</v>
      </c>
      <c r="AA138" s="45">
        <f t="shared" si="90"/>
        <v>-0.85673361137970205</v>
      </c>
      <c r="AB138" s="45">
        <f t="shared" si="98"/>
        <v>0</v>
      </c>
      <c r="AC138" s="45">
        <f t="shared" si="91"/>
        <v>0</v>
      </c>
      <c r="AD138" s="45">
        <f t="shared" si="92"/>
        <v>1</v>
      </c>
      <c r="AE138" s="45">
        <f t="shared" si="93"/>
        <v>0</v>
      </c>
      <c r="AF138" s="45">
        <f t="shared" si="94"/>
        <v>0</v>
      </c>
      <c r="AH138" s="48">
        <v>10.3</v>
      </c>
      <c r="AI138" s="45">
        <f t="shared" ref="AI138:AI140" si="108">(AH138-10.29)/0.11</f>
        <v>9.0909090909105122E-2</v>
      </c>
      <c r="AJ138" s="45">
        <v>9.0909090909105122E-2</v>
      </c>
      <c r="AK138" s="45">
        <f t="shared" si="95"/>
        <v>-1.8104259348213669</v>
      </c>
      <c r="AL138" s="45">
        <f t="shared" si="96"/>
        <v>1.8104259348213669</v>
      </c>
      <c r="AM138" s="45">
        <f t="shared" si="100"/>
        <v>2.3766687821630899</v>
      </c>
      <c r="AN138" s="45">
        <f t="shared" si="99"/>
        <v>-1.8172471308521785</v>
      </c>
      <c r="AO138" s="45">
        <f t="shared" si="101"/>
        <v>1.8172471308521785</v>
      </c>
      <c r="AP138" s="45">
        <f t="shared" si="102"/>
        <v>2.3851952772016043</v>
      </c>
      <c r="AQ138" s="45">
        <f t="shared" si="97"/>
        <v>0</v>
      </c>
      <c r="BE138" s="45" t="s">
        <v>286</v>
      </c>
      <c r="BF138" s="45">
        <v>143.5</v>
      </c>
      <c r="BG138" s="45">
        <v>20011106</v>
      </c>
      <c r="BH138" s="45" t="s">
        <v>138</v>
      </c>
      <c r="BI138" s="45" t="s">
        <v>150</v>
      </c>
      <c r="BJ138" s="45">
        <v>11769</v>
      </c>
      <c r="BK138" s="45">
        <v>40</v>
      </c>
      <c r="BL138" s="45">
        <v>71.650000000000006</v>
      </c>
      <c r="BM138" s="45">
        <v>66.11</v>
      </c>
      <c r="BN138" s="45">
        <v>10.84</v>
      </c>
      <c r="BO138" s="45">
        <v>10.119999999999999</v>
      </c>
      <c r="BP138" s="45">
        <v>460</v>
      </c>
      <c r="BQ138" s="45" t="s">
        <v>554</v>
      </c>
      <c r="BR138" s="45">
        <v>40</v>
      </c>
      <c r="BS138" s="45">
        <v>2.2999999999999998</v>
      </c>
      <c r="BT138" s="45">
        <v>1.1000000000000001</v>
      </c>
      <c r="BU138" s="45">
        <v>3.4</v>
      </c>
      <c r="BV138" s="45">
        <v>0</v>
      </c>
      <c r="BW138" s="45">
        <v>3147</v>
      </c>
      <c r="BX138" s="45">
        <v>3159</v>
      </c>
      <c r="BY138" s="45">
        <v>3151.3</v>
      </c>
      <c r="BZ138" s="45">
        <v>13.2</v>
      </c>
      <c r="CA138" s="45">
        <v>13.6</v>
      </c>
      <c r="CB138" s="45">
        <v>13.4</v>
      </c>
      <c r="CC138" s="45">
        <v>2.25</v>
      </c>
      <c r="CD138" s="45">
        <v>2.2999999999999998</v>
      </c>
      <c r="CE138" s="45">
        <v>2.29</v>
      </c>
      <c r="CF138" s="45">
        <v>6.2</v>
      </c>
      <c r="CG138" s="45">
        <v>6.5</v>
      </c>
      <c r="CH138" s="45">
        <v>6.4</v>
      </c>
      <c r="CI138" s="45">
        <v>0</v>
      </c>
      <c r="CJ138" s="45">
        <v>0</v>
      </c>
      <c r="CK138" s="45">
        <v>0</v>
      </c>
      <c r="CL138" s="45">
        <v>845</v>
      </c>
      <c r="CM138" s="45">
        <v>858</v>
      </c>
      <c r="CN138" s="45">
        <v>851</v>
      </c>
      <c r="CO138" s="45">
        <v>143</v>
      </c>
      <c r="CP138" s="45">
        <v>144.1</v>
      </c>
      <c r="CQ138" s="45">
        <v>143.5</v>
      </c>
      <c r="CR138" s="45">
        <v>87.6</v>
      </c>
      <c r="CS138" s="45">
        <v>88.2</v>
      </c>
      <c r="CT138" s="45">
        <v>87.9</v>
      </c>
      <c r="CU138" s="45">
        <v>93.1</v>
      </c>
      <c r="CV138" s="45">
        <v>93.8</v>
      </c>
      <c r="CW138" s="45">
        <v>93.5</v>
      </c>
      <c r="CX138" s="45">
        <v>5.4</v>
      </c>
      <c r="CY138" s="45">
        <v>5.9</v>
      </c>
      <c r="CZ138" s="45">
        <v>5.6</v>
      </c>
      <c r="DA138" s="45">
        <v>32.700000000000003</v>
      </c>
      <c r="DB138" s="45">
        <v>37.700000000000003</v>
      </c>
      <c r="DC138" s="45">
        <v>35.1</v>
      </c>
      <c r="DD138" s="45">
        <v>272</v>
      </c>
      <c r="DE138" s="45">
        <v>279</v>
      </c>
      <c r="DF138" s="45">
        <v>276</v>
      </c>
      <c r="DG138" s="45">
        <v>9.5</v>
      </c>
      <c r="DH138" s="45">
        <v>10.1</v>
      </c>
      <c r="DI138" s="45">
        <v>9.9</v>
      </c>
      <c r="DJ138" s="45">
        <v>0.5</v>
      </c>
      <c r="DK138" s="45">
        <v>0.5</v>
      </c>
      <c r="DL138" s="45">
        <v>0.5</v>
      </c>
      <c r="DM138" s="45">
        <v>0.5</v>
      </c>
      <c r="DN138" s="45">
        <v>0.5</v>
      </c>
      <c r="DO138" s="45">
        <v>0.5</v>
      </c>
      <c r="DP138" s="45">
        <v>35</v>
      </c>
      <c r="DQ138" s="45">
        <v>35</v>
      </c>
      <c r="DR138" s="45">
        <v>35</v>
      </c>
      <c r="DS138" s="45">
        <v>93.4</v>
      </c>
      <c r="DT138" s="45">
        <v>141.6</v>
      </c>
      <c r="DU138" s="45">
        <v>122.8</v>
      </c>
      <c r="DV138" s="45">
        <v>1660</v>
      </c>
      <c r="DW138" s="45">
        <v>720</v>
      </c>
      <c r="DX138" s="45">
        <v>720</v>
      </c>
      <c r="DY138" s="45">
        <v>1200</v>
      </c>
      <c r="DZ138" s="45">
        <v>5.33E-2</v>
      </c>
      <c r="EA138" s="45">
        <v>5.33E-2</v>
      </c>
      <c r="EB138" s="45">
        <v>5.33E-2</v>
      </c>
      <c r="EC138" s="45">
        <v>8.3799999999999999E-2</v>
      </c>
      <c r="ED138" s="45">
        <v>8.3799999999999999E-2</v>
      </c>
      <c r="EE138" s="45">
        <v>8.3799999999999999E-2</v>
      </c>
      <c r="EF138" s="45">
        <v>6.0999999999999999E-2</v>
      </c>
      <c r="EG138" s="45">
        <v>6.0999999999999999E-2</v>
      </c>
      <c r="EH138" s="45">
        <v>6.0999999999999999E-2</v>
      </c>
      <c r="EI138" s="45">
        <v>5.5899999999999998E-2</v>
      </c>
      <c r="EJ138" s="45">
        <v>5.5899999999999998E-2</v>
      </c>
      <c r="EK138" s="45">
        <v>5.5899999999999998E-2</v>
      </c>
      <c r="EL138" s="45">
        <v>5.33E-2</v>
      </c>
      <c r="EM138" s="45">
        <v>6.8599999999999994E-2</v>
      </c>
      <c r="EN138" s="45">
        <v>6.0999999999999999E-2</v>
      </c>
      <c r="EO138" s="45">
        <v>0</v>
      </c>
      <c r="EP138" s="45">
        <v>3</v>
      </c>
      <c r="EQ138" s="45">
        <v>5.5899999999999998E-2</v>
      </c>
      <c r="ER138" s="45" t="s">
        <v>267</v>
      </c>
      <c r="ES138" s="45" t="s">
        <v>182</v>
      </c>
      <c r="ET138" s="45">
        <v>8252</v>
      </c>
      <c r="EU138" s="45">
        <v>8231</v>
      </c>
      <c r="EV138" s="45">
        <v>1291</v>
      </c>
      <c r="EW138" s="45">
        <v>2405</v>
      </c>
      <c r="EX138" s="45" t="s">
        <v>142</v>
      </c>
      <c r="EY138" s="45">
        <v>22</v>
      </c>
      <c r="EZ138" s="45">
        <v>20011108</v>
      </c>
      <c r="FA138" s="45" t="s">
        <v>553</v>
      </c>
      <c r="FB138" s="45" t="s">
        <v>302</v>
      </c>
      <c r="FC138" s="45" t="s">
        <v>143</v>
      </c>
    </row>
    <row r="139" spans="1:159" s="45" customFormat="1">
      <c r="A139" s="45" t="s">
        <v>126</v>
      </c>
      <c r="B139" s="45">
        <v>4</v>
      </c>
      <c r="C139" s="45">
        <v>4.0999999999999996</v>
      </c>
      <c r="D139" s="45">
        <v>42172</v>
      </c>
      <c r="E139" s="45" t="s">
        <v>144</v>
      </c>
      <c r="F139" s="45" t="s">
        <v>145</v>
      </c>
      <c r="G139" s="45">
        <v>20011111</v>
      </c>
      <c r="H139" s="45" t="s">
        <v>555</v>
      </c>
      <c r="I139" s="45" t="s">
        <v>236</v>
      </c>
      <c r="J139" s="45">
        <v>20011112</v>
      </c>
      <c r="K139" s="45">
        <v>20020511</v>
      </c>
      <c r="L139" s="45">
        <v>25</v>
      </c>
      <c r="N139" s="52">
        <f t="shared" si="78"/>
        <v>0</v>
      </c>
      <c r="O139" s="53">
        <f t="shared" si="79"/>
        <v>-1.75</v>
      </c>
      <c r="P139" s="45">
        <v>-1.75</v>
      </c>
      <c r="Q139" s="45">
        <f t="shared" si="80"/>
        <v>-1.035942491261693</v>
      </c>
      <c r="R139" s="45">
        <f t="shared" si="81"/>
        <v>1.035942491261693</v>
      </c>
      <c r="S139" s="45">
        <f t="shared" si="82"/>
        <v>-0.89257188592288395</v>
      </c>
      <c r="T139" s="54">
        <f t="shared" si="83"/>
        <v>21.427476041943873</v>
      </c>
      <c r="U139" s="45">
        <f t="shared" si="84"/>
        <v>-1.0353868891037616</v>
      </c>
      <c r="V139" s="55">
        <f t="shared" si="85"/>
        <v>1.0353868891037616</v>
      </c>
      <c r="W139" s="56">
        <f t="shared" si="86"/>
        <v>-0.89326638862029795</v>
      </c>
      <c r="X139" s="54">
        <f t="shared" si="87"/>
        <v>21.430142932301944</v>
      </c>
      <c r="Y139" s="45">
        <f t="shared" si="88"/>
        <v>-0.89326638862029795</v>
      </c>
      <c r="Z139" s="45">
        <f t="shared" si="89"/>
        <v>0</v>
      </c>
      <c r="AA139" s="45">
        <f t="shared" si="90"/>
        <v>-1.0353868891037616</v>
      </c>
      <c r="AB139" s="45">
        <f t="shared" si="98"/>
        <v>0</v>
      </c>
      <c r="AC139" s="45">
        <f t="shared" si="91"/>
        <v>0</v>
      </c>
      <c r="AD139" s="45">
        <f t="shared" si="92"/>
        <v>0</v>
      </c>
      <c r="AE139" s="45">
        <f t="shared" si="93"/>
        <v>0</v>
      </c>
      <c r="AF139" s="45">
        <f t="shared" si="94"/>
        <v>0</v>
      </c>
      <c r="AH139" s="48">
        <v>10.3</v>
      </c>
      <c r="AI139" s="45">
        <f t="shared" si="108"/>
        <v>9.0909090909105122E-2</v>
      </c>
      <c r="AJ139" s="45">
        <v>9.0909090909105122E-2</v>
      </c>
      <c r="AK139" s="45">
        <f t="shared" si="95"/>
        <v>-1.4301589296752726</v>
      </c>
      <c r="AL139" s="45">
        <f t="shared" si="96"/>
        <v>1.4301589296752726</v>
      </c>
      <c r="AM139" s="45">
        <f t="shared" si="100"/>
        <v>1.901335025730472</v>
      </c>
      <c r="AN139" s="45">
        <f t="shared" si="99"/>
        <v>-1.435615886499922</v>
      </c>
      <c r="AO139" s="45">
        <f t="shared" si="101"/>
        <v>1.435615886499922</v>
      </c>
      <c r="AP139" s="45">
        <f t="shared" si="102"/>
        <v>1.9081562217612835</v>
      </c>
      <c r="AQ139" s="45">
        <f t="shared" si="97"/>
        <v>0</v>
      </c>
      <c r="BE139" s="45" t="s">
        <v>286</v>
      </c>
      <c r="BF139" s="45">
        <v>143.5</v>
      </c>
      <c r="BG139" s="45">
        <v>20011109</v>
      </c>
      <c r="BH139" s="45" t="s">
        <v>138</v>
      </c>
      <c r="BI139" s="45" t="s">
        <v>328</v>
      </c>
      <c r="BJ139" s="45">
        <v>11769</v>
      </c>
      <c r="BK139" s="45">
        <v>40</v>
      </c>
      <c r="BL139" s="45">
        <v>71.819999999999993</v>
      </c>
      <c r="BM139" s="45">
        <v>65.62</v>
      </c>
      <c r="BN139" s="45">
        <v>10.9</v>
      </c>
      <c r="BO139" s="45">
        <v>10.11</v>
      </c>
      <c r="BP139" s="45">
        <v>210</v>
      </c>
      <c r="BQ139" s="45" t="s">
        <v>556</v>
      </c>
      <c r="BR139" s="45">
        <v>40</v>
      </c>
      <c r="BS139" s="45">
        <v>1.5</v>
      </c>
      <c r="BT139" s="45">
        <v>2.6</v>
      </c>
      <c r="BU139" s="45">
        <v>4.0999999999999996</v>
      </c>
      <c r="BV139" s="45">
        <v>0</v>
      </c>
      <c r="BW139" s="45">
        <v>3150</v>
      </c>
      <c r="BX139" s="45">
        <v>3159</v>
      </c>
      <c r="BY139" s="45">
        <v>3152.7</v>
      </c>
      <c r="BZ139" s="45">
        <v>13.2</v>
      </c>
      <c r="CA139" s="45">
        <v>13.6</v>
      </c>
      <c r="CB139" s="45">
        <v>13.4</v>
      </c>
      <c r="CC139" s="45">
        <v>2.25</v>
      </c>
      <c r="CD139" s="45">
        <v>2.3199999999999998</v>
      </c>
      <c r="CE139" s="45">
        <v>2.2799999999999998</v>
      </c>
      <c r="CF139" s="45">
        <v>6.8</v>
      </c>
      <c r="CG139" s="45">
        <v>7.5</v>
      </c>
      <c r="CH139" s="45">
        <v>7.1</v>
      </c>
      <c r="CI139" s="45">
        <v>0</v>
      </c>
      <c r="CJ139" s="45">
        <v>0</v>
      </c>
      <c r="CK139" s="45">
        <v>0</v>
      </c>
      <c r="CL139" s="45">
        <v>844</v>
      </c>
      <c r="CM139" s="45">
        <v>855</v>
      </c>
      <c r="CN139" s="45">
        <v>851</v>
      </c>
      <c r="CO139" s="45">
        <v>143.19999999999999</v>
      </c>
      <c r="CP139" s="45">
        <v>144</v>
      </c>
      <c r="CQ139" s="45">
        <v>143.5</v>
      </c>
      <c r="CR139" s="45">
        <v>87.8</v>
      </c>
      <c r="CS139" s="45">
        <v>88.1</v>
      </c>
      <c r="CT139" s="45">
        <v>87.9</v>
      </c>
      <c r="CU139" s="45">
        <v>93.4</v>
      </c>
      <c r="CV139" s="45">
        <v>93.7</v>
      </c>
      <c r="CW139" s="45">
        <v>93.5</v>
      </c>
      <c r="CX139" s="45">
        <v>5.5</v>
      </c>
      <c r="CY139" s="45">
        <v>5.8</v>
      </c>
      <c r="CZ139" s="45">
        <v>5.6</v>
      </c>
      <c r="DA139" s="45">
        <v>28.4</v>
      </c>
      <c r="DB139" s="45">
        <v>35.200000000000003</v>
      </c>
      <c r="DC139" s="45">
        <v>32.299999999999997</v>
      </c>
      <c r="DD139" s="45">
        <v>276</v>
      </c>
      <c r="DE139" s="45">
        <v>276</v>
      </c>
      <c r="DF139" s="45">
        <v>276</v>
      </c>
      <c r="DG139" s="45">
        <v>9.5</v>
      </c>
      <c r="DH139" s="45">
        <v>10.1</v>
      </c>
      <c r="DI139" s="45">
        <v>9.9</v>
      </c>
      <c r="DJ139" s="45">
        <v>0.3</v>
      </c>
      <c r="DK139" s="45">
        <v>0.4</v>
      </c>
      <c r="DL139" s="45">
        <v>0.4</v>
      </c>
      <c r="DM139" s="45">
        <v>0.5</v>
      </c>
      <c r="DN139" s="45">
        <v>0.5</v>
      </c>
      <c r="DO139" s="45">
        <v>0.5</v>
      </c>
      <c r="DP139" s="45">
        <v>35</v>
      </c>
      <c r="DQ139" s="45">
        <v>35</v>
      </c>
      <c r="DR139" s="45">
        <v>35</v>
      </c>
      <c r="DS139" s="45">
        <v>133.1</v>
      </c>
      <c r="DT139" s="45">
        <v>150.1</v>
      </c>
      <c r="DU139" s="45">
        <v>142.9</v>
      </c>
      <c r="DV139" s="45">
        <v>1660</v>
      </c>
      <c r="DW139" s="45">
        <v>720</v>
      </c>
      <c r="DX139" s="45">
        <v>720</v>
      </c>
      <c r="DY139" s="45">
        <v>1450</v>
      </c>
      <c r="DZ139" s="45">
        <v>6.0999999999999999E-2</v>
      </c>
      <c r="EA139" s="45">
        <v>6.0999999999999999E-2</v>
      </c>
      <c r="EB139" s="45">
        <v>6.0999999999999999E-2</v>
      </c>
      <c r="EC139" s="45">
        <v>8.6400000000000005E-2</v>
      </c>
      <c r="ED139" s="45">
        <v>8.6400000000000005E-2</v>
      </c>
      <c r="EE139" s="45">
        <v>8.6400000000000005E-2</v>
      </c>
      <c r="EF139" s="45">
        <v>6.8599999999999994E-2</v>
      </c>
      <c r="EG139" s="45">
        <v>6.8599999999999994E-2</v>
      </c>
      <c r="EH139" s="45">
        <v>6.8599999999999994E-2</v>
      </c>
      <c r="EI139" s="45">
        <v>6.6000000000000003E-2</v>
      </c>
      <c r="EJ139" s="45">
        <v>6.6000000000000003E-2</v>
      </c>
      <c r="EK139" s="45">
        <v>6.6000000000000003E-2</v>
      </c>
      <c r="EL139" s="45">
        <v>5.0799999999999998E-2</v>
      </c>
      <c r="EM139" s="45">
        <v>6.6000000000000003E-2</v>
      </c>
      <c r="EN139" s="45">
        <v>5.8400000000000001E-2</v>
      </c>
      <c r="EO139" s="45">
        <v>0</v>
      </c>
      <c r="EP139" s="45">
        <v>7</v>
      </c>
      <c r="EQ139" s="45">
        <v>3.56E-2</v>
      </c>
      <c r="ER139" s="45" t="s">
        <v>515</v>
      </c>
      <c r="ES139" s="45" t="s">
        <v>141</v>
      </c>
      <c r="ET139" s="45">
        <v>8252</v>
      </c>
      <c r="EU139" s="45">
        <v>8231</v>
      </c>
      <c r="EV139" s="45">
        <v>1288</v>
      </c>
      <c r="EW139" s="45" t="s">
        <v>479</v>
      </c>
      <c r="EX139" s="45" t="s">
        <v>142</v>
      </c>
      <c r="EY139" s="45">
        <v>90</v>
      </c>
      <c r="EZ139" s="45">
        <v>20011111</v>
      </c>
      <c r="FA139" s="45" t="s">
        <v>555</v>
      </c>
      <c r="FB139" s="45">
        <v>119</v>
      </c>
      <c r="FC139" s="45" t="s">
        <v>143</v>
      </c>
    </row>
    <row r="140" spans="1:159" s="45" customFormat="1">
      <c r="A140" s="45" t="s">
        <v>126</v>
      </c>
      <c r="B140" s="45">
        <v>3</v>
      </c>
      <c r="C140" s="45">
        <v>7.9</v>
      </c>
      <c r="D140" s="45">
        <v>42173</v>
      </c>
      <c r="E140" s="45" t="s">
        <v>144</v>
      </c>
      <c r="F140" s="45" t="s">
        <v>145</v>
      </c>
      <c r="G140" s="45">
        <v>20011114</v>
      </c>
      <c r="H140" s="45" t="s">
        <v>251</v>
      </c>
      <c r="I140" s="45" t="s">
        <v>236</v>
      </c>
      <c r="J140" s="45">
        <v>20011115</v>
      </c>
      <c r="K140" s="45" t="s">
        <v>131</v>
      </c>
      <c r="L140" s="45">
        <v>26</v>
      </c>
      <c r="N140" s="52">
        <f t="shared" si="78"/>
        <v>0</v>
      </c>
      <c r="O140" s="53">
        <f t="shared" si="79"/>
        <v>-0.16669999999999999</v>
      </c>
      <c r="P140" s="45">
        <v>-0.16669999999999999</v>
      </c>
      <c r="Q140" s="45">
        <f t="shared" si="80"/>
        <v>-0.86209399300935452</v>
      </c>
      <c r="R140" s="45">
        <f t="shared" si="81"/>
        <v>0.86209399300935452</v>
      </c>
      <c r="S140" s="45">
        <f t="shared" si="82"/>
        <v>0.86924249126169306</v>
      </c>
      <c r="T140" s="54">
        <f t="shared" si="83"/>
        <v>22.261948833555095</v>
      </c>
      <c r="U140" s="45">
        <f t="shared" si="84"/>
        <v>-0.86164951128300937</v>
      </c>
      <c r="V140" s="55">
        <f t="shared" si="85"/>
        <v>0.86164951128300937</v>
      </c>
      <c r="W140" s="56">
        <f t="shared" si="86"/>
        <v>0.86868688910376168</v>
      </c>
      <c r="X140" s="54">
        <f t="shared" si="87"/>
        <v>22.264082345841555</v>
      </c>
      <c r="Y140" s="45">
        <f t="shared" si="88"/>
        <v>0.86868688910376168</v>
      </c>
      <c r="Z140" s="45">
        <f t="shared" si="89"/>
        <v>0</v>
      </c>
      <c r="AA140" s="45">
        <f t="shared" si="90"/>
        <v>-0.86164951128300937</v>
      </c>
      <c r="AB140" s="45">
        <f t="shared" si="98"/>
        <v>0</v>
      </c>
      <c r="AC140" s="45">
        <f t="shared" si="91"/>
        <v>0</v>
      </c>
      <c r="AD140" s="45">
        <f t="shared" si="92"/>
        <v>0</v>
      </c>
      <c r="AE140" s="45">
        <f t="shared" si="93"/>
        <v>0</v>
      </c>
      <c r="AF140" s="45">
        <f t="shared" si="94"/>
        <v>0</v>
      </c>
      <c r="AH140" s="48">
        <v>10.130000000000001</v>
      </c>
      <c r="AI140" s="45">
        <f t="shared" si="108"/>
        <v>-1.4545454545454397</v>
      </c>
      <c r="AJ140" s="45">
        <v>-1.4545454545454397</v>
      </c>
      <c r="AK140" s="45">
        <f t="shared" si="95"/>
        <v>-1.435036234649306</v>
      </c>
      <c r="AL140" s="45">
        <f t="shared" si="96"/>
        <v>1.435036234649306</v>
      </c>
      <c r="AM140" s="45">
        <f t="shared" si="100"/>
        <v>-2.4386524870167126E-2</v>
      </c>
      <c r="AN140" s="45">
        <f t="shared" si="99"/>
        <v>-1.4394018001090256</v>
      </c>
      <c r="AO140" s="45">
        <f t="shared" si="101"/>
        <v>1.4394018001090256</v>
      </c>
      <c r="AP140" s="45">
        <f t="shared" si="102"/>
        <v>-1.8929568045517708E-2</v>
      </c>
      <c r="AQ140" s="45">
        <f t="shared" si="97"/>
        <v>0</v>
      </c>
      <c r="BE140" s="45" t="s">
        <v>286</v>
      </c>
      <c r="BF140" s="45">
        <v>143.5</v>
      </c>
      <c r="BG140" s="45">
        <v>20011112</v>
      </c>
      <c r="BH140" s="45" t="s">
        <v>138</v>
      </c>
      <c r="BI140" s="45" t="s">
        <v>355</v>
      </c>
      <c r="BJ140" s="45">
        <v>11769</v>
      </c>
      <c r="BK140" s="45">
        <v>40</v>
      </c>
      <c r="BL140" s="45">
        <v>71.88</v>
      </c>
      <c r="BM140" s="45">
        <v>66.2</v>
      </c>
      <c r="BN140" s="45">
        <v>10.92</v>
      </c>
      <c r="BO140" s="45">
        <v>10.15</v>
      </c>
      <c r="BP140" s="45">
        <v>310</v>
      </c>
      <c r="BQ140" s="45" t="s">
        <v>558</v>
      </c>
      <c r="BR140" s="45">
        <v>40</v>
      </c>
      <c r="BS140" s="45">
        <v>5.9</v>
      </c>
      <c r="BT140" s="45">
        <v>2</v>
      </c>
      <c r="BU140" s="45">
        <v>7.9</v>
      </c>
      <c r="BV140" s="45">
        <v>0</v>
      </c>
      <c r="BW140" s="45">
        <v>3147</v>
      </c>
      <c r="BX140" s="45">
        <v>3155</v>
      </c>
      <c r="BY140" s="45">
        <v>3150.8</v>
      </c>
      <c r="BZ140" s="45">
        <v>13.2</v>
      </c>
      <c r="CA140" s="45">
        <v>13.6</v>
      </c>
      <c r="CB140" s="45">
        <v>13.4</v>
      </c>
      <c r="CC140" s="45">
        <v>2.2200000000000002</v>
      </c>
      <c r="CD140" s="45">
        <v>2.2799999999999998</v>
      </c>
      <c r="CE140" s="45">
        <v>2.25</v>
      </c>
      <c r="CF140" s="45">
        <v>5.8</v>
      </c>
      <c r="CG140" s="45">
        <v>6.2</v>
      </c>
      <c r="CH140" s="45">
        <v>6</v>
      </c>
      <c r="CI140" s="45">
        <v>0</v>
      </c>
      <c r="CJ140" s="45">
        <v>0</v>
      </c>
      <c r="CK140" s="45">
        <v>0</v>
      </c>
      <c r="CL140" s="45">
        <v>836</v>
      </c>
      <c r="CM140" s="45">
        <v>868</v>
      </c>
      <c r="CN140" s="45">
        <v>850</v>
      </c>
      <c r="CO140" s="45">
        <v>143</v>
      </c>
      <c r="CP140" s="45">
        <v>144</v>
      </c>
      <c r="CQ140" s="45">
        <v>143.6</v>
      </c>
      <c r="CR140" s="45">
        <v>87.7</v>
      </c>
      <c r="CS140" s="45">
        <v>88.3</v>
      </c>
      <c r="CT140" s="45">
        <v>88.1</v>
      </c>
      <c r="CU140" s="45">
        <v>93.2</v>
      </c>
      <c r="CV140" s="45">
        <v>93.9</v>
      </c>
      <c r="CW140" s="45">
        <v>93.7</v>
      </c>
      <c r="CX140" s="45">
        <v>5.4</v>
      </c>
      <c r="CY140" s="45">
        <v>5.7</v>
      </c>
      <c r="CZ140" s="45">
        <v>5.6</v>
      </c>
      <c r="DA140" s="45">
        <v>32.4</v>
      </c>
      <c r="DB140" s="45">
        <v>37.5</v>
      </c>
      <c r="DC140" s="45">
        <v>34.9</v>
      </c>
      <c r="DD140" s="45">
        <v>276</v>
      </c>
      <c r="DE140" s="45">
        <v>276</v>
      </c>
      <c r="DF140" s="45">
        <v>276</v>
      </c>
      <c r="DG140" s="45">
        <v>9.5</v>
      </c>
      <c r="DH140" s="45">
        <v>10.1</v>
      </c>
      <c r="DI140" s="45">
        <v>9.9</v>
      </c>
      <c r="DJ140" s="45">
        <v>0.5</v>
      </c>
      <c r="DK140" s="45">
        <v>0.5</v>
      </c>
      <c r="DL140" s="45">
        <v>0.5</v>
      </c>
      <c r="DM140" s="45">
        <v>0.5</v>
      </c>
      <c r="DN140" s="45">
        <v>0.5</v>
      </c>
      <c r="DO140" s="45">
        <v>0.5</v>
      </c>
      <c r="DP140" s="45">
        <v>35</v>
      </c>
      <c r="DQ140" s="45">
        <v>35</v>
      </c>
      <c r="DR140" s="45">
        <v>35</v>
      </c>
      <c r="DS140" s="45">
        <v>116.1</v>
      </c>
      <c r="DT140" s="45">
        <v>229.4</v>
      </c>
      <c r="DU140" s="45">
        <v>154.5</v>
      </c>
      <c r="DV140" s="45">
        <v>1660</v>
      </c>
      <c r="DW140" s="45">
        <v>720</v>
      </c>
      <c r="DX140" s="45">
        <v>720</v>
      </c>
      <c r="DY140" s="45">
        <v>1350</v>
      </c>
      <c r="DZ140" s="45">
        <v>5.33E-2</v>
      </c>
      <c r="EA140" s="45">
        <v>5.33E-2</v>
      </c>
      <c r="EB140" s="45">
        <v>5.33E-2</v>
      </c>
      <c r="EC140" s="45">
        <v>8.3799999999999999E-2</v>
      </c>
      <c r="ED140" s="45">
        <v>8.3799999999999999E-2</v>
      </c>
      <c r="EE140" s="45">
        <v>8.3799999999999999E-2</v>
      </c>
      <c r="EF140" s="45">
        <v>6.0999999999999999E-2</v>
      </c>
      <c r="EG140" s="45">
        <v>6.0999999999999999E-2</v>
      </c>
      <c r="EH140" s="45">
        <v>6.0999999999999999E-2</v>
      </c>
      <c r="EI140" s="45">
        <v>5.5899999999999998E-2</v>
      </c>
      <c r="EJ140" s="45">
        <v>5.5899999999999998E-2</v>
      </c>
      <c r="EK140" s="45">
        <v>5.5899999999999998E-2</v>
      </c>
      <c r="EL140" s="45">
        <v>5.33E-2</v>
      </c>
      <c r="EM140" s="45">
        <v>6.8599999999999994E-2</v>
      </c>
      <c r="EN140" s="45">
        <v>6.0999999999999999E-2</v>
      </c>
      <c r="EO140" s="45">
        <v>0</v>
      </c>
      <c r="EP140" s="45">
        <v>4</v>
      </c>
      <c r="EQ140" s="45">
        <v>3.56E-2</v>
      </c>
      <c r="ER140" s="45" t="s">
        <v>267</v>
      </c>
      <c r="ES140" s="45" t="s">
        <v>182</v>
      </c>
      <c r="ET140" s="45">
        <v>8252</v>
      </c>
      <c r="EU140" s="45">
        <v>8231</v>
      </c>
      <c r="EV140" s="45">
        <v>1291</v>
      </c>
      <c r="EW140" s="45" t="s">
        <v>559</v>
      </c>
      <c r="EX140" s="45" t="s">
        <v>142</v>
      </c>
      <c r="EY140" s="45" t="s">
        <v>560</v>
      </c>
      <c r="EZ140" s="45">
        <v>20011114</v>
      </c>
      <c r="FA140" s="45" t="s">
        <v>251</v>
      </c>
      <c r="FB140" s="45" t="s">
        <v>302</v>
      </c>
      <c r="FC140" s="45" t="s">
        <v>143</v>
      </c>
    </row>
    <row r="141" spans="1:159" s="45" customFormat="1">
      <c r="A141" s="45" t="s">
        <v>126</v>
      </c>
      <c r="B141" s="45">
        <v>1</v>
      </c>
      <c r="C141" s="45">
        <v>24.4</v>
      </c>
      <c r="D141" s="45">
        <v>42219</v>
      </c>
      <c r="E141" s="45">
        <v>1006</v>
      </c>
      <c r="F141" s="45" t="s">
        <v>145</v>
      </c>
      <c r="G141" s="45">
        <v>20011118</v>
      </c>
      <c r="H141" s="45" t="s">
        <v>360</v>
      </c>
      <c r="I141" s="45" t="s">
        <v>236</v>
      </c>
      <c r="J141" s="45">
        <v>20011119</v>
      </c>
      <c r="K141" s="45">
        <v>20020518</v>
      </c>
      <c r="L141" s="45">
        <v>27</v>
      </c>
      <c r="N141" s="52">
        <f t="shared" si="78"/>
        <v>0</v>
      </c>
      <c r="O141" s="57">
        <f t="shared" si="79"/>
        <v>1.8884000000000001</v>
      </c>
      <c r="P141" s="45">
        <v>1.8884000000000001</v>
      </c>
      <c r="Q141" s="45">
        <f t="shared" si="80"/>
        <v>-0.31199519440748369</v>
      </c>
      <c r="R141" s="45">
        <f t="shared" si="81"/>
        <v>0</v>
      </c>
      <c r="S141" s="45">
        <f t="shared" si="82"/>
        <v>2.7504939930093544</v>
      </c>
      <c r="T141" s="54">
        <f t="shared" si="83"/>
        <v>26.4</v>
      </c>
      <c r="U141" s="45">
        <f t="shared" si="84"/>
        <v>-0.31163960902640753</v>
      </c>
      <c r="V141" s="55">
        <f t="shared" si="85"/>
        <v>0.31163960902640753</v>
      </c>
      <c r="W141" s="56">
        <f t="shared" si="86"/>
        <v>2.7500495112830095</v>
      </c>
      <c r="X141" s="54">
        <f t="shared" si="87"/>
        <v>24.904129876673242</v>
      </c>
      <c r="Y141" s="45">
        <f t="shared" si="88"/>
        <v>2.7500495112830095</v>
      </c>
      <c r="Z141" s="45">
        <f t="shared" si="89"/>
        <v>1</v>
      </c>
      <c r="AA141" s="45">
        <f t="shared" si="90"/>
        <v>-0.31163960902640753</v>
      </c>
      <c r="AB141" s="45">
        <f t="shared" si="98"/>
        <v>1</v>
      </c>
      <c r="AC141" s="45">
        <f t="shared" si="91"/>
        <v>1</v>
      </c>
      <c r="AD141" s="45">
        <f t="shared" si="92"/>
        <v>1</v>
      </c>
      <c r="AE141" s="45">
        <f t="shared" si="93"/>
        <v>0</v>
      </c>
      <c r="AF141" s="45">
        <f t="shared" si="94"/>
        <v>0</v>
      </c>
      <c r="AH141" s="48">
        <v>9.1</v>
      </c>
      <c r="AI141" s="45">
        <f>(AH141-9.98)/0.19</f>
        <v>-4.6315789473684248</v>
      </c>
      <c r="AJ141" s="45">
        <v>-4.6315789473684248</v>
      </c>
      <c r="AK141" s="45">
        <f t="shared" si="95"/>
        <v>-2.0743447771931298</v>
      </c>
      <c r="AL141" s="45">
        <f t="shared" si="96"/>
        <v>2.0743447771931298</v>
      </c>
      <c r="AM141" s="45">
        <f t="shared" si="100"/>
        <v>-3.1965427127191188</v>
      </c>
      <c r="AN141" s="45">
        <f t="shared" si="99"/>
        <v>-2.0778372295609056</v>
      </c>
      <c r="AO141" s="45">
        <f t="shared" si="101"/>
        <v>2.0778372295609056</v>
      </c>
      <c r="AP141" s="45">
        <f t="shared" si="102"/>
        <v>-3.1921771472593994</v>
      </c>
      <c r="AQ141" s="45">
        <f t="shared" si="97"/>
        <v>1</v>
      </c>
      <c r="BE141" s="45" t="s">
        <v>286</v>
      </c>
      <c r="BF141" s="45">
        <v>143.5</v>
      </c>
      <c r="BG141" s="45">
        <v>20011116</v>
      </c>
      <c r="BH141" s="45" t="s">
        <v>138</v>
      </c>
      <c r="BI141" s="45" t="s">
        <v>562</v>
      </c>
      <c r="BJ141" s="45">
        <v>11769</v>
      </c>
      <c r="BK141" s="45">
        <v>40</v>
      </c>
      <c r="BL141" s="45">
        <v>60.01</v>
      </c>
      <c r="BM141" s="45">
        <v>51.45</v>
      </c>
      <c r="BN141" s="45">
        <v>10.130000000000001</v>
      </c>
      <c r="BO141" s="45">
        <v>8.8699999999999992</v>
      </c>
      <c r="BP141" s="45">
        <v>260</v>
      </c>
      <c r="BQ141" s="45" t="s">
        <v>563</v>
      </c>
      <c r="BR141" s="45">
        <v>40</v>
      </c>
      <c r="BS141" s="45">
        <v>5.7</v>
      </c>
      <c r="BT141" s="45">
        <v>18.7</v>
      </c>
      <c r="BU141" s="45">
        <v>24.4</v>
      </c>
      <c r="BV141" s="45">
        <v>0</v>
      </c>
      <c r="BW141" s="45">
        <v>3146</v>
      </c>
      <c r="BX141" s="45">
        <v>3154</v>
      </c>
      <c r="BY141" s="45">
        <v>3150.4</v>
      </c>
      <c r="BZ141" s="45">
        <v>13.3</v>
      </c>
      <c r="CA141" s="45">
        <v>13.6</v>
      </c>
      <c r="CB141" s="45">
        <v>13.4</v>
      </c>
      <c r="CC141" s="45">
        <v>2.15</v>
      </c>
      <c r="CD141" s="45">
        <v>2.23</v>
      </c>
      <c r="CE141" s="45">
        <v>2.19</v>
      </c>
      <c r="CF141" s="45">
        <v>5.5</v>
      </c>
      <c r="CG141" s="45">
        <v>5.9</v>
      </c>
      <c r="CH141" s="45">
        <v>5.7</v>
      </c>
      <c r="CI141" s="45">
        <v>0</v>
      </c>
      <c r="CJ141" s="45">
        <v>0</v>
      </c>
      <c r="CK141" s="45">
        <v>0</v>
      </c>
      <c r="CL141" s="45">
        <v>838</v>
      </c>
      <c r="CM141" s="45">
        <v>863</v>
      </c>
      <c r="CN141" s="45">
        <v>851</v>
      </c>
      <c r="CO141" s="45">
        <v>142.9</v>
      </c>
      <c r="CP141" s="45">
        <v>143.6</v>
      </c>
      <c r="CQ141" s="45">
        <v>143.4</v>
      </c>
      <c r="CR141" s="45">
        <v>87.5</v>
      </c>
      <c r="CS141" s="45">
        <v>88.1</v>
      </c>
      <c r="CT141" s="45">
        <v>87.8</v>
      </c>
      <c r="CU141" s="45">
        <v>93.1</v>
      </c>
      <c r="CV141" s="45">
        <v>93.8</v>
      </c>
      <c r="CW141" s="45">
        <v>93.4</v>
      </c>
      <c r="CX141" s="45">
        <v>5.4</v>
      </c>
      <c r="CY141" s="45">
        <v>5.9</v>
      </c>
      <c r="CZ141" s="45">
        <v>5.6</v>
      </c>
      <c r="DA141" s="45">
        <v>27.8</v>
      </c>
      <c r="DB141" s="45">
        <v>32.700000000000003</v>
      </c>
      <c r="DC141" s="45">
        <v>29.5</v>
      </c>
      <c r="DD141" s="45">
        <v>272</v>
      </c>
      <c r="DE141" s="45">
        <v>279</v>
      </c>
      <c r="DF141" s="45">
        <v>276</v>
      </c>
      <c r="DG141" s="45">
        <v>6.8</v>
      </c>
      <c r="DH141" s="45">
        <v>6.8</v>
      </c>
      <c r="DI141" s="45">
        <v>6.8</v>
      </c>
      <c r="DJ141" s="45">
        <v>0.5</v>
      </c>
      <c r="DK141" s="45">
        <v>0.5</v>
      </c>
      <c r="DL141" s="45">
        <v>0.5</v>
      </c>
      <c r="DM141" s="45">
        <v>0.5</v>
      </c>
      <c r="DN141" s="45">
        <v>0.5</v>
      </c>
      <c r="DO141" s="45">
        <v>0.5</v>
      </c>
      <c r="DP141" s="45">
        <v>35</v>
      </c>
      <c r="DQ141" s="45">
        <v>35</v>
      </c>
      <c r="DR141" s="45">
        <v>35</v>
      </c>
      <c r="DS141" s="45">
        <v>198.2</v>
      </c>
      <c r="DT141" s="45">
        <v>246.4</v>
      </c>
      <c r="DU141" s="45">
        <v>226.3</v>
      </c>
      <c r="DV141" s="45">
        <v>1660</v>
      </c>
      <c r="DW141" s="45">
        <v>720</v>
      </c>
      <c r="DX141" s="45">
        <v>720</v>
      </c>
      <c r="DY141" s="45">
        <v>1400</v>
      </c>
      <c r="DZ141" s="45">
        <v>5.5899999999999998E-2</v>
      </c>
      <c r="EA141" s="45">
        <v>5.5899999999999998E-2</v>
      </c>
      <c r="EB141" s="45">
        <v>5.5899999999999998E-2</v>
      </c>
      <c r="EC141" s="45">
        <v>8.8900000000000007E-2</v>
      </c>
      <c r="ED141" s="45">
        <v>8.8900000000000007E-2</v>
      </c>
      <c r="EE141" s="45">
        <v>8.8900000000000007E-2</v>
      </c>
      <c r="EF141" s="45">
        <v>6.8599999999999994E-2</v>
      </c>
      <c r="EG141" s="45">
        <v>6.8599999999999994E-2</v>
      </c>
      <c r="EH141" s="45">
        <v>6.8599999999999994E-2</v>
      </c>
      <c r="EI141" s="45">
        <v>5.8400000000000001E-2</v>
      </c>
      <c r="EJ141" s="45">
        <v>6.3500000000000001E-2</v>
      </c>
      <c r="EK141" s="45">
        <v>6.0999999999999999E-2</v>
      </c>
      <c r="EL141" s="45">
        <v>5.33E-2</v>
      </c>
      <c r="EM141" s="45">
        <v>6.3500000000000001E-2</v>
      </c>
      <c r="EN141" s="45">
        <v>5.8400000000000001E-2</v>
      </c>
      <c r="EO141" s="45">
        <v>0</v>
      </c>
      <c r="EP141" s="45">
        <v>17</v>
      </c>
      <c r="EQ141" s="45">
        <v>4.0599999999999997E-2</v>
      </c>
      <c r="ER141" s="45" t="s">
        <v>301</v>
      </c>
      <c r="ES141" s="45" t="s">
        <v>290</v>
      </c>
      <c r="ET141" s="45">
        <v>8252</v>
      </c>
      <c r="EU141" s="45">
        <v>8231</v>
      </c>
      <c r="EV141" s="45">
        <v>1279</v>
      </c>
      <c r="EW141" s="45" t="s">
        <v>559</v>
      </c>
      <c r="EX141" s="45" t="s">
        <v>142</v>
      </c>
      <c r="EY141" s="45">
        <v>79</v>
      </c>
      <c r="EZ141" s="45">
        <v>20011118</v>
      </c>
      <c r="FA141" s="45" t="s">
        <v>360</v>
      </c>
      <c r="FB141" s="45" t="s">
        <v>380</v>
      </c>
      <c r="FC141" s="45" t="s">
        <v>143</v>
      </c>
    </row>
    <row r="142" spans="1:159" s="45" customFormat="1">
      <c r="A142" s="45" t="s">
        <v>126</v>
      </c>
      <c r="B142" s="45">
        <v>3</v>
      </c>
      <c r="C142" s="45">
        <v>8.6999999999999993</v>
      </c>
      <c r="D142" s="45">
        <v>42174</v>
      </c>
      <c r="E142" s="45" t="s">
        <v>144</v>
      </c>
      <c r="F142" s="45" t="s">
        <v>145</v>
      </c>
      <c r="G142" s="45">
        <v>20011118</v>
      </c>
      <c r="H142" s="45" t="s">
        <v>355</v>
      </c>
      <c r="I142" s="45" t="s">
        <v>236</v>
      </c>
      <c r="J142" s="45">
        <v>20011119</v>
      </c>
      <c r="K142" s="45">
        <v>20020518</v>
      </c>
      <c r="L142" s="45">
        <v>28</v>
      </c>
      <c r="N142" s="52">
        <f t="shared" si="78"/>
        <v>0</v>
      </c>
      <c r="O142" s="53">
        <f t="shared" si="79"/>
        <v>0.16669999999999999</v>
      </c>
      <c r="P142" s="45">
        <v>0.16669999999999999</v>
      </c>
      <c r="Q142" s="45">
        <f t="shared" si="80"/>
        <v>-0.21625615552598695</v>
      </c>
      <c r="R142" s="45">
        <f t="shared" si="81"/>
        <v>0</v>
      </c>
      <c r="S142" s="45">
        <f t="shared" si="82"/>
        <v>0.16669999999999999</v>
      </c>
      <c r="T142" s="54">
        <f t="shared" si="83"/>
        <v>26.4</v>
      </c>
      <c r="U142" s="45">
        <f t="shared" si="84"/>
        <v>-0.21597168722112603</v>
      </c>
      <c r="V142" s="55">
        <f t="shared" si="85"/>
        <v>0.21597168722112603</v>
      </c>
      <c r="W142" s="56">
        <f t="shared" si="86"/>
        <v>0.47833960902640749</v>
      </c>
      <c r="X142" s="54">
        <f t="shared" si="87"/>
        <v>25.363335901338594</v>
      </c>
      <c r="Y142" s="45">
        <f t="shared" si="88"/>
        <v>0.47833960902640749</v>
      </c>
      <c r="Z142" s="45">
        <f t="shared" si="89"/>
        <v>0</v>
      </c>
      <c r="AA142" s="45">
        <f t="shared" si="90"/>
        <v>-0.21597168722112603</v>
      </c>
      <c r="AB142" s="45">
        <f t="shared" si="98"/>
        <v>0</v>
      </c>
      <c r="AC142" s="45">
        <f t="shared" si="91"/>
        <v>0</v>
      </c>
      <c r="AD142" s="45">
        <f t="shared" si="92"/>
        <v>0</v>
      </c>
      <c r="AE142" s="45">
        <f t="shared" si="93"/>
        <v>0</v>
      </c>
      <c r="AF142" s="45">
        <f t="shared" si="94"/>
        <v>0</v>
      </c>
      <c r="AH142" s="48">
        <v>10.220000000000001</v>
      </c>
      <c r="AI142" s="45">
        <f>(AH142-10.29)/0.11</f>
        <v>-0.63636363636362281</v>
      </c>
      <c r="AJ142" s="45">
        <v>-0.63636363636362281</v>
      </c>
      <c r="AK142" s="45">
        <f t="shared" si="95"/>
        <v>-1.7867485490272286</v>
      </c>
      <c r="AL142" s="45">
        <f t="shared" si="96"/>
        <v>1.7867485490272286</v>
      </c>
      <c r="AM142" s="45">
        <f t="shared" si="100"/>
        <v>1.4379811408295069</v>
      </c>
      <c r="AN142" s="45">
        <f t="shared" si="99"/>
        <v>-1.7895425109214491</v>
      </c>
      <c r="AO142" s="45">
        <f t="shared" si="101"/>
        <v>1.7895425109214491</v>
      </c>
      <c r="AP142" s="45">
        <f t="shared" si="102"/>
        <v>1.4414735931972826</v>
      </c>
      <c r="AQ142" s="45">
        <f t="shared" si="97"/>
        <v>0</v>
      </c>
      <c r="BE142" s="45" t="s">
        <v>286</v>
      </c>
      <c r="BF142" s="45">
        <v>143.5</v>
      </c>
      <c r="BG142" s="45">
        <v>20011116</v>
      </c>
      <c r="BH142" s="45" t="s">
        <v>138</v>
      </c>
      <c r="BI142" s="45" t="s">
        <v>275</v>
      </c>
      <c r="BJ142" s="45">
        <v>11769</v>
      </c>
      <c r="BK142" s="45">
        <v>40</v>
      </c>
      <c r="BL142" s="45">
        <v>71.88</v>
      </c>
      <c r="BM142" s="45">
        <v>67.11</v>
      </c>
      <c r="BN142" s="45">
        <v>10.87</v>
      </c>
      <c r="BO142" s="45">
        <v>10.25</v>
      </c>
      <c r="BP142" s="45">
        <v>560</v>
      </c>
      <c r="BQ142" s="45" t="s">
        <v>564</v>
      </c>
      <c r="BR142" s="45">
        <v>40</v>
      </c>
      <c r="BS142" s="45">
        <v>5.7</v>
      </c>
      <c r="BT142" s="45">
        <v>3</v>
      </c>
      <c r="BU142" s="45">
        <v>8.6999999999999993</v>
      </c>
      <c r="BV142" s="45">
        <v>0</v>
      </c>
      <c r="BW142" s="45">
        <v>3145</v>
      </c>
      <c r="BX142" s="45">
        <v>3155</v>
      </c>
      <c r="BY142" s="45">
        <v>3150.2</v>
      </c>
      <c r="BZ142" s="45">
        <v>13.2</v>
      </c>
      <c r="CA142" s="45">
        <v>13.6</v>
      </c>
      <c r="CB142" s="45">
        <v>13.4</v>
      </c>
      <c r="CC142" s="45">
        <v>2.1800000000000002</v>
      </c>
      <c r="CD142" s="45">
        <v>2.34</v>
      </c>
      <c r="CE142" s="45">
        <v>2.2799999999999998</v>
      </c>
      <c r="CF142" s="45">
        <v>5.9</v>
      </c>
      <c r="CG142" s="45">
        <v>6.8</v>
      </c>
      <c r="CH142" s="45">
        <v>6.5</v>
      </c>
      <c r="CI142" s="45">
        <v>0</v>
      </c>
      <c r="CJ142" s="45">
        <v>0</v>
      </c>
      <c r="CK142" s="45">
        <v>0</v>
      </c>
      <c r="CL142" s="45">
        <v>843</v>
      </c>
      <c r="CM142" s="45">
        <v>866</v>
      </c>
      <c r="CN142" s="45">
        <v>851</v>
      </c>
      <c r="CO142" s="45">
        <v>143.1</v>
      </c>
      <c r="CP142" s="45">
        <v>144.30000000000001</v>
      </c>
      <c r="CQ142" s="45">
        <v>143.6</v>
      </c>
      <c r="CR142" s="45">
        <v>87.8</v>
      </c>
      <c r="CS142" s="45">
        <v>88.6</v>
      </c>
      <c r="CT142" s="45">
        <v>88</v>
      </c>
      <c r="CU142" s="45">
        <v>93.3</v>
      </c>
      <c r="CV142" s="45">
        <v>94</v>
      </c>
      <c r="CW142" s="45">
        <v>93.6</v>
      </c>
      <c r="CX142" s="45">
        <v>5.4</v>
      </c>
      <c r="CY142" s="45">
        <v>5.8</v>
      </c>
      <c r="CZ142" s="45">
        <v>5.6</v>
      </c>
      <c r="DA142" s="45">
        <v>30.5</v>
      </c>
      <c r="DB142" s="45">
        <v>34.799999999999997</v>
      </c>
      <c r="DC142" s="45">
        <v>32.6</v>
      </c>
      <c r="DD142" s="45">
        <v>276</v>
      </c>
      <c r="DE142" s="45">
        <v>276</v>
      </c>
      <c r="DF142" s="45">
        <v>276</v>
      </c>
      <c r="DG142" s="45">
        <v>9.5</v>
      </c>
      <c r="DH142" s="45">
        <v>10.1</v>
      </c>
      <c r="DI142" s="45">
        <v>9.5</v>
      </c>
      <c r="DJ142" s="45">
        <v>0.5</v>
      </c>
      <c r="DK142" s="45">
        <v>0.5</v>
      </c>
      <c r="DL142" s="45">
        <v>0.5</v>
      </c>
      <c r="DM142" s="45">
        <v>0.5</v>
      </c>
      <c r="DN142" s="45">
        <v>0.5</v>
      </c>
      <c r="DO142" s="45">
        <v>0.5</v>
      </c>
      <c r="DP142" s="45">
        <v>35</v>
      </c>
      <c r="DQ142" s="45">
        <v>35</v>
      </c>
      <c r="DR142" s="45">
        <v>35</v>
      </c>
      <c r="DS142" s="45">
        <v>147.19999999999999</v>
      </c>
      <c r="DT142" s="45">
        <v>402.1</v>
      </c>
      <c r="DU142" s="45">
        <v>250</v>
      </c>
      <c r="DV142" s="45">
        <v>1660</v>
      </c>
      <c r="DW142" s="45">
        <v>720</v>
      </c>
      <c r="DX142" s="45">
        <v>720</v>
      </c>
      <c r="DY142" s="45">
        <v>1100</v>
      </c>
      <c r="DZ142" s="45">
        <v>5.33E-2</v>
      </c>
      <c r="EA142" s="45">
        <v>5.33E-2</v>
      </c>
      <c r="EB142" s="45">
        <v>5.33E-2</v>
      </c>
      <c r="EC142" s="45">
        <v>8.3799999999999999E-2</v>
      </c>
      <c r="ED142" s="45">
        <v>8.3799999999999999E-2</v>
      </c>
      <c r="EE142" s="45">
        <v>8.3799999999999999E-2</v>
      </c>
      <c r="EF142" s="45">
        <v>6.0999999999999999E-2</v>
      </c>
      <c r="EG142" s="45">
        <v>6.0999999999999999E-2</v>
      </c>
      <c r="EH142" s="45">
        <v>6.0999999999999999E-2</v>
      </c>
      <c r="EI142" s="45">
        <v>5.5899999999999998E-2</v>
      </c>
      <c r="EJ142" s="45">
        <v>5.5899999999999998E-2</v>
      </c>
      <c r="EK142" s="45">
        <v>5.5899999999999998E-2</v>
      </c>
      <c r="EL142" s="45">
        <v>5.33E-2</v>
      </c>
      <c r="EM142" s="45">
        <v>6.8599999999999994E-2</v>
      </c>
      <c r="EN142" s="45">
        <v>6.0999999999999999E-2</v>
      </c>
      <c r="EO142" s="45">
        <v>0</v>
      </c>
      <c r="EP142" s="45">
        <v>5</v>
      </c>
      <c r="EQ142" s="45">
        <v>3.56E-2</v>
      </c>
      <c r="ER142" s="45" t="s">
        <v>267</v>
      </c>
      <c r="ES142" s="45" t="s">
        <v>182</v>
      </c>
      <c r="ET142" s="45">
        <v>8252</v>
      </c>
      <c r="EU142" s="45">
        <v>8231</v>
      </c>
      <c r="EV142" s="45">
        <v>1291</v>
      </c>
      <c r="EW142" s="45" t="s">
        <v>559</v>
      </c>
      <c r="EX142" s="45" t="s">
        <v>142</v>
      </c>
      <c r="EY142" s="45">
        <v>23</v>
      </c>
      <c r="EZ142" s="45">
        <v>20011118</v>
      </c>
      <c r="FA142" s="45" t="s">
        <v>355</v>
      </c>
      <c r="FB142" s="45" t="s">
        <v>302</v>
      </c>
      <c r="FC142" s="45" t="s">
        <v>143</v>
      </c>
    </row>
    <row r="143" spans="1:159" s="45" customFormat="1">
      <c r="A143" s="45" t="s">
        <v>126</v>
      </c>
      <c r="B143" s="45">
        <v>4</v>
      </c>
      <c r="C143" s="45">
        <v>9.4</v>
      </c>
      <c r="D143" s="45">
        <v>42528</v>
      </c>
      <c r="E143" s="45" t="s">
        <v>577</v>
      </c>
      <c r="F143" s="45" t="s">
        <v>145</v>
      </c>
      <c r="G143" s="45">
        <v>20020502</v>
      </c>
      <c r="H143" s="45" t="s">
        <v>578</v>
      </c>
      <c r="I143" s="45" t="s">
        <v>236</v>
      </c>
      <c r="J143" s="45">
        <v>20020503</v>
      </c>
      <c r="K143" s="45">
        <v>20021102</v>
      </c>
      <c r="L143" s="45">
        <v>29</v>
      </c>
      <c r="N143" s="52">
        <f t="shared" si="78"/>
        <v>0</v>
      </c>
      <c r="O143" s="53">
        <f t="shared" si="79"/>
        <v>-0.84509999999999996</v>
      </c>
      <c r="P143" s="45">
        <v>-0.84509999999999996</v>
      </c>
      <c r="Q143" s="45">
        <f t="shared" si="80"/>
        <v>-0.34202492442078958</v>
      </c>
      <c r="R143" s="45">
        <f t="shared" si="81"/>
        <v>0</v>
      </c>
      <c r="S143" s="45">
        <f t="shared" si="82"/>
        <v>-0.84509999999999996</v>
      </c>
      <c r="T143" s="54">
        <f t="shared" si="83"/>
        <v>26.4</v>
      </c>
      <c r="U143" s="45">
        <f t="shared" si="84"/>
        <v>-0.34179734977690085</v>
      </c>
      <c r="V143" s="55">
        <f t="shared" si="85"/>
        <v>0.34179734977690085</v>
      </c>
      <c r="W143" s="56">
        <f t="shared" si="86"/>
        <v>-0.62912831277887393</v>
      </c>
      <c r="X143" s="54">
        <f t="shared" si="87"/>
        <v>24.759372721070875</v>
      </c>
      <c r="Y143" s="45">
        <f t="shared" si="88"/>
        <v>-0.62912831277887393</v>
      </c>
      <c r="Z143" s="45">
        <f t="shared" si="89"/>
        <v>0</v>
      </c>
      <c r="AA143" s="45">
        <f t="shared" si="90"/>
        <v>-0.34179734977690085</v>
      </c>
      <c r="AB143" s="45">
        <f t="shared" si="98"/>
        <v>0</v>
      </c>
      <c r="AC143" s="45">
        <f t="shared" si="91"/>
        <v>0</v>
      </c>
      <c r="AD143" s="45">
        <f t="shared" si="92"/>
        <v>0</v>
      </c>
      <c r="AE143" s="45">
        <f t="shared" si="93"/>
        <v>0</v>
      </c>
      <c r="AF143" s="45">
        <f t="shared" si="94"/>
        <v>0</v>
      </c>
      <c r="AH143" s="48">
        <v>9.16</v>
      </c>
      <c r="AI143" s="45">
        <f>(AH143-9)/0.17</f>
        <v>0.94117647058823606</v>
      </c>
      <c r="AJ143" s="45">
        <v>0.94117647058823606</v>
      </c>
      <c r="AK143" s="45">
        <f t="shared" si="95"/>
        <v>-1.2411635451041356</v>
      </c>
      <c r="AL143" s="45">
        <f t="shared" si="96"/>
        <v>1.2411635451041356</v>
      </c>
      <c r="AM143" s="45">
        <f t="shared" si="100"/>
        <v>2.7279250196154647</v>
      </c>
      <c r="AN143" s="45">
        <f t="shared" si="99"/>
        <v>-1.243398714619512</v>
      </c>
      <c r="AO143" s="45">
        <f t="shared" si="101"/>
        <v>1.243398714619512</v>
      </c>
      <c r="AP143" s="45">
        <f t="shared" si="102"/>
        <v>2.7307189815096851</v>
      </c>
      <c r="AQ143" s="45">
        <f t="shared" si="97"/>
        <v>0</v>
      </c>
      <c r="BE143" s="45" t="s">
        <v>286</v>
      </c>
      <c r="BF143" s="45">
        <v>143.5</v>
      </c>
      <c r="BG143" s="45">
        <v>20020430</v>
      </c>
      <c r="BH143" s="45" t="s">
        <v>138</v>
      </c>
      <c r="BI143" s="45" t="s">
        <v>579</v>
      </c>
      <c r="BJ143" s="45">
        <v>109688</v>
      </c>
      <c r="BK143" s="45">
        <v>40</v>
      </c>
      <c r="BL143" s="45">
        <v>59.13</v>
      </c>
      <c r="BM143" s="45">
        <v>51.76</v>
      </c>
      <c r="BN143" s="45">
        <v>10.15</v>
      </c>
      <c r="BO143" s="45">
        <v>9.0299999999999994</v>
      </c>
      <c r="BP143" s="45">
        <v>340</v>
      </c>
      <c r="BQ143" s="45" t="s">
        <v>580</v>
      </c>
      <c r="BR143" s="45">
        <v>40</v>
      </c>
      <c r="BS143" s="45">
        <v>4.9000000000000004</v>
      </c>
      <c r="BT143" s="45">
        <v>4.5</v>
      </c>
      <c r="BU143" s="45">
        <v>9.4</v>
      </c>
      <c r="BV143" s="45">
        <v>0</v>
      </c>
      <c r="BW143" s="45">
        <v>3145</v>
      </c>
      <c r="BX143" s="45">
        <v>3156</v>
      </c>
      <c r="BY143" s="45">
        <v>3150.5</v>
      </c>
      <c r="BZ143" s="45">
        <v>13.2</v>
      </c>
      <c r="CA143" s="45">
        <v>13.6</v>
      </c>
      <c r="CB143" s="45">
        <v>13.4</v>
      </c>
      <c r="CC143" s="45">
        <v>2.2200000000000002</v>
      </c>
      <c r="CD143" s="45">
        <v>2.29</v>
      </c>
      <c r="CE143" s="45">
        <v>2.2599999999999998</v>
      </c>
      <c r="CF143" s="45">
        <v>6.2</v>
      </c>
      <c r="CG143" s="45">
        <v>6.7</v>
      </c>
      <c r="CH143" s="45">
        <v>6.4</v>
      </c>
      <c r="CI143" s="45">
        <v>0</v>
      </c>
      <c r="CJ143" s="45">
        <v>0</v>
      </c>
      <c r="CK143" s="45">
        <v>0</v>
      </c>
      <c r="CL143" s="45">
        <v>828</v>
      </c>
      <c r="CM143" s="45">
        <v>870</v>
      </c>
      <c r="CN143" s="45">
        <v>848</v>
      </c>
      <c r="CO143" s="45">
        <v>142.80000000000001</v>
      </c>
      <c r="CP143" s="45">
        <v>143.80000000000001</v>
      </c>
      <c r="CQ143" s="45">
        <v>143.4</v>
      </c>
      <c r="CR143" s="45">
        <v>87.4</v>
      </c>
      <c r="CS143" s="45">
        <v>88.2</v>
      </c>
      <c r="CT143" s="45">
        <v>87.8</v>
      </c>
      <c r="CU143" s="45">
        <v>93.1</v>
      </c>
      <c r="CV143" s="45">
        <v>93.8</v>
      </c>
      <c r="CW143" s="45">
        <v>93.5</v>
      </c>
      <c r="CX143" s="45">
        <v>5.6</v>
      </c>
      <c r="CY143" s="45">
        <v>5.8</v>
      </c>
      <c r="CZ143" s="45">
        <v>5.6</v>
      </c>
      <c r="DA143" s="45">
        <v>28.8</v>
      </c>
      <c r="DB143" s="45">
        <v>37.5</v>
      </c>
      <c r="DC143" s="45">
        <v>32</v>
      </c>
      <c r="DD143" s="45">
        <v>276</v>
      </c>
      <c r="DE143" s="45">
        <v>276</v>
      </c>
      <c r="DF143" s="45">
        <v>276</v>
      </c>
      <c r="DG143" s="45">
        <v>8.4</v>
      </c>
      <c r="DH143" s="45">
        <v>10.1</v>
      </c>
      <c r="DI143" s="45">
        <v>9.9</v>
      </c>
      <c r="DJ143" s="45">
        <v>0.4</v>
      </c>
      <c r="DK143" s="45">
        <v>0.5</v>
      </c>
      <c r="DL143" s="45">
        <v>0.4</v>
      </c>
      <c r="DM143" s="45">
        <v>0.5</v>
      </c>
      <c r="DN143" s="45">
        <v>0.52</v>
      </c>
      <c r="DO143" s="45">
        <v>0.5</v>
      </c>
      <c r="DP143" s="45">
        <v>35</v>
      </c>
      <c r="DQ143" s="45">
        <v>35</v>
      </c>
      <c r="DR143" s="45">
        <v>35</v>
      </c>
      <c r="DS143" s="45">
        <v>158.6</v>
      </c>
      <c r="DT143" s="45">
        <v>184.1</v>
      </c>
      <c r="DU143" s="45">
        <v>171.6</v>
      </c>
      <c r="DV143" s="45">
        <v>1660</v>
      </c>
      <c r="DW143" s="45">
        <v>720</v>
      </c>
      <c r="DX143" s="45">
        <v>720</v>
      </c>
      <c r="DY143" s="45">
        <v>1320</v>
      </c>
      <c r="DZ143" s="45">
        <v>5.0799999999999998E-2</v>
      </c>
      <c r="EA143" s="45">
        <v>5.0799999999999998E-2</v>
      </c>
      <c r="EB143" s="45">
        <v>5.0799999999999998E-2</v>
      </c>
      <c r="EC143" s="45">
        <v>8.6400000000000005E-2</v>
      </c>
      <c r="ED143" s="45">
        <v>8.6400000000000005E-2</v>
      </c>
      <c r="EE143" s="45">
        <v>8.6400000000000005E-2</v>
      </c>
      <c r="EF143" s="45">
        <v>6.8599999999999994E-2</v>
      </c>
      <c r="EG143" s="45">
        <v>6.8599999999999994E-2</v>
      </c>
      <c r="EH143" s="45">
        <v>6.8599999999999994E-2</v>
      </c>
      <c r="EI143" s="45">
        <v>6.6000000000000003E-2</v>
      </c>
      <c r="EJ143" s="45">
        <v>6.6000000000000003E-2</v>
      </c>
      <c r="EK143" s="45">
        <v>6.6000000000000003E-2</v>
      </c>
      <c r="EL143" s="45">
        <v>5.0799999999999998E-2</v>
      </c>
      <c r="EM143" s="45">
        <v>6.6000000000000003E-2</v>
      </c>
      <c r="EN143" s="45">
        <v>5.8400000000000001E-2</v>
      </c>
      <c r="EO143" s="45">
        <v>0</v>
      </c>
      <c r="EP143" s="45">
        <v>13</v>
      </c>
      <c r="EQ143" s="45">
        <v>4.8300000000000003E-2</v>
      </c>
      <c r="ER143" s="45" t="s">
        <v>515</v>
      </c>
      <c r="ES143" s="45" t="s">
        <v>141</v>
      </c>
      <c r="ET143" s="45">
        <v>8252</v>
      </c>
      <c r="EU143" s="45">
        <v>8231</v>
      </c>
      <c r="EV143" s="45">
        <v>1288</v>
      </c>
      <c r="EW143" s="45" t="s">
        <v>403</v>
      </c>
      <c r="EX143" s="45" t="s">
        <v>142</v>
      </c>
      <c r="EY143" s="45">
        <v>106</v>
      </c>
      <c r="EZ143" s="45">
        <v>20020502</v>
      </c>
      <c r="FA143" s="45" t="s">
        <v>578</v>
      </c>
      <c r="FB143" s="45">
        <v>119</v>
      </c>
      <c r="FC143" s="45" t="s">
        <v>143</v>
      </c>
    </row>
    <row r="144" spans="1:159" s="45" customFormat="1">
      <c r="A144" s="45" t="s">
        <v>126</v>
      </c>
      <c r="B144" s="45">
        <v>3</v>
      </c>
      <c r="C144" s="45">
        <v>7.7</v>
      </c>
      <c r="D144" s="45">
        <v>42529</v>
      </c>
      <c r="E144" s="45" t="s">
        <v>577</v>
      </c>
      <c r="F144" s="45" t="s">
        <v>145</v>
      </c>
      <c r="G144" s="45">
        <v>20020505</v>
      </c>
      <c r="H144" s="45" t="s">
        <v>258</v>
      </c>
      <c r="I144" s="45" t="s">
        <v>236</v>
      </c>
      <c r="J144" s="45">
        <v>20020506</v>
      </c>
      <c r="K144" s="45">
        <v>20021105</v>
      </c>
      <c r="L144" s="45">
        <v>30</v>
      </c>
      <c r="N144" s="52">
        <f t="shared" si="78"/>
        <v>0</v>
      </c>
      <c r="O144" s="53">
        <f t="shared" si="79"/>
        <v>-1.2441</v>
      </c>
      <c r="P144" s="45">
        <v>-1.2441</v>
      </c>
      <c r="Q144" s="45">
        <f t="shared" si="80"/>
        <v>-0.5224399395366317</v>
      </c>
      <c r="R144" s="45">
        <f t="shared" si="81"/>
        <v>0</v>
      </c>
      <c r="S144" s="45">
        <f t="shared" si="82"/>
        <v>-1.2441</v>
      </c>
      <c r="T144" s="54">
        <f t="shared" si="83"/>
        <v>26.4</v>
      </c>
      <c r="U144" s="45">
        <f t="shared" si="84"/>
        <v>-0.52225787982152072</v>
      </c>
      <c r="V144" s="55">
        <f t="shared" si="85"/>
        <v>0.52225787982152072</v>
      </c>
      <c r="W144" s="56">
        <f t="shared" si="86"/>
        <v>-0.90230265022309908</v>
      </c>
      <c r="X144" s="54">
        <f t="shared" si="87"/>
        <v>23.893162176856698</v>
      </c>
      <c r="Y144" s="45">
        <f t="shared" si="88"/>
        <v>-0.90230265022309908</v>
      </c>
      <c r="Z144" s="45">
        <f t="shared" si="89"/>
        <v>0</v>
      </c>
      <c r="AA144" s="45">
        <f t="shared" si="90"/>
        <v>-0.52225787982152072</v>
      </c>
      <c r="AB144" s="45">
        <f t="shared" si="98"/>
        <v>0</v>
      </c>
      <c r="AC144" s="45">
        <f t="shared" si="91"/>
        <v>0</v>
      </c>
      <c r="AD144" s="45">
        <f t="shared" si="92"/>
        <v>0</v>
      </c>
      <c r="AE144" s="45">
        <f t="shared" si="93"/>
        <v>0</v>
      </c>
      <c r="AF144" s="45">
        <f t="shared" si="94"/>
        <v>0</v>
      </c>
      <c r="AH144" s="48">
        <v>9.1999999999999993</v>
      </c>
      <c r="AI144" s="45">
        <f>(AH144-9)/0.17</f>
        <v>1.1764705882352899</v>
      </c>
      <c r="AJ144" s="45">
        <v>1.1764705882352899</v>
      </c>
      <c r="AK144" s="45">
        <f t="shared" si="95"/>
        <v>-0.75763671843625058</v>
      </c>
      <c r="AL144" s="45">
        <f t="shared" si="96"/>
        <v>0.75763671843625058</v>
      </c>
      <c r="AM144" s="45">
        <f t="shared" si="100"/>
        <v>2.4176341333394253</v>
      </c>
      <c r="AN144" s="45">
        <f t="shared" si="99"/>
        <v>-0.75942485404855165</v>
      </c>
      <c r="AO144" s="45">
        <f t="shared" si="101"/>
        <v>0.75942485404855165</v>
      </c>
      <c r="AP144" s="45">
        <f t="shared" si="102"/>
        <v>2.419869302854802</v>
      </c>
      <c r="AQ144" s="45">
        <f t="shared" si="97"/>
        <v>0</v>
      </c>
      <c r="BE144" s="45" t="s">
        <v>286</v>
      </c>
      <c r="BF144" s="45">
        <v>143.5</v>
      </c>
      <c r="BG144" s="45">
        <v>20020503</v>
      </c>
      <c r="BH144" s="45" t="s">
        <v>138</v>
      </c>
      <c r="BI144" s="45" t="s">
        <v>299</v>
      </c>
      <c r="BJ144" s="45">
        <v>109688</v>
      </c>
      <c r="BK144" s="45">
        <v>40</v>
      </c>
      <c r="BL144" s="45">
        <v>59.14</v>
      </c>
      <c r="BM144" s="45">
        <v>51.69</v>
      </c>
      <c r="BN144" s="45">
        <v>10.130000000000001</v>
      </c>
      <c r="BO144" s="45">
        <v>9.01</v>
      </c>
      <c r="BP144" s="45">
        <v>260</v>
      </c>
      <c r="BQ144" s="45" t="s">
        <v>581</v>
      </c>
      <c r="BR144" s="45">
        <v>40</v>
      </c>
      <c r="BS144" s="45">
        <v>4.4000000000000004</v>
      </c>
      <c r="BT144" s="45">
        <v>3.3</v>
      </c>
      <c r="BU144" s="45">
        <v>7.7</v>
      </c>
      <c r="BV144" s="45">
        <v>0</v>
      </c>
      <c r="BW144" s="45">
        <v>3147</v>
      </c>
      <c r="BX144" s="45">
        <v>3154</v>
      </c>
      <c r="BY144" s="45">
        <v>3150.6</v>
      </c>
      <c r="BZ144" s="45">
        <v>13.2</v>
      </c>
      <c r="CA144" s="45">
        <v>13.5</v>
      </c>
      <c r="CB144" s="45">
        <v>13.4</v>
      </c>
      <c r="CC144" s="45">
        <v>2.2400000000000002</v>
      </c>
      <c r="CD144" s="45">
        <v>2.3199999999999998</v>
      </c>
      <c r="CE144" s="45">
        <v>2.29</v>
      </c>
      <c r="CF144" s="45">
        <v>6.3</v>
      </c>
      <c r="CG144" s="45">
        <v>6.7</v>
      </c>
      <c r="CH144" s="45">
        <v>6.5</v>
      </c>
      <c r="CI144" s="45">
        <v>0</v>
      </c>
      <c r="CJ144" s="45">
        <v>0</v>
      </c>
      <c r="CK144" s="45">
        <v>0</v>
      </c>
      <c r="CL144" s="45">
        <v>847</v>
      </c>
      <c r="CM144" s="45">
        <v>855</v>
      </c>
      <c r="CN144" s="45">
        <v>850</v>
      </c>
      <c r="CO144" s="45">
        <v>143</v>
      </c>
      <c r="CP144" s="45">
        <v>143.80000000000001</v>
      </c>
      <c r="CQ144" s="45">
        <v>143.4</v>
      </c>
      <c r="CR144" s="45">
        <v>87.6</v>
      </c>
      <c r="CS144" s="45">
        <v>88.3</v>
      </c>
      <c r="CT144" s="45">
        <v>88</v>
      </c>
      <c r="CU144" s="45">
        <v>93.2</v>
      </c>
      <c r="CV144" s="45">
        <v>93.9</v>
      </c>
      <c r="CW144" s="45">
        <v>93.6</v>
      </c>
      <c r="CX144" s="45">
        <v>5.4</v>
      </c>
      <c r="CY144" s="45">
        <v>5.8</v>
      </c>
      <c r="CZ144" s="45">
        <v>5.6</v>
      </c>
      <c r="DA144" s="45">
        <v>26.4</v>
      </c>
      <c r="DB144" s="45">
        <v>31.7</v>
      </c>
      <c r="DC144" s="45">
        <v>29.4</v>
      </c>
      <c r="DD144" s="45">
        <v>276</v>
      </c>
      <c r="DE144" s="45">
        <v>279</v>
      </c>
      <c r="DF144" s="45">
        <v>276</v>
      </c>
      <c r="DG144" s="45">
        <v>10.1</v>
      </c>
      <c r="DH144" s="45">
        <v>10.1</v>
      </c>
      <c r="DI144" s="45">
        <v>10.1</v>
      </c>
      <c r="DJ144" s="45">
        <v>0.5</v>
      </c>
      <c r="DK144" s="45">
        <v>0.5</v>
      </c>
      <c r="DL144" s="45">
        <v>0.5</v>
      </c>
      <c r="DM144" s="45">
        <v>0.5</v>
      </c>
      <c r="DN144" s="45">
        <v>0.5</v>
      </c>
      <c r="DO144" s="45">
        <v>0.5</v>
      </c>
      <c r="DP144" s="45">
        <v>35</v>
      </c>
      <c r="DQ144" s="45">
        <v>35</v>
      </c>
      <c r="DR144" s="45">
        <v>35</v>
      </c>
      <c r="DS144" s="45">
        <v>70.8</v>
      </c>
      <c r="DT144" s="45">
        <v>96.3</v>
      </c>
      <c r="DU144" s="45">
        <v>86.6</v>
      </c>
      <c r="DV144" s="45">
        <v>1660</v>
      </c>
      <c r="DW144" s="45">
        <v>720</v>
      </c>
      <c r="DX144" s="45">
        <v>720</v>
      </c>
      <c r="DY144" s="45">
        <v>1400</v>
      </c>
      <c r="DZ144" s="45">
        <v>5.0799999999999998E-2</v>
      </c>
      <c r="EA144" s="45">
        <v>5.0799999999999998E-2</v>
      </c>
      <c r="EB144" s="45">
        <v>5.0799999999999998E-2</v>
      </c>
      <c r="EC144" s="45">
        <v>8.6400000000000005E-2</v>
      </c>
      <c r="ED144" s="45">
        <v>8.6400000000000005E-2</v>
      </c>
      <c r="EE144" s="45">
        <v>8.6400000000000005E-2</v>
      </c>
      <c r="EF144" s="45">
        <v>6.0999999999999999E-2</v>
      </c>
      <c r="EG144" s="45">
        <v>6.0999999999999999E-2</v>
      </c>
      <c r="EH144" s="45">
        <v>6.0999999999999999E-2</v>
      </c>
      <c r="EI144" s="45">
        <v>5.5899999999999998E-2</v>
      </c>
      <c r="EJ144" s="45">
        <v>5.5899999999999998E-2</v>
      </c>
      <c r="EK144" s="45">
        <v>5.5899999999999998E-2</v>
      </c>
      <c r="EL144" s="45">
        <v>5.0799999999999998E-2</v>
      </c>
      <c r="EM144" s="45">
        <v>7.6200000000000004E-2</v>
      </c>
      <c r="EN144" s="45">
        <v>6.3500000000000001E-2</v>
      </c>
      <c r="EO144" s="45">
        <v>0</v>
      </c>
      <c r="EP144" s="45">
        <v>21</v>
      </c>
      <c r="EQ144" s="45">
        <v>4.0599999999999997E-2</v>
      </c>
      <c r="ER144" s="45" t="s">
        <v>267</v>
      </c>
      <c r="ES144" s="45" t="s">
        <v>182</v>
      </c>
      <c r="ET144" s="45">
        <v>8252</v>
      </c>
      <c r="EU144" s="45">
        <v>8231</v>
      </c>
      <c r="EV144" s="45">
        <v>1291</v>
      </c>
      <c r="EW144" s="45" t="s">
        <v>403</v>
      </c>
      <c r="EX144" s="45" t="s">
        <v>142</v>
      </c>
      <c r="EY144" s="45">
        <v>39</v>
      </c>
      <c r="EZ144" s="45">
        <v>20020505</v>
      </c>
      <c r="FA144" s="45" t="s">
        <v>258</v>
      </c>
      <c r="FB144" s="45" t="s">
        <v>302</v>
      </c>
      <c r="FC144" s="45" t="s">
        <v>143</v>
      </c>
    </row>
    <row r="145" spans="1:159" s="45" customFormat="1">
      <c r="A145" s="45" t="s">
        <v>126</v>
      </c>
      <c r="B145" s="45">
        <v>1</v>
      </c>
      <c r="C145" s="45">
        <v>6.3</v>
      </c>
      <c r="D145" s="45">
        <v>43556</v>
      </c>
      <c r="E145" s="45" t="s">
        <v>144</v>
      </c>
      <c r="F145" s="45" t="s">
        <v>145</v>
      </c>
      <c r="G145" s="45">
        <v>20020524</v>
      </c>
      <c r="H145" s="45" t="s">
        <v>586</v>
      </c>
      <c r="I145" s="45" t="s">
        <v>295</v>
      </c>
      <c r="J145" s="45">
        <v>20020524</v>
      </c>
      <c r="K145" s="45" t="s">
        <v>131</v>
      </c>
      <c r="L145" s="45">
        <v>31</v>
      </c>
      <c r="N145" s="52">
        <f t="shared" si="78"/>
        <v>0</v>
      </c>
      <c r="O145" s="53">
        <f t="shared" si="79"/>
        <v>-0.86209999999999998</v>
      </c>
      <c r="P145" s="45">
        <v>-0.86209999999999998</v>
      </c>
      <c r="Q145" s="45">
        <f t="shared" si="80"/>
        <v>-0.59037195162930534</v>
      </c>
      <c r="R145" s="45">
        <f t="shared" si="81"/>
        <v>0</v>
      </c>
      <c r="S145" s="45">
        <f t="shared" si="82"/>
        <v>-0.86209999999999998</v>
      </c>
      <c r="T145" s="54">
        <f t="shared" si="83"/>
        <v>26.4</v>
      </c>
      <c r="U145" s="45">
        <f t="shared" si="84"/>
        <v>-0.59022630385721664</v>
      </c>
      <c r="V145" s="55">
        <f t="shared" si="85"/>
        <v>0.59022630385721664</v>
      </c>
      <c r="W145" s="56">
        <f t="shared" si="86"/>
        <v>-0.33984212017847926</v>
      </c>
      <c r="X145" s="54">
        <f t="shared" si="87"/>
        <v>23.566913741485358</v>
      </c>
      <c r="Y145" s="45">
        <f t="shared" si="88"/>
        <v>-0.33984212017847926</v>
      </c>
      <c r="Z145" s="45">
        <f t="shared" si="89"/>
        <v>0</v>
      </c>
      <c r="AA145" s="45">
        <f t="shared" si="90"/>
        <v>-0.59022630385721664</v>
      </c>
      <c r="AB145" s="45">
        <f t="shared" si="98"/>
        <v>0</v>
      </c>
      <c r="AC145" s="45">
        <f t="shared" si="91"/>
        <v>0</v>
      </c>
      <c r="AD145" s="45">
        <f t="shared" si="92"/>
        <v>0</v>
      </c>
      <c r="AE145" s="45">
        <f t="shared" si="93"/>
        <v>0</v>
      </c>
      <c r="AF145" s="45">
        <f t="shared" si="94"/>
        <v>1</v>
      </c>
      <c r="AH145" s="48">
        <v>10.18</v>
      </c>
      <c r="AI145" s="45">
        <f>(AH145-10.27)/0.11</f>
        <v>-0.8181818181818169</v>
      </c>
      <c r="AJ145" s="45">
        <v>-0.8181818181818169</v>
      </c>
      <c r="AK145" s="45">
        <f t="shared" si="95"/>
        <v>-0.76974573838536386</v>
      </c>
      <c r="AL145" s="45">
        <f t="shared" si="96"/>
        <v>0.76974573838536386</v>
      </c>
      <c r="AM145" s="45">
        <f t="shared" si="100"/>
        <v>-6.0545099745566322E-2</v>
      </c>
      <c r="AN145" s="45">
        <f t="shared" si="99"/>
        <v>-0.7711762468752047</v>
      </c>
      <c r="AO145" s="45">
        <f t="shared" si="101"/>
        <v>0.7711762468752047</v>
      </c>
      <c r="AP145" s="45">
        <f t="shared" si="102"/>
        <v>-5.8756964133265255E-2</v>
      </c>
      <c r="AQ145" s="45">
        <f t="shared" si="97"/>
        <v>0</v>
      </c>
      <c r="BE145" s="45" t="s">
        <v>286</v>
      </c>
      <c r="BF145" s="45">
        <v>143.5</v>
      </c>
      <c r="BG145" s="45">
        <v>20020522</v>
      </c>
      <c r="BH145" s="45" t="s">
        <v>138</v>
      </c>
      <c r="BI145" s="45" t="s">
        <v>129</v>
      </c>
      <c r="BJ145" s="45">
        <v>109688</v>
      </c>
      <c r="BK145" s="45">
        <v>40</v>
      </c>
      <c r="BL145" s="45">
        <v>71.709999999999994</v>
      </c>
      <c r="BM145" s="45">
        <v>64.69</v>
      </c>
      <c r="BN145" s="45">
        <v>10.9</v>
      </c>
      <c r="BO145" s="45">
        <v>10.029999999999999</v>
      </c>
      <c r="BP145" s="45">
        <v>160</v>
      </c>
      <c r="BQ145" s="45" t="s">
        <v>590</v>
      </c>
      <c r="BR145" s="45">
        <v>40</v>
      </c>
      <c r="BS145" s="45">
        <v>3.5</v>
      </c>
      <c r="BT145" s="45">
        <v>2.8</v>
      </c>
      <c r="BU145" s="45">
        <v>6.3</v>
      </c>
      <c r="BV145" s="45">
        <v>0</v>
      </c>
      <c r="BW145" s="45">
        <v>3146</v>
      </c>
      <c r="BX145" s="45">
        <v>3152</v>
      </c>
      <c r="BY145" s="45">
        <v>3149</v>
      </c>
      <c r="BZ145" s="45">
        <v>13.1</v>
      </c>
      <c r="CA145" s="45">
        <v>13.5</v>
      </c>
      <c r="CB145" s="45">
        <v>13.3</v>
      </c>
      <c r="CC145" s="45">
        <v>2.16</v>
      </c>
      <c r="CD145" s="45">
        <v>2.2799999999999998</v>
      </c>
      <c r="CE145" s="45">
        <v>2.21</v>
      </c>
      <c r="CF145" s="45">
        <v>5.5</v>
      </c>
      <c r="CG145" s="45">
        <v>5.9</v>
      </c>
      <c r="CH145" s="45">
        <v>5.8</v>
      </c>
      <c r="CI145" s="45">
        <v>0</v>
      </c>
      <c r="CJ145" s="45">
        <v>0</v>
      </c>
      <c r="CK145" s="45">
        <v>0</v>
      </c>
      <c r="CL145" s="45">
        <v>834</v>
      </c>
      <c r="CM145" s="45">
        <v>866</v>
      </c>
      <c r="CN145" s="45">
        <v>850</v>
      </c>
      <c r="CO145" s="45">
        <v>143.1</v>
      </c>
      <c r="CP145" s="45">
        <v>143.80000000000001</v>
      </c>
      <c r="CQ145" s="45">
        <v>143.4</v>
      </c>
      <c r="CR145" s="45">
        <v>87.6</v>
      </c>
      <c r="CS145" s="45">
        <v>88.1</v>
      </c>
      <c r="CT145" s="45">
        <v>87.9</v>
      </c>
      <c r="CU145" s="45">
        <v>93.2</v>
      </c>
      <c r="CV145" s="45">
        <v>93.7</v>
      </c>
      <c r="CW145" s="45">
        <v>93.5</v>
      </c>
      <c r="CX145" s="45">
        <v>5.5</v>
      </c>
      <c r="CY145" s="45">
        <v>5.7</v>
      </c>
      <c r="CZ145" s="45">
        <v>5.6</v>
      </c>
      <c r="DA145" s="45">
        <v>30.6</v>
      </c>
      <c r="DB145" s="45">
        <v>37.6</v>
      </c>
      <c r="DC145" s="45">
        <v>33.5</v>
      </c>
      <c r="DD145" s="45">
        <v>276</v>
      </c>
      <c r="DE145" s="45">
        <v>276</v>
      </c>
      <c r="DF145" s="45">
        <v>276</v>
      </c>
      <c r="DG145" s="45">
        <v>6.8</v>
      </c>
      <c r="DH145" s="45">
        <v>7.4</v>
      </c>
      <c r="DI145" s="45">
        <v>7.4</v>
      </c>
      <c r="DJ145" s="45">
        <v>0.5</v>
      </c>
      <c r="DK145" s="45">
        <v>0.5</v>
      </c>
      <c r="DL145" s="45">
        <v>0.5</v>
      </c>
      <c r="DM145" s="45">
        <v>0.5</v>
      </c>
      <c r="DN145" s="45">
        <v>0.5</v>
      </c>
      <c r="DO145" s="45">
        <v>0.5</v>
      </c>
      <c r="DP145" s="45">
        <v>35</v>
      </c>
      <c r="DQ145" s="45">
        <v>35</v>
      </c>
      <c r="DR145" s="45">
        <v>35</v>
      </c>
      <c r="DS145" s="45">
        <v>198.2</v>
      </c>
      <c r="DT145" s="45">
        <v>254.8</v>
      </c>
      <c r="DU145" s="45">
        <v>224.1</v>
      </c>
      <c r="DV145" s="45">
        <v>1660</v>
      </c>
      <c r="DW145" s="45">
        <v>720</v>
      </c>
      <c r="DX145" s="45">
        <v>720</v>
      </c>
      <c r="DY145" s="45">
        <v>1500</v>
      </c>
      <c r="DZ145" s="45">
        <v>5.5899999999999998E-2</v>
      </c>
      <c r="EA145" s="45">
        <v>5.5899999999999998E-2</v>
      </c>
      <c r="EB145" s="45">
        <v>5.5899999999999998E-2</v>
      </c>
      <c r="EC145" s="45">
        <v>8.3799999999999999E-2</v>
      </c>
      <c r="ED145" s="45">
        <v>8.3799999999999999E-2</v>
      </c>
      <c r="EE145" s="45">
        <v>8.3799999999999999E-2</v>
      </c>
      <c r="EF145" s="45">
        <v>7.1099999999999997E-2</v>
      </c>
      <c r="EG145" s="45">
        <v>7.1099999999999997E-2</v>
      </c>
      <c r="EH145" s="45">
        <v>7.1099999999999997E-2</v>
      </c>
      <c r="EI145" s="45">
        <v>5.8400000000000001E-2</v>
      </c>
      <c r="EJ145" s="45">
        <v>6.3500000000000001E-2</v>
      </c>
      <c r="EK145" s="45">
        <v>6.0999999999999999E-2</v>
      </c>
      <c r="EL145" s="45">
        <v>5.33E-2</v>
      </c>
      <c r="EM145" s="45">
        <v>6.3500000000000001E-2</v>
      </c>
      <c r="EN145" s="45">
        <v>5.8400000000000001E-2</v>
      </c>
      <c r="EO145" s="45">
        <v>0</v>
      </c>
      <c r="EP145" s="45">
        <v>1</v>
      </c>
      <c r="EQ145" s="45">
        <v>4.5699999999999998E-2</v>
      </c>
      <c r="ER145" s="45" t="s">
        <v>301</v>
      </c>
      <c r="ES145" s="45" t="s">
        <v>290</v>
      </c>
      <c r="ET145" s="45">
        <v>8252</v>
      </c>
      <c r="EU145" s="45">
        <v>8231</v>
      </c>
      <c r="EV145" s="45">
        <v>1279</v>
      </c>
      <c r="EW145" s="45" t="s">
        <v>499</v>
      </c>
      <c r="EX145" s="45" t="s">
        <v>142</v>
      </c>
      <c r="EY145" s="45">
        <v>95</v>
      </c>
      <c r="EZ145" s="45">
        <v>20020524</v>
      </c>
      <c r="FA145" s="45" t="s">
        <v>586</v>
      </c>
      <c r="FB145" s="45" t="s">
        <v>380</v>
      </c>
      <c r="FC145" s="45" t="s">
        <v>143</v>
      </c>
    </row>
    <row r="146" spans="1:159" s="45" customFormat="1">
      <c r="A146" s="45" t="s">
        <v>126</v>
      </c>
      <c r="B146" s="45">
        <v>1</v>
      </c>
      <c r="C146" s="45">
        <v>3.3</v>
      </c>
      <c r="D146" s="45">
        <v>43557</v>
      </c>
      <c r="E146" s="45" t="s">
        <v>144</v>
      </c>
      <c r="F146" s="45" t="s">
        <v>145</v>
      </c>
      <c r="G146" s="45">
        <v>20020526</v>
      </c>
      <c r="H146" s="45" t="s">
        <v>593</v>
      </c>
      <c r="I146" s="45" t="s">
        <v>295</v>
      </c>
      <c r="J146" s="45">
        <v>20020530</v>
      </c>
      <c r="K146" s="45" t="s">
        <v>131</v>
      </c>
      <c r="L146" s="45">
        <v>32</v>
      </c>
      <c r="N146" s="52">
        <f t="shared" si="78"/>
        <v>1</v>
      </c>
      <c r="O146" s="53">
        <f t="shared" si="79"/>
        <v>-2.1551999999999998</v>
      </c>
      <c r="P146" s="45">
        <v>-2.1551999999999998</v>
      </c>
      <c r="Q146" s="45">
        <f t="shared" si="80"/>
        <v>-0.90333756130344423</v>
      </c>
      <c r="R146" s="45">
        <f t="shared" si="81"/>
        <v>0.90333756130344423</v>
      </c>
      <c r="S146" s="45">
        <f t="shared" si="82"/>
        <v>-2.1551999999999998</v>
      </c>
      <c r="T146" s="54">
        <f t="shared" si="83"/>
        <v>22.063979705743467</v>
      </c>
      <c r="U146" s="45">
        <f t="shared" si="84"/>
        <v>-0.90322104308577333</v>
      </c>
      <c r="V146" s="55">
        <f t="shared" si="85"/>
        <v>0.90322104308577333</v>
      </c>
      <c r="W146" s="56">
        <f t="shared" si="86"/>
        <v>-1.5649736961427831</v>
      </c>
      <c r="X146" s="54">
        <f t="shared" si="87"/>
        <v>22.064538993188286</v>
      </c>
      <c r="Y146" s="45">
        <f t="shared" si="88"/>
        <v>-1.5649736961427831</v>
      </c>
      <c r="Z146" s="45">
        <f t="shared" si="89"/>
        <v>0</v>
      </c>
      <c r="AA146" s="45">
        <f t="shared" si="90"/>
        <v>-0.90322104308577333</v>
      </c>
      <c r="AB146" s="45">
        <f t="shared" si="98"/>
        <v>0</v>
      </c>
      <c r="AC146" s="45">
        <f t="shared" si="91"/>
        <v>0</v>
      </c>
      <c r="AD146" s="45">
        <f t="shared" si="92"/>
        <v>1</v>
      </c>
      <c r="AE146" s="45">
        <f t="shared" si="93"/>
        <v>0</v>
      </c>
      <c r="AF146" s="45">
        <f t="shared" si="94"/>
        <v>0</v>
      </c>
      <c r="AH146" s="48">
        <v>10.29</v>
      </c>
      <c r="AI146" s="45">
        <f>(AH146-10.27)/0.11</f>
        <v>0.18181818181817794</v>
      </c>
      <c r="AJ146" s="45">
        <v>0.18181818181817794</v>
      </c>
      <c r="AK146" s="45">
        <f t="shared" si="95"/>
        <v>-0.57943295434465558</v>
      </c>
      <c r="AL146" s="45">
        <f t="shared" si="96"/>
        <v>0</v>
      </c>
      <c r="AM146" s="45">
        <f t="shared" si="100"/>
        <v>0.95156392020354175</v>
      </c>
      <c r="AN146" s="45">
        <f t="shared" si="99"/>
        <v>-0.58057736113652825</v>
      </c>
      <c r="AO146" s="45">
        <f t="shared" si="101"/>
        <v>0.58057736113652825</v>
      </c>
      <c r="AP146" s="45">
        <f t="shared" si="102"/>
        <v>0.95299442869338269</v>
      </c>
      <c r="AQ146" s="45">
        <f t="shared" si="97"/>
        <v>0</v>
      </c>
      <c r="BE146" s="45" t="s">
        <v>286</v>
      </c>
      <c r="BF146" s="45">
        <v>143.5</v>
      </c>
      <c r="BG146" s="45">
        <v>20020524</v>
      </c>
      <c r="BH146" s="45" t="s">
        <v>138</v>
      </c>
      <c r="BI146" s="45" t="s">
        <v>594</v>
      </c>
      <c r="BJ146" s="45">
        <v>109688</v>
      </c>
      <c r="BK146" s="45">
        <v>40</v>
      </c>
      <c r="BL146" s="45">
        <v>71.650000000000006</v>
      </c>
      <c r="BM146" s="45">
        <v>66.13</v>
      </c>
      <c r="BN146" s="45">
        <v>10.91</v>
      </c>
      <c r="BO146" s="45">
        <v>10.18</v>
      </c>
      <c r="BP146" s="45">
        <v>160</v>
      </c>
      <c r="BQ146" s="45" t="s">
        <v>595</v>
      </c>
      <c r="BR146" s="45">
        <v>40</v>
      </c>
      <c r="BS146" s="45">
        <v>1.7</v>
      </c>
      <c r="BT146" s="45">
        <v>1.6</v>
      </c>
      <c r="BU146" s="45">
        <v>3.3</v>
      </c>
      <c r="BV146" s="45">
        <v>0</v>
      </c>
      <c r="BW146" s="45">
        <v>3146</v>
      </c>
      <c r="BX146" s="45">
        <v>3157</v>
      </c>
      <c r="BY146" s="45">
        <v>3151.6</v>
      </c>
      <c r="BZ146" s="45">
        <v>13.1</v>
      </c>
      <c r="CA146" s="45">
        <v>13.4</v>
      </c>
      <c r="CB146" s="45">
        <v>13.2</v>
      </c>
      <c r="CC146" s="45">
        <v>2.1800000000000002</v>
      </c>
      <c r="CD146" s="45">
        <v>2.27</v>
      </c>
      <c r="CE146" s="45">
        <v>2.2200000000000002</v>
      </c>
      <c r="CF146" s="45">
        <v>5.4</v>
      </c>
      <c r="CG146" s="45">
        <v>6.2</v>
      </c>
      <c r="CH146" s="45">
        <v>5.7</v>
      </c>
      <c r="CI146" s="45">
        <v>0</v>
      </c>
      <c r="CJ146" s="45">
        <v>0</v>
      </c>
      <c r="CK146" s="45">
        <v>0</v>
      </c>
      <c r="CL146" s="45">
        <v>839</v>
      </c>
      <c r="CM146" s="45">
        <v>868</v>
      </c>
      <c r="CN146" s="45">
        <v>855</v>
      </c>
      <c r="CO146" s="45">
        <v>142.80000000000001</v>
      </c>
      <c r="CP146" s="45">
        <v>144.1</v>
      </c>
      <c r="CQ146" s="45">
        <v>143.4</v>
      </c>
      <c r="CR146" s="45">
        <v>87.4</v>
      </c>
      <c r="CS146" s="45">
        <v>88.1</v>
      </c>
      <c r="CT146" s="45">
        <v>87.8</v>
      </c>
      <c r="CU146" s="45">
        <v>93.1</v>
      </c>
      <c r="CV146" s="45">
        <v>93.7</v>
      </c>
      <c r="CW146" s="45">
        <v>93.4</v>
      </c>
      <c r="CX146" s="45">
        <v>5.5</v>
      </c>
      <c r="CY146" s="45">
        <v>5.8</v>
      </c>
      <c r="CZ146" s="45">
        <v>5.6</v>
      </c>
      <c r="DA146" s="45">
        <v>27</v>
      </c>
      <c r="DB146" s="45">
        <v>38</v>
      </c>
      <c r="DC146" s="45">
        <v>32.799999999999997</v>
      </c>
      <c r="DD146" s="45">
        <v>276</v>
      </c>
      <c r="DE146" s="45">
        <v>276</v>
      </c>
      <c r="DF146" s="45">
        <v>276</v>
      </c>
      <c r="DG146" s="45">
        <v>6.8</v>
      </c>
      <c r="DH146" s="45">
        <v>6.8</v>
      </c>
      <c r="DI146" s="45">
        <v>6.8</v>
      </c>
      <c r="DJ146" s="45">
        <v>0.5</v>
      </c>
      <c r="DK146" s="45">
        <v>0.7</v>
      </c>
      <c r="DL146" s="45">
        <v>0.5</v>
      </c>
      <c r="DM146" s="45">
        <v>0.5</v>
      </c>
      <c r="DN146" s="45">
        <v>0.5</v>
      </c>
      <c r="DO146" s="45">
        <v>0.5</v>
      </c>
      <c r="DP146" s="45">
        <v>35</v>
      </c>
      <c r="DQ146" s="45">
        <v>35</v>
      </c>
      <c r="DR146" s="45">
        <v>35</v>
      </c>
      <c r="DS146" s="45">
        <v>161.4</v>
      </c>
      <c r="DT146" s="45">
        <v>192.6</v>
      </c>
      <c r="DU146" s="45">
        <v>175.2</v>
      </c>
      <c r="DV146" s="45">
        <v>1660</v>
      </c>
      <c r="DW146" s="45">
        <v>720</v>
      </c>
      <c r="DX146" s="45">
        <v>720</v>
      </c>
      <c r="DY146" s="45">
        <v>1500</v>
      </c>
      <c r="DZ146" s="45">
        <v>5.8400000000000001E-2</v>
      </c>
      <c r="EA146" s="45">
        <v>5.8400000000000001E-2</v>
      </c>
      <c r="EB146" s="45">
        <v>5.8400000000000001E-2</v>
      </c>
      <c r="EC146" s="45">
        <v>8.1299999999999997E-2</v>
      </c>
      <c r="ED146" s="45">
        <v>8.1299999999999997E-2</v>
      </c>
      <c r="EE146" s="45">
        <v>8.1299999999999997E-2</v>
      </c>
      <c r="EF146" s="45">
        <v>7.1099999999999997E-2</v>
      </c>
      <c r="EG146" s="45">
        <v>7.1099999999999997E-2</v>
      </c>
      <c r="EH146" s="45">
        <v>7.1099999999999997E-2</v>
      </c>
      <c r="EI146" s="45">
        <v>5.8400000000000001E-2</v>
      </c>
      <c r="EJ146" s="45">
        <v>6.3500000000000001E-2</v>
      </c>
      <c r="EK146" s="45">
        <v>6.0999999999999999E-2</v>
      </c>
      <c r="EL146" s="45">
        <v>5.33E-2</v>
      </c>
      <c r="EM146" s="45">
        <v>6.3500000000000001E-2</v>
      </c>
      <c r="EN146" s="45">
        <v>5.8400000000000001E-2</v>
      </c>
      <c r="EO146" s="45">
        <v>0</v>
      </c>
      <c r="EP146" s="45">
        <v>2</v>
      </c>
      <c r="EQ146" s="45">
        <v>3.0499999999999999E-2</v>
      </c>
      <c r="ER146" s="45" t="s">
        <v>301</v>
      </c>
      <c r="ES146" s="45" t="s">
        <v>290</v>
      </c>
      <c r="ET146" s="45">
        <v>8252</v>
      </c>
      <c r="EU146" s="45">
        <v>8231</v>
      </c>
      <c r="EV146" s="45">
        <v>1279</v>
      </c>
      <c r="EW146" s="45" t="s">
        <v>403</v>
      </c>
      <c r="EX146" s="45" t="s">
        <v>142</v>
      </c>
      <c r="EY146" s="45" t="s">
        <v>596</v>
      </c>
      <c r="EZ146" s="45">
        <v>20020526</v>
      </c>
      <c r="FA146" s="45" t="s">
        <v>593</v>
      </c>
      <c r="FB146" s="45" t="s">
        <v>380</v>
      </c>
      <c r="FC146" s="45" t="s">
        <v>143</v>
      </c>
    </row>
    <row r="147" spans="1:159" s="45" customFormat="1">
      <c r="A147" s="45" t="s">
        <v>126</v>
      </c>
      <c r="B147" s="45">
        <v>4</v>
      </c>
      <c r="C147" s="45">
        <v>14.3</v>
      </c>
      <c r="D147" s="45">
        <v>43559</v>
      </c>
      <c r="E147" s="45" t="s">
        <v>577</v>
      </c>
      <c r="F147" s="45" t="s">
        <v>145</v>
      </c>
      <c r="G147" s="45">
        <v>20020705</v>
      </c>
      <c r="H147" s="45" t="s">
        <v>616</v>
      </c>
      <c r="I147" s="45" t="s">
        <v>236</v>
      </c>
      <c r="J147" s="45">
        <v>20020705</v>
      </c>
      <c r="K147" s="45">
        <v>20030105</v>
      </c>
      <c r="L147" s="45">
        <v>33</v>
      </c>
      <c r="N147" s="52">
        <f t="shared" si="78"/>
        <v>0</v>
      </c>
      <c r="O147" s="53">
        <f t="shared" si="79"/>
        <v>0.30520000000000003</v>
      </c>
      <c r="P147" s="45">
        <v>0.30520000000000003</v>
      </c>
      <c r="Q147" s="45">
        <f t="shared" si="80"/>
        <v>-0.66163004904275546</v>
      </c>
      <c r="R147" s="45">
        <f t="shared" si="81"/>
        <v>0.66163004904275546</v>
      </c>
      <c r="S147" s="45">
        <f t="shared" si="82"/>
        <v>1.2085375613034444</v>
      </c>
      <c r="T147" s="54">
        <f t="shared" si="83"/>
        <v>23.224175764594772</v>
      </c>
      <c r="U147" s="45">
        <f t="shared" si="84"/>
        <v>-0.66153683446861877</v>
      </c>
      <c r="V147" s="55">
        <f t="shared" si="85"/>
        <v>0.66153683446861877</v>
      </c>
      <c r="W147" s="56">
        <f t="shared" si="86"/>
        <v>1.2084210430857734</v>
      </c>
      <c r="X147" s="54">
        <f t="shared" si="87"/>
        <v>23.224623194550627</v>
      </c>
      <c r="Y147" s="45">
        <f t="shared" si="88"/>
        <v>1.2084210430857734</v>
      </c>
      <c r="Z147" s="45">
        <f t="shared" si="89"/>
        <v>0</v>
      </c>
      <c r="AA147" s="45">
        <f t="shared" si="90"/>
        <v>-0.66153683446861877</v>
      </c>
      <c r="AB147" s="45">
        <f t="shared" si="98"/>
        <v>0</v>
      </c>
      <c r="AC147" s="45">
        <f t="shared" si="91"/>
        <v>0</v>
      </c>
      <c r="AD147" s="45">
        <f t="shared" si="92"/>
        <v>0</v>
      </c>
      <c r="AE147" s="45">
        <f t="shared" si="93"/>
        <v>0</v>
      </c>
      <c r="AF147" s="45">
        <f t="shared" si="94"/>
        <v>0</v>
      </c>
      <c r="AH147" s="48">
        <v>9.27</v>
      </c>
      <c r="AI147" s="45">
        <f t="shared" ref="AI147:AI148" si="109">(AH147-9)/0.17</f>
        <v>1.5882352941176445</v>
      </c>
      <c r="AJ147" s="45">
        <v>1.5882352941176445</v>
      </c>
      <c r="AK147" s="45">
        <f t="shared" si="95"/>
        <v>-0.14589930465219553</v>
      </c>
      <c r="AL147" s="45">
        <f t="shared" si="96"/>
        <v>0</v>
      </c>
      <c r="AM147" s="45">
        <f t="shared" si="100"/>
        <v>1.5882352941176445</v>
      </c>
      <c r="AN147" s="45">
        <f t="shared" si="99"/>
        <v>-0.14681483008569368</v>
      </c>
      <c r="AO147" s="45">
        <f t="shared" si="101"/>
        <v>0.14681483008569368</v>
      </c>
      <c r="AP147" s="45">
        <f t="shared" si="102"/>
        <v>2.1688126552541727</v>
      </c>
      <c r="AQ147" s="45">
        <f t="shared" si="97"/>
        <v>0</v>
      </c>
      <c r="BE147" s="45" t="s">
        <v>286</v>
      </c>
      <c r="BF147" s="45">
        <v>143.5</v>
      </c>
      <c r="BG147" s="45">
        <v>20020703</v>
      </c>
      <c r="BH147" s="45" t="s">
        <v>138</v>
      </c>
      <c r="BI147" s="45" t="s">
        <v>617</v>
      </c>
      <c r="BJ147" s="45">
        <v>109688</v>
      </c>
      <c r="BK147" s="45">
        <v>40</v>
      </c>
      <c r="BL147" s="45">
        <v>59.02</v>
      </c>
      <c r="BM147" s="45">
        <v>51.64</v>
      </c>
      <c r="BN147" s="45">
        <v>10.14</v>
      </c>
      <c r="BO147" s="45">
        <v>9.0399999999999991</v>
      </c>
      <c r="BP147" s="45">
        <v>410</v>
      </c>
      <c r="BQ147" s="45" t="s">
        <v>618</v>
      </c>
      <c r="BR147" s="45">
        <v>40</v>
      </c>
      <c r="BS147" s="45">
        <v>6.6</v>
      </c>
      <c r="BT147" s="45">
        <v>7.7</v>
      </c>
      <c r="BU147" s="45">
        <v>14.3</v>
      </c>
      <c r="BV147" s="45">
        <v>0</v>
      </c>
      <c r="BW147" s="45">
        <v>3151</v>
      </c>
      <c r="BX147" s="45">
        <v>3161</v>
      </c>
      <c r="BY147" s="45">
        <v>3155.3</v>
      </c>
      <c r="BZ147" s="45">
        <v>13.6</v>
      </c>
      <c r="CA147" s="45">
        <v>13.8</v>
      </c>
      <c r="CB147" s="45">
        <v>13.6</v>
      </c>
      <c r="CC147" s="45">
        <v>2.27</v>
      </c>
      <c r="CD147" s="45">
        <v>2.35</v>
      </c>
      <c r="CE147" s="45">
        <v>2.3199999999999998</v>
      </c>
      <c r="CF147" s="45">
        <v>6.7</v>
      </c>
      <c r="CG147" s="45">
        <v>7.8</v>
      </c>
      <c r="CH147" s="45">
        <v>7.6</v>
      </c>
      <c r="CI147" s="45">
        <v>0</v>
      </c>
      <c r="CJ147" s="45">
        <v>0</v>
      </c>
      <c r="CK147" s="45">
        <v>0</v>
      </c>
      <c r="CL147" s="45">
        <v>844</v>
      </c>
      <c r="CM147" s="45">
        <v>872</v>
      </c>
      <c r="CN147" s="45">
        <v>858</v>
      </c>
      <c r="CO147" s="45">
        <v>143.19999999999999</v>
      </c>
      <c r="CP147" s="45">
        <v>143.80000000000001</v>
      </c>
      <c r="CQ147" s="45">
        <v>143.5</v>
      </c>
      <c r="CR147" s="45">
        <v>87.5</v>
      </c>
      <c r="CS147" s="45">
        <v>88.3</v>
      </c>
      <c r="CT147" s="45">
        <v>88</v>
      </c>
      <c r="CU147" s="45">
        <v>93.1</v>
      </c>
      <c r="CV147" s="45">
        <v>93.9</v>
      </c>
      <c r="CW147" s="45">
        <v>93.7</v>
      </c>
      <c r="CX147" s="45">
        <v>5.5</v>
      </c>
      <c r="CY147" s="45">
        <v>6</v>
      </c>
      <c r="CZ147" s="45">
        <v>5.7</v>
      </c>
      <c r="DA147" s="45">
        <v>23.5</v>
      </c>
      <c r="DB147" s="45">
        <v>26.7</v>
      </c>
      <c r="DC147" s="45">
        <v>24.7</v>
      </c>
      <c r="DD147" s="45">
        <v>276</v>
      </c>
      <c r="DE147" s="45">
        <v>276</v>
      </c>
      <c r="DF147" s="45">
        <v>276</v>
      </c>
      <c r="DG147" s="45">
        <v>8.8000000000000007</v>
      </c>
      <c r="DH147" s="45">
        <v>10.8</v>
      </c>
      <c r="DI147" s="45">
        <v>10.199999999999999</v>
      </c>
      <c r="DJ147" s="45">
        <v>0.4</v>
      </c>
      <c r="DK147" s="45">
        <v>0.4</v>
      </c>
      <c r="DL147" s="45">
        <v>0.4</v>
      </c>
      <c r="DM147" s="45">
        <v>0.47</v>
      </c>
      <c r="DN147" s="45">
        <v>0.6</v>
      </c>
      <c r="DO147" s="45">
        <v>0.51</v>
      </c>
      <c r="DP147" s="45">
        <v>35</v>
      </c>
      <c r="DQ147" s="45">
        <v>35</v>
      </c>
      <c r="DR147" s="45">
        <v>35</v>
      </c>
      <c r="DS147" s="45">
        <v>138.80000000000001</v>
      </c>
      <c r="DT147" s="45">
        <v>192.6</v>
      </c>
      <c r="DU147" s="45">
        <v>168.6</v>
      </c>
      <c r="DV147" s="45">
        <v>1660</v>
      </c>
      <c r="DW147" s="45">
        <v>720</v>
      </c>
      <c r="DX147" s="45">
        <v>720</v>
      </c>
      <c r="DY147" s="45">
        <v>1250</v>
      </c>
      <c r="DZ147" s="45">
        <v>6.0999999999999999E-2</v>
      </c>
      <c r="EA147" s="45">
        <v>6.0999999999999999E-2</v>
      </c>
      <c r="EB147" s="45">
        <v>6.0999999999999999E-2</v>
      </c>
      <c r="EC147" s="45">
        <v>7.8700000000000006E-2</v>
      </c>
      <c r="ED147" s="45">
        <v>7.8700000000000006E-2</v>
      </c>
      <c r="EE147" s="45">
        <v>7.8700000000000006E-2</v>
      </c>
      <c r="EF147" s="45">
        <v>6.8599999999999994E-2</v>
      </c>
      <c r="EG147" s="45">
        <v>6.8599999999999994E-2</v>
      </c>
      <c r="EH147" s="45">
        <v>6.8599999999999994E-2</v>
      </c>
      <c r="EI147" s="45">
        <v>6.6000000000000003E-2</v>
      </c>
      <c r="EJ147" s="45">
        <v>6.6000000000000003E-2</v>
      </c>
      <c r="EK147" s="45">
        <v>6.6000000000000003E-2</v>
      </c>
      <c r="EL147" s="45">
        <v>5.0799999999999998E-2</v>
      </c>
      <c r="EM147" s="45">
        <v>6.6000000000000003E-2</v>
      </c>
      <c r="EN147" s="45">
        <v>5.8400000000000001E-2</v>
      </c>
      <c r="EO147" s="45">
        <v>0</v>
      </c>
      <c r="EP147" s="45">
        <v>3</v>
      </c>
      <c r="EQ147" s="45">
        <v>5.33E-2</v>
      </c>
      <c r="ER147" s="45" t="s">
        <v>515</v>
      </c>
      <c r="ES147" s="45" t="s">
        <v>141</v>
      </c>
      <c r="ET147" s="45">
        <v>8252</v>
      </c>
      <c r="EU147" s="45">
        <v>8231</v>
      </c>
      <c r="EV147" s="45">
        <v>1288</v>
      </c>
      <c r="EW147" s="45" t="s">
        <v>619</v>
      </c>
      <c r="EX147" s="45" t="s">
        <v>142</v>
      </c>
      <c r="EY147" s="45">
        <v>122</v>
      </c>
      <c r="EZ147" s="45">
        <v>20020705</v>
      </c>
      <c r="FA147" s="45" t="s">
        <v>616</v>
      </c>
      <c r="FB147" s="45">
        <v>119</v>
      </c>
      <c r="FC147" s="45" t="s">
        <v>143</v>
      </c>
    </row>
    <row r="148" spans="1:159" s="45" customFormat="1">
      <c r="A148" s="45" t="s">
        <v>126</v>
      </c>
      <c r="B148" s="45">
        <v>3</v>
      </c>
      <c r="C148" s="45">
        <v>13</v>
      </c>
      <c r="D148" s="45">
        <v>43560</v>
      </c>
      <c r="E148" s="45" t="s">
        <v>577</v>
      </c>
      <c r="F148" s="45" t="s">
        <v>145</v>
      </c>
      <c r="G148" s="45">
        <v>20020801</v>
      </c>
      <c r="H148" s="45" t="s">
        <v>593</v>
      </c>
      <c r="I148" s="45" t="s">
        <v>236</v>
      </c>
      <c r="J148" s="45">
        <v>20020802</v>
      </c>
      <c r="K148" s="45">
        <v>20030201</v>
      </c>
      <c r="L148" s="45">
        <v>34</v>
      </c>
      <c r="N148" s="52">
        <f t="shared" si="78"/>
        <v>0</v>
      </c>
      <c r="O148" s="53">
        <f t="shared" si="79"/>
        <v>0</v>
      </c>
      <c r="P148" s="45">
        <v>0</v>
      </c>
      <c r="Q148" s="45">
        <f t="shared" si="80"/>
        <v>-0.52930403923420444</v>
      </c>
      <c r="R148" s="45">
        <f t="shared" si="81"/>
        <v>0</v>
      </c>
      <c r="S148" s="45">
        <f t="shared" si="82"/>
        <v>0.66163004904275546</v>
      </c>
      <c r="T148" s="54">
        <f t="shared" si="83"/>
        <v>26.4</v>
      </c>
      <c r="U148" s="45">
        <f t="shared" si="84"/>
        <v>-0.52922946757489508</v>
      </c>
      <c r="V148" s="55">
        <f t="shared" si="85"/>
        <v>0.52922946757489508</v>
      </c>
      <c r="W148" s="56">
        <f t="shared" si="86"/>
        <v>0.66153683446861877</v>
      </c>
      <c r="X148" s="54">
        <f t="shared" si="87"/>
        <v>23.859698555640502</v>
      </c>
      <c r="Y148" s="45">
        <f t="shared" si="88"/>
        <v>0.66153683446861877</v>
      </c>
      <c r="Z148" s="45">
        <f t="shared" si="89"/>
        <v>0</v>
      </c>
      <c r="AA148" s="45">
        <f t="shared" si="90"/>
        <v>-0.52922946757489508</v>
      </c>
      <c r="AB148" s="45">
        <f t="shared" si="98"/>
        <v>0</v>
      </c>
      <c r="AC148" s="45">
        <f t="shared" si="91"/>
        <v>0</v>
      </c>
      <c r="AD148" s="45">
        <f t="shared" si="92"/>
        <v>0</v>
      </c>
      <c r="AE148" s="45">
        <f t="shared" si="93"/>
        <v>0</v>
      </c>
      <c r="AF148" s="45">
        <f t="shared" si="94"/>
        <v>0</v>
      </c>
      <c r="AH148" s="48">
        <v>9.27</v>
      </c>
      <c r="AI148" s="45">
        <f t="shared" si="109"/>
        <v>1.5882352941176445</v>
      </c>
      <c r="AJ148" s="45">
        <v>1.5882352941176445</v>
      </c>
      <c r="AK148" s="45">
        <f t="shared" si="95"/>
        <v>0.20092761510177254</v>
      </c>
      <c r="AL148" s="45">
        <f t="shared" si="96"/>
        <v>0</v>
      </c>
      <c r="AM148" s="45">
        <f t="shared" si="100"/>
        <v>1.5882352941176445</v>
      </c>
      <c r="AN148" s="45">
        <f t="shared" si="99"/>
        <v>0.20019519475497399</v>
      </c>
      <c r="AO148" s="45">
        <f t="shared" si="101"/>
        <v>-0.20019519475497399</v>
      </c>
      <c r="AP148" s="45">
        <f t="shared" si="102"/>
        <v>1.7350501242033383</v>
      </c>
      <c r="AQ148" s="45">
        <f t="shared" si="97"/>
        <v>0</v>
      </c>
      <c r="BE148" s="45" t="s">
        <v>286</v>
      </c>
      <c r="BF148" s="45">
        <v>143.5</v>
      </c>
      <c r="BG148" s="45">
        <v>20020730</v>
      </c>
      <c r="BH148" s="45" t="s">
        <v>138</v>
      </c>
      <c r="BI148" s="45" t="s">
        <v>622</v>
      </c>
      <c r="BJ148" s="45">
        <v>109688</v>
      </c>
      <c r="BK148" s="45">
        <v>40</v>
      </c>
      <c r="BL148" s="45">
        <v>58.3</v>
      </c>
      <c r="BM148" s="45">
        <v>52.6</v>
      </c>
      <c r="BN148" s="45">
        <v>10.16</v>
      </c>
      <c r="BO148" s="45">
        <v>9.2799999999999994</v>
      </c>
      <c r="BP148" s="45">
        <v>200</v>
      </c>
      <c r="BQ148" s="45" t="s">
        <v>623</v>
      </c>
      <c r="BR148" s="45">
        <v>40</v>
      </c>
      <c r="BS148" s="45">
        <v>8.3000000000000007</v>
      </c>
      <c r="BT148" s="45">
        <v>4.7</v>
      </c>
      <c r="BU148" s="45">
        <v>13</v>
      </c>
      <c r="BV148" s="45">
        <v>0</v>
      </c>
      <c r="BW148" s="45">
        <v>3147</v>
      </c>
      <c r="BX148" s="45">
        <v>3155</v>
      </c>
      <c r="BY148" s="45">
        <v>3151</v>
      </c>
      <c r="BZ148" s="45">
        <v>13.2</v>
      </c>
      <c r="CA148" s="45">
        <v>13.6</v>
      </c>
      <c r="CB148" s="45">
        <v>13.4</v>
      </c>
      <c r="CC148" s="45">
        <v>2.2000000000000002</v>
      </c>
      <c r="CD148" s="45">
        <v>2.3199999999999998</v>
      </c>
      <c r="CE148" s="45">
        <v>2.2999999999999998</v>
      </c>
      <c r="CF148" s="45">
        <v>6.2</v>
      </c>
      <c r="CG148" s="45">
        <v>6.6</v>
      </c>
      <c r="CH148" s="45">
        <v>6.4</v>
      </c>
      <c r="CI148" s="45">
        <v>0</v>
      </c>
      <c r="CJ148" s="45">
        <v>0</v>
      </c>
      <c r="CK148" s="45">
        <v>0</v>
      </c>
      <c r="CL148" s="45">
        <v>836</v>
      </c>
      <c r="CM148" s="45">
        <v>859</v>
      </c>
      <c r="CN148" s="45">
        <v>847</v>
      </c>
      <c r="CO148" s="45">
        <v>143.1</v>
      </c>
      <c r="CP148" s="45">
        <v>143.9</v>
      </c>
      <c r="CQ148" s="45">
        <v>143.4</v>
      </c>
      <c r="CR148" s="45">
        <v>87.5</v>
      </c>
      <c r="CS148" s="45">
        <v>88.3</v>
      </c>
      <c r="CT148" s="45">
        <v>88</v>
      </c>
      <c r="CU148" s="45">
        <v>93.2</v>
      </c>
      <c r="CV148" s="45">
        <v>93.9</v>
      </c>
      <c r="CW148" s="45">
        <v>93.6</v>
      </c>
      <c r="CX148" s="45">
        <v>5.3</v>
      </c>
      <c r="CY148" s="45">
        <v>5.9</v>
      </c>
      <c r="CZ148" s="45">
        <v>5.6</v>
      </c>
      <c r="DA148" s="45">
        <v>24.3</v>
      </c>
      <c r="DB148" s="45">
        <v>29.1</v>
      </c>
      <c r="DC148" s="45">
        <v>26.5</v>
      </c>
      <c r="DD148" s="45">
        <v>276</v>
      </c>
      <c r="DE148" s="45">
        <v>276</v>
      </c>
      <c r="DF148" s="45">
        <v>276</v>
      </c>
      <c r="DG148" s="45">
        <v>10.1</v>
      </c>
      <c r="DH148" s="45">
        <v>10.1</v>
      </c>
      <c r="DI148" s="45">
        <v>10.1</v>
      </c>
      <c r="DJ148" s="45">
        <v>0.4</v>
      </c>
      <c r="DK148" s="45">
        <v>0.6</v>
      </c>
      <c r="DL148" s="45">
        <v>0.5</v>
      </c>
      <c r="DM148" s="45">
        <v>0.45</v>
      </c>
      <c r="DN148" s="45">
        <v>0.52</v>
      </c>
      <c r="DO148" s="45">
        <v>0.5</v>
      </c>
      <c r="DP148" s="45">
        <v>35</v>
      </c>
      <c r="DQ148" s="45">
        <v>35</v>
      </c>
      <c r="DR148" s="45">
        <v>35</v>
      </c>
      <c r="DS148" s="45">
        <v>124.6</v>
      </c>
      <c r="DT148" s="45">
        <v>155.69999999999999</v>
      </c>
      <c r="DU148" s="45">
        <v>137.6</v>
      </c>
      <c r="DV148" s="45">
        <v>1660</v>
      </c>
      <c r="DW148" s="45">
        <v>720</v>
      </c>
      <c r="DX148" s="45">
        <v>720</v>
      </c>
      <c r="DY148" s="45">
        <v>1460</v>
      </c>
      <c r="DZ148" s="45">
        <v>5.33E-2</v>
      </c>
      <c r="EA148" s="45">
        <v>5.33E-2</v>
      </c>
      <c r="EB148" s="45">
        <v>5.33E-2</v>
      </c>
      <c r="EC148" s="45">
        <v>8.1299999999999997E-2</v>
      </c>
      <c r="ED148" s="45">
        <v>8.1299999999999997E-2</v>
      </c>
      <c r="EE148" s="45">
        <v>8.1299999999999997E-2</v>
      </c>
      <c r="EF148" s="45">
        <v>6.0999999999999999E-2</v>
      </c>
      <c r="EG148" s="45">
        <v>6.0999999999999999E-2</v>
      </c>
      <c r="EH148" s="45">
        <v>6.0999999999999999E-2</v>
      </c>
      <c r="EI148" s="45">
        <v>5.5899999999999998E-2</v>
      </c>
      <c r="EJ148" s="45">
        <v>5.5899999999999998E-2</v>
      </c>
      <c r="EK148" s="45">
        <v>5.5899999999999998E-2</v>
      </c>
      <c r="EL148" s="45">
        <v>5.0799999999999998E-2</v>
      </c>
      <c r="EM148" s="45">
        <v>7.6200000000000004E-2</v>
      </c>
      <c r="EN148" s="45">
        <v>6.3500000000000001E-2</v>
      </c>
      <c r="EO148" s="45">
        <v>0</v>
      </c>
      <c r="EP148" s="45">
        <v>4</v>
      </c>
      <c r="EQ148" s="45">
        <v>4.3200000000000002E-2</v>
      </c>
      <c r="ER148" s="45" t="s">
        <v>267</v>
      </c>
      <c r="ES148" s="45" t="s">
        <v>182</v>
      </c>
      <c r="ET148" s="45">
        <v>8252</v>
      </c>
      <c r="EU148" s="45">
        <v>8231</v>
      </c>
      <c r="EV148" s="45">
        <v>1291</v>
      </c>
      <c r="EW148" s="45" t="s">
        <v>516</v>
      </c>
      <c r="EX148" s="45" t="s">
        <v>142</v>
      </c>
      <c r="EY148" s="45">
        <v>55</v>
      </c>
      <c r="EZ148" s="45">
        <v>20020801</v>
      </c>
      <c r="FA148" s="45" t="s">
        <v>593</v>
      </c>
      <c r="FB148" s="45" t="s">
        <v>302</v>
      </c>
      <c r="FC148" s="45" t="s">
        <v>143</v>
      </c>
    </row>
    <row r="149" spans="1:159" s="45" customFormat="1">
      <c r="A149" s="45" t="s">
        <v>126</v>
      </c>
      <c r="B149" s="45">
        <v>4</v>
      </c>
      <c r="C149" s="45">
        <v>6</v>
      </c>
      <c r="D149" s="45">
        <v>46848</v>
      </c>
      <c r="E149" s="45" t="s">
        <v>144</v>
      </c>
      <c r="F149" s="45" t="s">
        <v>145</v>
      </c>
      <c r="G149" s="45">
        <v>20030126</v>
      </c>
      <c r="H149" s="45" t="s">
        <v>651</v>
      </c>
      <c r="I149" s="45" t="s">
        <v>236</v>
      </c>
      <c r="J149" s="45">
        <v>20030127</v>
      </c>
      <c r="K149" s="45">
        <v>20030726</v>
      </c>
      <c r="L149" s="45">
        <v>35</v>
      </c>
      <c r="N149" s="52">
        <f t="shared" si="78"/>
        <v>0</v>
      </c>
      <c r="O149" s="53">
        <f t="shared" si="79"/>
        <v>-0.99139999999999995</v>
      </c>
      <c r="P149" s="45">
        <v>-0.99139999999999995</v>
      </c>
      <c r="Q149" s="45">
        <f t="shared" si="80"/>
        <v>-0.62172323138736352</v>
      </c>
      <c r="R149" s="45">
        <f t="shared" si="81"/>
        <v>0.62172323138736352</v>
      </c>
      <c r="S149" s="45">
        <f t="shared" si="82"/>
        <v>-0.99139999999999995</v>
      </c>
      <c r="T149" s="54">
        <f t="shared" si="83"/>
        <v>23.415728489340655</v>
      </c>
      <c r="U149" s="45">
        <f t="shared" si="84"/>
        <v>-0.62166357405991612</v>
      </c>
      <c r="V149" s="55">
        <f t="shared" si="85"/>
        <v>0.62166357405991612</v>
      </c>
      <c r="W149" s="56">
        <f t="shared" si="86"/>
        <v>-0.46217053242510486</v>
      </c>
      <c r="X149" s="54">
        <f t="shared" si="87"/>
        <v>23.4160148445124</v>
      </c>
      <c r="Y149" s="45">
        <f t="shared" si="88"/>
        <v>-0.46217053242510486</v>
      </c>
      <c r="Z149" s="45">
        <f t="shared" si="89"/>
        <v>0</v>
      </c>
      <c r="AA149" s="45">
        <f t="shared" si="90"/>
        <v>-0.62166357405991612</v>
      </c>
      <c r="AB149" s="45">
        <f t="shared" si="98"/>
        <v>0</v>
      </c>
      <c r="AC149" s="45">
        <f t="shared" si="91"/>
        <v>0</v>
      </c>
      <c r="AD149" s="45">
        <f t="shared" si="92"/>
        <v>0</v>
      </c>
      <c r="AE149" s="45">
        <f t="shared" si="93"/>
        <v>0</v>
      </c>
      <c r="AF149" s="45">
        <f t="shared" si="94"/>
        <v>1</v>
      </c>
      <c r="AH149" s="48">
        <v>10.199999999999999</v>
      </c>
      <c r="AI149" s="45">
        <f>(AH149-10.27)/0.11</f>
        <v>-0.63636363636363891</v>
      </c>
      <c r="AJ149" s="45">
        <v>-0.63636363636363891</v>
      </c>
      <c r="AK149" s="45">
        <f t="shared" si="95"/>
        <v>3.3469364808690255E-2</v>
      </c>
      <c r="AL149" s="45">
        <f t="shared" si="96"/>
        <v>0</v>
      </c>
      <c r="AM149" s="45">
        <f t="shared" si="100"/>
        <v>-0.63636363636363891</v>
      </c>
      <c r="AN149" s="45">
        <f t="shared" si="99"/>
        <v>3.2883428531251424E-2</v>
      </c>
      <c r="AO149" s="45">
        <f t="shared" si="101"/>
        <v>-3.2883428531251424E-2</v>
      </c>
      <c r="AP149" s="45">
        <f t="shared" si="102"/>
        <v>-0.83655883111861296</v>
      </c>
      <c r="AQ149" s="45">
        <f t="shared" si="97"/>
        <v>0</v>
      </c>
      <c r="BE149" s="45" t="s">
        <v>286</v>
      </c>
      <c r="BF149" s="45">
        <v>143.5</v>
      </c>
      <c r="BG149" s="45">
        <v>20030124</v>
      </c>
      <c r="BH149" s="45" t="s">
        <v>138</v>
      </c>
      <c r="BI149" s="45" t="s">
        <v>652</v>
      </c>
      <c r="BJ149" s="45">
        <v>109688</v>
      </c>
      <c r="BK149" s="45">
        <v>40</v>
      </c>
      <c r="BL149" s="45">
        <v>71.63</v>
      </c>
      <c r="BM149" s="45">
        <v>65.09</v>
      </c>
      <c r="BN149" s="45">
        <v>10.84</v>
      </c>
      <c r="BO149" s="45">
        <v>10.029999999999999</v>
      </c>
      <c r="BP149" s="45">
        <v>160</v>
      </c>
      <c r="BQ149" s="45" t="s">
        <v>653</v>
      </c>
      <c r="BR149" s="45">
        <v>40</v>
      </c>
      <c r="BS149" s="45">
        <v>3</v>
      </c>
      <c r="BT149" s="45">
        <v>3</v>
      </c>
      <c r="BU149" s="45">
        <v>6</v>
      </c>
      <c r="BV149" s="45">
        <v>0</v>
      </c>
      <c r="BW149" s="45">
        <v>3147</v>
      </c>
      <c r="BX149" s="45">
        <v>3152</v>
      </c>
      <c r="BY149" s="45">
        <v>3149.7</v>
      </c>
      <c r="BZ149" s="45">
        <v>13.4</v>
      </c>
      <c r="CA149" s="45">
        <v>13.8</v>
      </c>
      <c r="CB149" s="45">
        <v>13.5</v>
      </c>
      <c r="CC149" s="45">
        <v>2.2200000000000002</v>
      </c>
      <c r="CD149" s="45">
        <v>2.33</v>
      </c>
      <c r="CE149" s="45">
        <v>2.3199999999999998</v>
      </c>
      <c r="CF149" s="45">
        <v>6.5</v>
      </c>
      <c r="CG149" s="45">
        <v>7.1</v>
      </c>
      <c r="CH149" s="45">
        <v>6.8</v>
      </c>
      <c r="CI149" s="45">
        <v>0</v>
      </c>
      <c r="CJ149" s="45">
        <v>0</v>
      </c>
      <c r="CK149" s="45">
        <v>0</v>
      </c>
      <c r="CL149" s="45">
        <v>839</v>
      </c>
      <c r="CM149" s="45">
        <v>870</v>
      </c>
      <c r="CN149" s="45">
        <v>856</v>
      </c>
      <c r="CO149" s="45">
        <v>143.1</v>
      </c>
      <c r="CP149" s="45">
        <v>143.9</v>
      </c>
      <c r="CQ149" s="45">
        <v>143.6</v>
      </c>
      <c r="CR149" s="45">
        <v>87.6</v>
      </c>
      <c r="CS149" s="45">
        <v>88.4</v>
      </c>
      <c r="CT149" s="45">
        <v>88</v>
      </c>
      <c r="CU149" s="45">
        <v>93.3</v>
      </c>
      <c r="CV149" s="45">
        <v>94.1</v>
      </c>
      <c r="CW149" s="45">
        <v>93.8</v>
      </c>
      <c r="CX149" s="45">
        <v>5.3</v>
      </c>
      <c r="CY149" s="45">
        <v>6.2</v>
      </c>
      <c r="CZ149" s="45">
        <v>5.8</v>
      </c>
      <c r="DA149" s="45">
        <v>19.600000000000001</v>
      </c>
      <c r="DB149" s="45">
        <v>22.1</v>
      </c>
      <c r="DC149" s="45">
        <v>20.9</v>
      </c>
      <c r="DD149" s="45">
        <v>276</v>
      </c>
      <c r="DE149" s="45">
        <v>276</v>
      </c>
      <c r="DF149" s="45">
        <v>276</v>
      </c>
      <c r="DG149" s="45">
        <v>10.1</v>
      </c>
      <c r="DH149" s="45">
        <v>12.8</v>
      </c>
      <c r="DI149" s="45">
        <v>10.3</v>
      </c>
      <c r="DJ149" s="45">
        <v>0.4</v>
      </c>
      <c r="DK149" s="45">
        <v>0.5</v>
      </c>
      <c r="DL149" s="45">
        <v>0.5</v>
      </c>
      <c r="DM149" s="45">
        <v>0.5</v>
      </c>
      <c r="DN149" s="45">
        <v>0.5</v>
      </c>
      <c r="DO149" s="45">
        <v>0.5</v>
      </c>
      <c r="DP149" s="45">
        <v>35</v>
      </c>
      <c r="DQ149" s="45">
        <v>35</v>
      </c>
      <c r="DR149" s="45">
        <v>35</v>
      </c>
      <c r="DS149" s="45">
        <v>39.6</v>
      </c>
      <c r="DT149" s="45">
        <v>127.4</v>
      </c>
      <c r="DU149" s="45">
        <v>112</v>
      </c>
      <c r="DV149" s="45">
        <v>1660</v>
      </c>
      <c r="DW149" s="45">
        <v>720</v>
      </c>
      <c r="DX149" s="45">
        <v>720</v>
      </c>
      <c r="DY149" s="45">
        <v>1500</v>
      </c>
      <c r="DZ149" s="45">
        <v>5.8400000000000001E-2</v>
      </c>
      <c r="EA149" s="45">
        <v>5.8400000000000001E-2</v>
      </c>
      <c r="EB149" s="45">
        <v>5.8400000000000001E-2</v>
      </c>
      <c r="EC149" s="45">
        <v>9.1399999999999995E-2</v>
      </c>
      <c r="ED149" s="45">
        <v>9.1399999999999995E-2</v>
      </c>
      <c r="EE149" s="45">
        <v>9.1399999999999995E-2</v>
      </c>
      <c r="EF149" s="45">
        <v>6.6000000000000003E-2</v>
      </c>
      <c r="EG149" s="45">
        <v>6.6000000000000003E-2</v>
      </c>
      <c r="EH149" s="45">
        <v>6.6000000000000003E-2</v>
      </c>
      <c r="EI149" s="45">
        <v>6.6000000000000003E-2</v>
      </c>
      <c r="EJ149" s="45">
        <v>6.6000000000000003E-2</v>
      </c>
      <c r="EK149" s="45">
        <v>6.6000000000000003E-2</v>
      </c>
      <c r="EL149" s="45">
        <v>5.0799999999999998E-2</v>
      </c>
      <c r="EM149" s="45">
        <v>6.6000000000000003E-2</v>
      </c>
      <c r="EN149" s="45">
        <v>5.8400000000000001E-2</v>
      </c>
      <c r="EO149" s="45">
        <v>0</v>
      </c>
      <c r="EP149" s="45">
        <v>6</v>
      </c>
      <c r="EQ149" s="45">
        <v>3.8100000000000002E-2</v>
      </c>
      <c r="ER149" s="45" t="s">
        <v>515</v>
      </c>
      <c r="ES149" s="45" t="s">
        <v>141</v>
      </c>
      <c r="ET149" s="45">
        <v>8252</v>
      </c>
      <c r="EU149" s="45">
        <v>8231</v>
      </c>
      <c r="EV149" s="45">
        <v>1288</v>
      </c>
      <c r="EW149" s="45" t="s">
        <v>499</v>
      </c>
      <c r="EX149" s="45" t="s">
        <v>142</v>
      </c>
      <c r="EY149" s="45" t="s">
        <v>654</v>
      </c>
      <c r="EZ149" s="45">
        <v>20030126</v>
      </c>
      <c r="FA149" s="45" t="s">
        <v>651</v>
      </c>
      <c r="FB149" s="45">
        <v>119</v>
      </c>
      <c r="FC149" s="45" t="s">
        <v>143</v>
      </c>
    </row>
    <row r="150" spans="1:159" s="45" customFormat="1">
      <c r="A150" s="45" t="s">
        <v>126</v>
      </c>
      <c r="B150" s="45">
        <v>3</v>
      </c>
      <c r="C150" s="45">
        <v>7.8</v>
      </c>
      <c r="D150" s="45">
        <v>44895</v>
      </c>
      <c r="E150" s="45" t="s">
        <v>577</v>
      </c>
      <c r="F150" s="45" t="s">
        <v>145</v>
      </c>
      <c r="G150" s="45">
        <v>20030206</v>
      </c>
      <c r="H150" s="45" t="s">
        <v>622</v>
      </c>
      <c r="I150" s="45" t="s">
        <v>236</v>
      </c>
      <c r="J150" s="45">
        <v>20030210</v>
      </c>
      <c r="K150" s="45">
        <v>20030806</v>
      </c>
      <c r="L150" s="45">
        <v>36</v>
      </c>
      <c r="N150" s="52">
        <f t="shared" si="78"/>
        <v>0</v>
      </c>
      <c r="O150" s="53">
        <f t="shared" si="79"/>
        <v>-1.2206999999999999</v>
      </c>
      <c r="P150" s="45">
        <v>-1.2206999999999999</v>
      </c>
      <c r="Q150" s="45">
        <f t="shared" si="80"/>
        <v>-0.74151858510989088</v>
      </c>
      <c r="R150" s="45">
        <f t="shared" si="81"/>
        <v>0.74151858510989088</v>
      </c>
      <c r="S150" s="45">
        <f t="shared" si="82"/>
        <v>-0.59897676861263638</v>
      </c>
      <c r="T150" s="54">
        <f t="shared" si="83"/>
        <v>22.840710791472521</v>
      </c>
      <c r="U150" s="45">
        <f t="shared" si="84"/>
        <v>-0.74147085924793288</v>
      </c>
      <c r="V150" s="55">
        <f t="shared" si="85"/>
        <v>0.74147085924793288</v>
      </c>
      <c r="W150" s="56">
        <f t="shared" si="86"/>
        <v>-0.59903642594008377</v>
      </c>
      <c r="X150" s="54">
        <f t="shared" si="87"/>
        <v>22.840939875609919</v>
      </c>
      <c r="Y150" s="45">
        <f t="shared" si="88"/>
        <v>-0.59903642594008377</v>
      </c>
      <c r="Z150" s="45">
        <f t="shared" si="89"/>
        <v>0</v>
      </c>
      <c r="AA150" s="45">
        <f t="shared" si="90"/>
        <v>-0.74147085924793288</v>
      </c>
      <c r="AB150" s="45">
        <f t="shared" si="98"/>
        <v>0</v>
      </c>
      <c r="AC150" s="45">
        <f t="shared" si="91"/>
        <v>0</v>
      </c>
      <c r="AD150" s="45">
        <f t="shared" si="92"/>
        <v>0</v>
      </c>
      <c r="AE150" s="45">
        <f t="shared" si="93"/>
        <v>0</v>
      </c>
      <c r="AF150" s="45">
        <f t="shared" si="94"/>
        <v>0</v>
      </c>
      <c r="AH150" s="48">
        <v>9.2200000000000006</v>
      </c>
      <c r="AI150" s="45">
        <f>(AH150-9.23)/0.07</f>
        <v>-0.1428571428571398</v>
      </c>
      <c r="AJ150" s="45">
        <v>-0.1428571428571398</v>
      </c>
      <c r="AK150" s="45">
        <f t="shared" si="95"/>
        <v>-1.7959367244757551E-3</v>
      </c>
      <c r="AL150" s="45">
        <f t="shared" si="96"/>
        <v>0</v>
      </c>
      <c r="AM150" s="45">
        <f t="shared" si="100"/>
        <v>-0.1428571428571398</v>
      </c>
      <c r="AN150" s="45">
        <f t="shared" si="99"/>
        <v>-2.2646857464268186E-3</v>
      </c>
      <c r="AO150" s="45">
        <f t="shared" si="101"/>
        <v>2.2646857464268186E-3</v>
      </c>
      <c r="AP150" s="45">
        <f t="shared" si="102"/>
        <v>-0.17574057138839122</v>
      </c>
      <c r="AQ150" s="45">
        <f t="shared" si="97"/>
        <v>0</v>
      </c>
      <c r="BE150" s="45" t="s">
        <v>286</v>
      </c>
      <c r="BF150" s="45">
        <v>143.5</v>
      </c>
      <c r="BG150" s="45">
        <v>20030204</v>
      </c>
      <c r="BH150" s="45" t="s">
        <v>138</v>
      </c>
      <c r="BI150" s="45" t="s">
        <v>655</v>
      </c>
      <c r="BJ150" s="45">
        <v>109688</v>
      </c>
      <c r="BK150" s="45">
        <v>40</v>
      </c>
      <c r="BL150" s="45">
        <v>59.03</v>
      </c>
      <c r="BM150" s="45">
        <v>52.49</v>
      </c>
      <c r="BN150" s="45">
        <v>10.16</v>
      </c>
      <c r="BO150" s="45">
        <v>9.24</v>
      </c>
      <c r="BP150" s="45">
        <v>210</v>
      </c>
      <c r="BQ150" s="45" t="s">
        <v>656</v>
      </c>
      <c r="BR150" s="45">
        <v>40</v>
      </c>
      <c r="BS150" s="45">
        <v>4.0999999999999996</v>
      </c>
      <c r="BT150" s="45">
        <v>3.7</v>
      </c>
      <c r="BU150" s="45">
        <v>7.8</v>
      </c>
      <c r="BV150" s="45">
        <v>0</v>
      </c>
      <c r="BW150" s="45">
        <v>3148</v>
      </c>
      <c r="BX150" s="45">
        <v>3155</v>
      </c>
      <c r="BY150" s="45">
        <v>3151.5</v>
      </c>
      <c r="BZ150" s="45">
        <v>13.3</v>
      </c>
      <c r="CA150" s="45">
        <v>13.6</v>
      </c>
      <c r="CB150" s="45">
        <v>13.4</v>
      </c>
      <c r="CC150" s="45">
        <v>2.27</v>
      </c>
      <c r="CD150" s="45">
        <v>2.34</v>
      </c>
      <c r="CE150" s="45">
        <v>2.31</v>
      </c>
      <c r="CF150" s="45">
        <v>7.1</v>
      </c>
      <c r="CG150" s="45">
        <v>7.7</v>
      </c>
      <c r="CH150" s="45">
        <v>7.4</v>
      </c>
      <c r="CI150" s="45">
        <v>0</v>
      </c>
      <c r="CJ150" s="45">
        <v>0</v>
      </c>
      <c r="CK150" s="45">
        <v>0</v>
      </c>
      <c r="CL150" s="45">
        <v>837</v>
      </c>
      <c r="CM150" s="45">
        <v>869</v>
      </c>
      <c r="CN150" s="45">
        <v>851</v>
      </c>
      <c r="CO150" s="45">
        <v>142.80000000000001</v>
      </c>
      <c r="CP150" s="45">
        <v>144.19999999999999</v>
      </c>
      <c r="CQ150" s="45">
        <v>143.4</v>
      </c>
      <c r="CR150" s="45">
        <v>87.6</v>
      </c>
      <c r="CS150" s="45">
        <v>88.4</v>
      </c>
      <c r="CT150" s="45">
        <v>87.9</v>
      </c>
      <c r="CU150" s="45">
        <v>93.3</v>
      </c>
      <c r="CV150" s="45">
        <v>94.2</v>
      </c>
      <c r="CW150" s="45">
        <v>93.5</v>
      </c>
      <c r="CX150" s="45">
        <v>5.5</v>
      </c>
      <c r="CY150" s="45">
        <v>5.8</v>
      </c>
      <c r="CZ150" s="45">
        <v>5.6</v>
      </c>
      <c r="DA150" s="45">
        <v>20.8</v>
      </c>
      <c r="DB150" s="45">
        <v>25.1</v>
      </c>
      <c r="DC150" s="45">
        <v>23.6</v>
      </c>
      <c r="DD150" s="45">
        <v>276</v>
      </c>
      <c r="DE150" s="45">
        <v>276</v>
      </c>
      <c r="DF150" s="45">
        <v>276</v>
      </c>
      <c r="DG150" s="45">
        <v>10.1</v>
      </c>
      <c r="DH150" s="45">
        <v>10.1</v>
      </c>
      <c r="DI150" s="45">
        <v>10.1</v>
      </c>
      <c r="DJ150" s="45">
        <v>0.5</v>
      </c>
      <c r="DK150" s="45">
        <v>0.5</v>
      </c>
      <c r="DL150" s="45">
        <v>0.5</v>
      </c>
      <c r="DM150" s="45">
        <v>0.5</v>
      </c>
      <c r="DN150" s="45">
        <v>0.5</v>
      </c>
      <c r="DO150" s="45">
        <v>0.5</v>
      </c>
      <c r="DP150" s="45">
        <v>35</v>
      </c>
      <c r="DQ150" s="45">
        <v>35</v>
      </c>
      <c r="DR150" s="45">
        <v>35</v>
      </c>
      <c r="DS150" s="45">
        <v>141.6</v>
      </c>
      <c r="DT150" s="45">
        <v>184.1</v>
      </c>
      <c r="DU150" s="45">
        <v>168.9</v>
      </c>
      <c r="DV150" s="45">
        <v>1660</v>
      </c>
      <c r="DW150" s="45">
        <v>720</v>
      </c>
      <c r="DX150" s="45">
        <v>720</v>
      </c>
      <c r="DY150" s="45">
        <v>1450</v>
      </c>
      <c r="DZ150" s="45">
        <v>5.5899999999999998E-2</v>
      </c>
      <c r="EA150" s="45">
        <v>5.5899999999999998E-2</v>
      </c>
      <c r="EB150" s="45">
        <v>5.5899999999999998E-2</v>
      </c>
      <c r="EC150" s="45">
        <v>8.6400000000000005E-2</v>
      </c>
      <c r="ED150" s="45">
        <v>8.6400000000000005E-2</v>
      </c>
      <c r="EE150" s="45">
        <v>8.6400000000000005E-2</v>
      </c>
      <c r="EF150" s="45">
        <v>6.0999999999999999E-2</v>
      </c>
      <c r="EG150" s="45">
        <v>6.0999999999999999E-2</v>
      </c>
      <c r="EH150" s="45">
        <v>6.0999999999999999E-2</v>
      </c>
      <c r="EI150" s="45">
        <v>5.5899999999999998E-2</v>
      </c>
      <c r="EJ150" s="45">
        <v>5.5899999999999998E-2</v>
      </c>
      <c r="EK150" s="45">
        <v>5.5899999999999998E-2</v>
      </c>
      <c r="EL150" s="45">
        <v>5.0799999999999998E-2</v>
      </c>
      <c r="EM150" s="45">
        <v>7.6200000000000004E-2</v>
      </c>
      <c r="EN150" s="45">
        <v>6.3500000000000001E-2</v>
      </c>
      <c r="EO150" s="45">
        <v>0</v>
      </c>
      <c r="EP150" s="45">
        <v>1</v>
      </c>
      <c r="EQ150" s="45">
        <v>4.8300000000000003E-2</v>
      </c>
      <c r="ER150" s="45" t="s">
        <v>267</v>
      </c>
      <c r="ES150" s="45" t="s">
        <v>182</v>
      </c>
      <c r="ET150" s="45">
        <v>8252</v>
      </c>
      <c r="EU150" s="45">
        <v>8231</v>
      </c>
      <c r="EV150" s="45">
        <v>1291</v>
      </c>
      <c r="EW150" s="45" t="s">
        <v>403</v>
      </c>
      <c r="EX150" s="45" t="s">
        <v>142</v>
      </c>
      <c r="EY150" s="45">
        <v>70</v>
      </c>
      <c r="EZ150" s="45">
        <v>20030206</v>
      </c>
      <c r="FA150" s="45" t="s">
        <v>622</v>
      </c>
      <c r="FB150" s="45" t="s">
        <v>302</v>
      </c>
      <c r="FC150" s="45" t="s">
        <v>143</v>
      </c>
    </row>
    <row r="151" spans="1:159" s="45" customFormat="1">
      <c r="A151" s="45" t="s">
        <v>126</v>
      </c>
      <c r="B151" s="45">
        <v>4</v>
      </c>
      <c r="C151" s="45">
        <v>10.3</v>
      </c>
      <c r="D151" s="45">
        <v>45760</v>
      </c>
      <c r="E151" s="45" t="s">
        <v>577</v>
      </c>
      <c r="F151" s="45" t="s">
        <v>145</v>
      </c>
      <c r="G151" s="45">
        <v>20030727</v>
      </c>
      <c r="H151" s="45" t="s">
        <v>665</v>
      </c>
      <c r="I151" s="45" t="s">
        <v>236</v>
      </c>
      <c r="J151" s="45">
        <v>20030728</v>
      </c>
      <c r="K151" s="45">
        <v>20040127</v>
      </c>
      <c r="L151" s="45">
        <v>37</v>
      </c>
      <c r="N151" s="52">
        <f t="shared" si="78"/>
        <v>0</v>
      </c>
      <c r="O151" s="53">
        <f t="shared" si="79"/>
        <v>-0.63380000000000003</v>
      </c>
      <c r="P151" s="45">
        <v>-0.63380000000000003</v>
      </c>
      <c r="Q151" s="45">
        <f t="shared" si="80"/>
        <v>-0.71997486808791267</v>
      </c>
      <c r="R151" s="45">
        <f t="shared" si="81"/>
        <v>0.71997486808791267</v>
      </c>
      <c r="S151" s="45">
        <f t="shared" si="82"/>
        <v>0.10771858510989085</v>
      </c>
      <c r="T151" s="54">
        <f t="shared" si="83"/>
        <v>22.944120633178017</v>
      </c>
      <c r="U151" s="45">
        <f t="shared" si="84"/>
        <v>-0.71993668739834626</v>
      </c>
      <c r="V151" s="55">
        <f t="shared" si="85"/>
        <v>0.71993668739834626</v>
      </c>
      <c r="W151" s="56">
        <f t="shared" si="86"/>
        <v>0.10767085924793285</v>
      </c>
      <c r="X151" s="54">
        <f t="shared" si="87"/>
        <v>22.944303900487938</v>
      </c>
      <c r="Y151" s="45">
        <f t="shared" si="88"/>
        <v>0.10767085924793285</v>
      </c>
      <c r="Z151" s="45">
        <f t="shared" si="89"/>
        <v>0</v>
      </c>
      <c r="AA151" s="45">
        <f t="shared" si="90"/>
        <v>-0.71993668739834626</v>
      </c>
      <c r="AB151" s="45">
        <f t="shared" si="98"/>
        <v>0</v>
      </c>
      <c r="AC151" s="45">
        <f t="shared" si="91"/>
        <v>0</v>
      </c>
      <c r="AD151" s="45">
        <f t="shared" si="92"/>
        <v>0</v>
      </c>
      <c r="AE151" s="45">
        <f t="shared" si="93"/>
        <v>0</v>
      </c>
      <c r="AF151" s="45">
        <f t="shared" si="94"/>
        <v>1</v>
      </c>
      <c r="AH151" s="48">
        <v>9.33</v>
      </c>
      <c r="AI151" s="45">
        <f>(AH151-9.23)/0.07</f>
        <v>1.4285714285714233</v>
      </c>
      <c r="AJ151" s="45">
        <v>1.4285714285714233</v>
      </c>
      <c r="AK151" s="45">
        <f t="shared" si="95"/>
        <v>0.28427753633470404</v>
      </c>
      <c r="AL151" s="45">
        <f t="shared" si="96"/>
        <v>0</v>
      </c>
      <c r="AM151" s="45">
        <f t="shared" si="100"/>
        <v>1.4285714285714233</v>
      </c>
      <c r="AN151" s="45">
        <f t="shared" si="99"/>
        <v>0.28390253711714319</v>
      </c>
      <c r="AO151" s="45">
        <f t="shared" si="101"/>
        <v>-0.28390253711714319</v>
      </c>
      <c r="AP151" s="45">
        <f t="shared" si="102"/>
        <v>1.4308361143178501</v>
      </c>
      <c r="AQ151" s="45">
        <f t="shared" si="97"/>
        <v>0</v>
      </c>
      <c r="BE151" s="45" t="s">
        <v>286</v>
      </c>
      <c r="BF151" s="45">
        <v>143.5</v>
      </c>
      <c r="BG151" s="45">
        <v>20030725</v>
      </c>
      <c r="BH151" s="45" t="s">
        <v>138</v>
      </c>
      <c r="BI151" s="45" t="s">
        <v>553</v>
      </c>
      <c r="BJ151" s="45">
        <v>109688</v>
      </c>
      <c r="BK151" s="45">
        <v>40</v>
      </c>
      <c r="BL151" s="45">
        <v>59.01</v>
      </c>
      <c r="BM151" s="45">
        <v>51.72</v>
      </c>
      <c r="BN151" s="45">
        <v>10.15</v>
      </c>
      <c r="BO151" s="45">
        <v>9.17</v>
      </c>
      <c r="BP151" s="45">
        <v>270</v>
      </c>
      <c r="BQ151" s="45" t="s">
        <v>666</v>
      </c>
      <c r="BR151" s="45">
        <v>40</v>
      </c>
      <c r="BS151" s="45">
        <v>6.1</v>
      </c>
      <c r="BT151" s="45">
        <v>4.2</v>
      </c>
      <c r="BU151" s="45">
        <v>10.3</v>
      </c>
      <c r="BV151" s="45">
        <v>0</v>
      </c>
      <c r="BW151" s="45">
        <v>3148</v>
      </c>
      <c r="BX151" s="45">
        <v>3155</v>
      </c>
      <c r="BY151" s="45">
        <v>3151</v>
      </c>
      <c r="BZ151" s="45">
        <v>13.3</v>
      </c>
      <c r="CA151" s="45">
        <v>13.5</v>
      </c>
      <c r="CB151" s="45">
        <v>13.4</v>
      </c>
      <c r="CC151" s="45">
        <v>2.2599999999999998</v>
      </c>
      <c r="CD151" s="45">
        <v>2.31</v>
      </c>
      <c r="CE151" s="45">
        <v>2.2799999999999998</v>
      </c>
      <c r="CF151" s="45">
        <v>6.8</v>
      </c>
      <c r="CG151" s="45">
        <v>7.1</v>
      </c>
      <c r="CH151" s="45">
        <v>7</v>
      </c>
      <c r="CI151" s="45">
        <v>0</v>
      </c>
      <c r="CJ151" s="45">
        <v>0</v>
      </c>
      <c r="CK151" s="45">
        <v>0</v>
      </c>
      <c r="CL151" s="45">
        <v>831</v>
      </c>
      <c r="CM151" s="45">
        <v>875</v>
      </c>
      <c r="CN151" s="45">
        <v>852</v>
      </c>
      <c r="CO151" s="45">
        <v>142.80000000000001</v>
      </c>
      <c r="CP151" s="45">
        <v>143.80000000000001</v>
      </c>
      <c r="CQ151" s="45">
        <v>143.4</v>
      </c>
      <c r="CR151" s="45">
        <v>87.1</v>
      </c>
      <c r="CS151" s="45">
        <v>88.3</v>
      </c>
      <c r="CT151" s="45">
        <v>87.8</v>
      </c>
      <c r="CU151" s="45">
        <v>92.7</v>
      </c>
      <c r="CV151" s="45">
        <v>93.9</v>
      </c>
      <c r="CW151" s="45">
        <v>93.4</v>
      </c>
      <c r="CX151" s="45">
        <v>5.4</v>
      </c>
      <c r="CY151" s="45">
        <v>5.9</v>
      </c>
      <c r="CZ151" s="45">
        <v>5.6</v>
      </c>
      <c r="DA151" s="45">
        <v>25.3</v>
      </c>
      <c r="DB151" s="45">
        <v>30.2</v>
      </c>
      <c r="DC151" s="45">
        <v>27.5</v>
      </c>
      <c r="DD151" s="45">
        <v>269</v>
      </c>
      <c r="DE151" s="45">
        <v>283</v>
      </c>
      <c r="DF151" s="45">
        <v>276</v>
      </c>
      <c r="DG151" s="45">
        <v>11.8</v>
      </c>
      <c r="DH151" s="45">
        <v>12.2</v>
      </c>
      <c r="DI151" s="45">
        <v>11.9</v>
      </c>
      <c r="DJ151" s="45">
        <v>0.4</v>
      </c>
      <c r="DK151" s="45">
        <v>0.5</v>
      </c>
      <c r="DL151" s="45">
        <v>0.5</v>
      </c>
      <c r="DM151" s="45">
        <v>0.45</v>
      </c>
      <c r="DN151" s="45">
        <v>0.56999999999999995</v>
      </c>
      <c r="DO151" s="45">
        <v>0.5</v>
      </c>
      <c r="DP151" s="45">
        <v>35</v>
      </c>
      <c r="DQ151" s="45">
        <v>35</v>
      </c>
      <c r="DR151" s="45">
        <v>35</v>
      </c>
      <c r="DS151" s="45">
        <v>104.8</v>
      </c>
      <c r="DT151" s="45">
        <v>130.30000000000001</v>
      </c>
      <c r="DU151" s="45">
        <v>117.3</v>
      </c>
      <c r="DV151" s="45">
        <v>1660</v>
      </c>
      <c r="DW151" s="45">
        <v>720</v>
      </c>
      <c r="DX151" s="45">
        <v>720</v>
      </c>
      <c r="DY151" s="45">
        <v>1390</v>
      </c>
      <c r="DZ151" s="45">
        <v>5.5899999999999998E-2</v>
      </c>
      <c r="EA151" s="45">
        <v>5.5899999999999998E-2</v>
      </c>
      <c r="EB151" s="45">
        <v>5.5899999999999998E-2</v>
      </c>
      <c r="EC151" s="45">
        <v>8.6400000000000005E-2</v>
      </c>
      <c r="ED151" s="45">
        <v>8.6400000000000005E-2</v>
      </c>
      <c r="EE151" s="45">
        <v>8.6400000000000005E-2</v>
      </c>
      <c r="EF151" s="45">
        <v>6.6000000000000003E-2</v>
      </c>
      <c r="EG151" s="45">
        <v>6.6000000000000003E-2</v>
      </c>
      <c r="EH151" s="45">
        <v>6.6000000000000003E-2</v>
      </c>
      <c r="EI151" s="45">
        <v>6.6000000000000003E-2</v>
      </c>
      <c r="EJ151" s="45">
        <v>6.6000000000000003E-2</v>
      </c>
      <c r="EK151" s="45">
        <v>6.6000000000000003E-2</v>
      </c>
      <c r="EL151" s="45">
        <v>5.0799999999999998E-2</v>
      </c>
      <c r="EM151" s="45">
        <v>6.6000000000000003E-2</v>
      </c>
      <c r="EN151" s="45">
        <v>5.8400000000000001E-2</v>
      </c>
      <c r="EO151" s="45">
        <v>0</v>
      </c>
      <c r="EP151" s="45">
        <v>16</v>
      </c>
      <c r="EQ151" s="45">
        <v>4.3200000000000002E-2</v>
      </c>
      <c r="ER151" s="45" t="s">
        <v>515</v>
      </c>
      <c r="ES151" s="45" t="s">
        <v>141</v>
      </c>
      <c r="ET151" s="45">
        <v>8252</v>
      </c>
      <c r="EU151" s="45">
        <v>8231</v>
      </c>
      <c r="EV151" s="45">
        <v>1288</v>
      </c>
      <c r="EW151" s="45" t="s">
        <v>516</v>
      </c>
      <c r="EX151" s="45" t="s">
        <v>142</v>
      </c>
      <c r="EY151" s="45">
        <v>147</v>
      </c>
      <c r="EZ151" s="45">
        <v>20030727</v>
      </c>
      <c r="FA151" s="45" t="s">
        <v>665</v>
      </c>
      <c r="FB151" s="45">
        <v>119</v>
      </c>
      <c r="FC151" s="45" t="s">
        <v>143</v>
      </c>
    </row>
    <row r="152" spans="1:159" s="45" customFormat="1">
      <c r="A152" s="45" t="s">
        <v>126</v>
      </c>
      <c r="B152" s="45">
        <v>3</v>
      </c>
      <c r="C152" s="45">
        <v>2.4</v>
      </c>
      <c r="D152" s="45">
        <v>47318</v>
      </c>
      <c r="E152" s="45" t="s">
        <v>144</v>
      </c>
      <c r="F152" s="45" t="s">
        <v>145</v>
      </c>
      <c r="G152" s="45">
        <v>20030809</v>
      </c>
      <c r="H152" s="45" t="s">
        <v>578</v>
      </c>
      <c r="I152" s="45" t="s">
        <v>295</v>
      </c>
      <c r="J152" s="45">
        <v>20030811</v>
      </c>
      <c r="K152" s="45" t="s">
        <v>624</v>
      </c>
      <c r="L152" s="45">
        <v>38</v>
      </c>
      <c r="N152" s="52">
        <f t="shared" si="78"/>
        <v>1</v>
      </c>
      <c r="O152" s="53">
        <f t="shared" si="79"/>
        <v>-2.5430999999999999</v>
      </c>
      <c r="P152" s="45">
        <v>-2.5430999999999999</v>
      </c>
      <c r="Q152" s="45">
        <f t="shared" si="80"/>
        <v>-1.0845998944703301</v>
      </c>
      <c r="R152" s="45">
        <f t="shared" si="81"/>
        <v>1.0845998944703301</v>
      </c>
      <c r="S152" s="45">
        <f t="shared" si="82"/>
        <v>-1.8231251319120871</v>
      </c>
      <c r="T152" s="54">
        <f t="shared" si="83"/>
        <v>21.193920506542415</v>
      </c>
      <c r="U152" s="45">
        <f t="shared" si="84"/>
        <v>-1.084569349918677</v>
      </c>
      <c r="V152" s="55">
        <f t="shared" si="85"/>
        <v>1.084569349918677</v>
      </c>
      <c r="W152" s="56">
        <f t="shared" si="86"/>
        <v>-1.8231633126016535</v>
      </c>
      <c r="X152" s="54">
        <f t="shared" si="87"/>
        <v>21.194067120390351</v>
      </c>
      <c r="Y152" s="45">
        <f t="shared" si="88"/>
        <v>-1.8231633126016535</v>
      </c>
      <c r="Z152" s="45">
        <f t="shared" si="89"/>
        <v>0</v>
      </c>
      <c r="AA152" s="45">
        <f t="shared" si="90"/>
        <v>-1.084569349918677</v>
      </c>
      <c r="AB152" s="45">
        <f t="shared" si="98"/>
        <v>0</v>
      </c>
      <c r="AC152" s="45">
        <f t="shared" si="91"/>
        <v>0</v>
      </c>
      <c r="AD152" s="45">
        <f t="shared" si="92"/>
        <v>1</v>
      </c>
      <c r="AE152" s="45">
        <f t="shared" si="93"/>
        <v>0</v>
      </c>
      <c r="AF152" s="45">
        <f t="shared" si="94"/>
        <v>0</v>
      </c>
      <c r="AH152" s="48">
        <v>10.24</v>
      </c>
      <c r="AI152" s="45">
        <f t="shared" ref="AI152:AI153" si="110">(AH152-10.27)/0.11</f>
        <v>-0.27272727272726693</v>
      </c>
      <c r="AJ152" s="45">
        <v>-0.27272727272726693</v>
      </c>
      <c r="AK152" s="45">
        <f t="shared" si="95"/>
        <v>0.17287657452230984</v>
      </c>
      <c r="AL152" s="45">
        <f t="shared" si="96"/>
        <v>0</v>
      </c>
      <c r="AM152" s="45">
        <f t="shared" si="100"/>
        <v>-0.27272727272726693</v>
      </c>
      <c r="AN152" s="45">
        <f t="shared" si="99"/>
        <v>0.17257657514826116</v>
      </c>
      <c r="AO152" s="45">
        <f t="shared" si="101"/>
        <v>-0.17257657514826116</v>
      </c>
      <c r="AP152" s="45">
        <f t="shared" si="102"/>
        <v>-0.55662980984441013</v>
      </c>
      <c r="AQ152" s="45">
        <f t="shared" si="97"/>
        <v>0</v>
      </c>
      <c r="BE152" s="45" t="s">
        <v>286</v>
      </c>
      <c r="BF152" s="45">
        <v>143.5</v>
      </c>
      <c r="BG152" s="45">
        <v>20030807</v>
      </c>
      <c r="BH152" s="45" t="s">
        <v>138</v>
      </c>
      <c r="BI152" s="45" t="s">
        <v>667</v>
      </c>
      <c r="BJ152" s="45">
        <v>109688</v>
      </c>
      <c r="BK152" s="45">
        <v>40</v>
      </c>
      <c r="BL152" s="45">
        <v>71.650000000000006</v>
      </c>
      <c r="BM152" s="45">
        <v>66.02</v>
      </c>
      <c r="BN152" s="45">
        <v>10.89</v>
      </c>
      <c r="BO152" s="45">
        <v>10.16</v>
      </c>
      <c r="BP152" s="45">
        <v>510</v>
      </c>
      <c r="BQ152" s="45" t="s">
        <v>668</v>
      </c>
      <c r="BR152" s="45">
        <v>40</v>
      </c>
      <c r="BS152" s="45">
        <v>1.3</v>
      </c>
      <c r="BT152" s="45">
        <v>1.1000000000000001</v>
      </c>
      <c r="BU152" s="45">
        <v>2.4</v>
      </c>
      <c r="BV152" s="45">
        <v>0</v>
      </c>
      <c r="BW152" s="45">
        <v>3148</v>
      </c>
      <c r="BX152" s="45">
        <v>3158</v>
      </c>
      <c r="BY152" s="45">
        <v>3152.8</v>
      </c>
      <c r="BZ152" s="45">
        <v>13.2</v>
      </c>
      <c r="CA152" s="45">
        <v>13.6</v>
      </c>
      <c r="CB152" s="45">
        <v>13.5</v>
      </c>
      <c r="CC152" s="45">
        <v>2.16</v>
      </c>
      <c r="CD152" s="45">
        <v>2.31</v>
      </c>
      <c r="CE152" s="45">
        <v>2.2400000000000002</v>
      </c>
      <c r="CF152" s="45">
        <v>6.6</v>
      </c>
      <c r="CG152" s="45">
        <v>7.2</v>
      </c>
      <c r="CH152" s="45">
        <v>6.9</v>
      </c>
      <c r="CI152" s="45">
        <v>0</v>
      </c>
      <c r="CJ152" s="45">
        <v>0</v>
      </c>
      <c r="CK152" s="45">
        <v>0</v>
      </c>
      <c r="CL152" s="45">
        <v>822</v>
      </c>
      <c r="CM152" s="45">
        <v>860</v>
      </c>
      <c r="CN152" s="45">
        <v>846</v>
      </c>
      <c r="CO152" s="45">
        <v>142.80000000000001</v>
      </c>
      <c r="CP152" s="45">
        <v>144.1</v>
      </c>
      <c r="CQ152" s="45">
        <v>143.4</v>
      </c>
      <c r="CR152" s="45">
        <v>87.2</v>
      </c>
      <c r="CS152" s="45">
        <v>89.1</v>
      </c>
      <c r="CT152" s="45">
        <v>88</v>
      </c>
      <c r="CU152" s="45">
        <v>92.5</v>
      </c>
      <c r="CV152" s="45">
        <v>94.2</v>
      </c>
      <c r="CW152" s="45">
        <v>93.2</v>
      </c>
      <c r="CX152" s="45">
        <v>4.7</v>
      </c>
      <c r="CY152" s="45">
        <v>5.7</v>
      </c>
      <c r="CZ152" s="45">
        <v>5.3</v>
      </c>
      <c r="DA152" s="45">
        <v>26.1</v>
      </c>
      <c r="DB152" s="45">
        <v>33.299999999999997</v>
      </c>
      <c r="DC152" s="45">
        <v>28.9</v>
      </c>
      <c r="DD152" s="45">
        <v>276</v>
      </c>
      <c r="DE152" s="45">
        <v>276</v>
      </c>
      <c r="DF152" s="45">
        <v>276</v>
      </c>
      <c r="DG152" s="45">
        <v>9.8000000000000007</v>
      </c>
      <c r="DH152" s="45">
        <v>10.1</v>
      </c>
      <c r="DI152" s="45">
        <v>10.1</v>
      </c>
      <c r="DJ152" s="45">
        <v>0.3</v>
      </c>
      <c r="DK152" s="45">
        <v>3</v>
      </c>
      <c r="DL152" s="45">
        <v>0.5</v>
      </c>
      <c r="DM152" s="45">
        <v>0.5</v>
      </c>
      <c r="DN152" s="45">
        <v>0.5</v>
      </c>
      <c r="DO152" s="45">
        <v>0.5</v>
      </c>
      <c r="DP152" s="45">
        <v>35</v>
      </c>
      <c r="DQ152" s="45">
        <v>35</v>
      </c>
      <c r="DR152" s="45">
        <v>35</v>
      </c>
      <c r="DS152" s="45">
        <v>90.6</v>
      </c>
      <c r="DT152" s="45">
        <v>186.9</v>
      </c>
      <c r="DU152" s="45">
        <v>132.80000000000001</v>
      </c>
      <c r="DV152" s="45">
        <v>1660</v>
      </c>
      <c r="DW152" s="45">
        <v>720</v>
      </c>
      <c r="DX152" s="45">
        <v>720</v>
      </c>
      <c r="DY152" s="45">
        <v>1150</v>
      </c>
      <c r="DZ152" s="45">
        <v>5.33E-2</v>
      </c>
      <c r="EA152" s="45">
        <v>5.33E-2</v>
      </c>
      <c r="EB152" s="45">
        <v>5.33E-2</v>
      </c>
      <c r="EC152" s="45">
        <v>8.6400000000000005E-2</v>
      </c>
      <c r="ED152" s="45">
        <v>8.6400000000000005E-2</v>
      </c>
      <c r="EE152" s="45">
        <v>8.6400000000000005E-2</v>
      </c>
      <c r="EF152" s="45">
        <v>6.0999999999999999E-2</v>
      </c>
      <c r="EG152" s="45">
        <v>6.0999999999999999E-2</v>
      </c>
      <c r="EH152" s="45">
        <v>6.0999999999999999E-2</v>
      </c>
      <c r="EI152" s="45">
        <v>5.5899999999999998E-2</v>
      </c>
      <c r="EJ152" s="45">
        <v>5.5899999999999998E-2</v>
      </c>
      <c r="EK152" s="45">
        <v>5.5899999999999998E-2</v>
      </c>
      <c r="EL152" s="45">
        <v>5.0799999999999998E-2</v>
      </c>
      <c r="EM152" s="45">
        <v>7.6200000000000004E-2</v>
      </c>
      <c r="EN152" s="45">
        <v>6.3500000000000001E-2</v>
      </c>
      <c r="EO152" s="45">
        <v>0</v>
      </c>
      <c r="EP152" s="45">
        <v>8</v>
      </c>
      <c r="EQ152" s="45">
        <v>5.33E-2</v>
      </c>
      <c r="ER152" s="45" t="s">
        <v>267</v>
      </c>
      <c r="ES152" s="45" t="s">
        <v>182</v>
      </c>
      <c r="ET152" s="45">
        <v>8252</v>
      </c>
      <c r="EU152" s="45">
        <v>8231</v>
      </c>
      <c r="EV152" s="45">
        <v>1291</v>
      </c>
      <c r="EW152" s="45">
        <v>2405</v>
      </c>
      <c r="EX152" s="45" t="s">
        <v>142</v>
      </c>
      <c r="EY152" s="45">
        <v>77</v>
      </c>
      <c r="EZ152" s="45">
        <v>20030809</v>
      </c>
      <c r="FA152" s="45" t="s">
        <v>578</v>
      </c>
      <c r="FB152" s="45" t="s">
        <v>302</v>
      </c>
      <c r="FC152" s="45" t="s">
        <v>143</v>
      </c>
    </row>
    <row r="153" spans="1:159" s="45" customFormat="1">
      <c r="A153" s="45" t="s">
        <v>126</v>
      </c>
      <c r="B153" s="45">
        <v>3</v>
      </c>
      <c r="C153" s="45">
        <v>6.4</v>
      </c>
      <c r="D153" s="45">
        <v>47319</v>
      </c>
      <c r="E153" s="45" t="s">
        <v>144</v>
      </c>
      <c r="F153" s="45" t="s">
        <v>145</v>
      </c>
      <c r="G153" s="45">
        <v>20030814</v>
      </c>
      <c r="H153" s="45" t="s">
        <v>152</v>
      </c>
      <c r="I153" s="45" t="s">
        <v>236</v>
      </c>
      <c r="J153" s="45">
        <v>20030815</v>
      </c>
      <c r="K153" s="45">
        <v>20040214</v>
      </c>
      <c r="L153" s="45">
        <v>39</v>
      </c>
      <c r="N153" s="52">
        <f t="shared" si="78"/>
        <v>0</v>
      </c>
      <c r="O153" s="53">
        <f t="shared" si="79"/>
        <v>-0.81899999999999995</v>
      </c>
      <c r="P153" s="45">
        <v>-0.81899999999999995</v>
      </c>
      <c r="Q153" s="45">
        <f t="shared" si="80"/>
        <v>-1.0314799155762642</v>
      </c>
      <c r="R153" s="45">
        <f t="shared" si="81"/>
        <v>1.0314799155762642</v>
      </c>
      <c r="S153" s="45">
        <f t="shared" si="82"/>
        <v>0.26559989447033017</v>
      </c>
      <c r="T153" s="54">
        <f t="shared" si="83"/>
        <v>21.448896405233931</v>
      </c>
      <c r="U153" s="45">
        <f t="shared" si="84"/>
        <v>-1.0314554799349416</v>
      </c>
      <c r="V153" s="55">
        <f t="shared" si="85"/>
        <v>1.0314554799349416</v>
      </c>
      <c r="W153" s="56">
        <f t="shared" si="86"/>
        <v>0.26556934991867709</v>
      </c>
      <c r="X153" s="54">
        <f t="shared" si="87"/>
        <v>21.449013696312278</v>
      </c>
      <c r="Y153" s="45">
        <f t="shared" si="88"/>
        <v>0.26556934991867709</v>
      </c>
      <c r="Z153" s="45">
        <f t="shared" si="89"/>
        <v>0</v>
      </c>
      <c r="AA153" s="45">
        <f t="shared" si="90"/>
        <v>-1.0314554799349416</v>
      </c>
      <c r="AB153" s="45">
        <f t="shared" si="98"/>
        <v>0</v>
      </c>
      <c r="AC153" s="45">
        <f t="shared" si="91"/>
        <v>0</v>
      </c>
      <c r="AD153" s="45">
        <f t="shared" si="92"/>
        <v>0</v>
      </c>
      <c r="AE153" s="45">
        <f t="shared" si="93"/>
        <v>0</v>
      </c>
      <c r="AF153" s="45">
        <f t="shared" si="94"/>
        <v>1</v>
      </c>
      <c r="AH153" s="48">
        <v>10.25</v>
      </c>
      <c r="AI153" s="45">
        <f t="shared" si="110"/>
        <v>-0.18181818181817794</v>
      </c>
      <c r="AJ153" s="45">
        <v>-0.18181818181817794</v>
      </c>
      <c r="AK153" s="45">
        <f t="shared" si="95"/>
        <v>0.10193762325421227</v>
      </c>
      <c r="AL153" s="45">
        <f t="shared" si="96"/>
        <v>0</v>
      </c>
      <c r="AM153" s="45">
        <f t="shared" si="100"/>
        <v>-0.18181818181817794</v>
      </c>
      <c r="AN153" s="45">
        <f t="shared" si="99"/>
        <v>0.10169762375497335</v>
      </c>
      <c r="AO153" s="45">
        <f t="shared" si="101"/>
        <v>-0.10169762375497335</v>
      </c>
      <c r="AP153" s="45">
        <f t="shared" si="102"/>
        <v>-0.35439475696643907</v>
      </c>
      <c r="AQ153" s="45">
        <f t="shared" si="97"/>
        <v>0</v>
      </c>
      <c r="BE153" s="45" t="s">
        <v>286</v>
      </c>
      <c r="BF153" s="45">
        <v>143.5</v>
      </c>
      <c r="BG153" s="45">
        <v>20030812</v>
      </c>
      <c r="BH153" s="45" t="s">
        <v>138</v>
      </c>
      <c r="BI153" s="45" t="s">
        <v>669</v>
      </c>
      <c r="BJ153" s="45">
        <v>109688</v>
      </c>
      <c r="BK153" s="45">
        <v>40</v>
      </c>
      <c r="BL153" s="45">
        <v>71.59</v>
      </c>
      <c r="BM153" s="45">
        <v>65.48</v>
      </c>
      <c r="BN153" s="45">
        <v>10.9</v>
      </c>
      <c r="BO153" s="45">
        <v>10.050000000000001</v>
      </c>
      <c r="BP153" s="45">
        <v>310</v>
      </c>
      <c r="BQ153" s="45" t="s">
        <v>670</v>
      </c>
      <c r="BR153" s="45">
        <v>40</v>
      </c>
      <c r="BS153" s="45">
        <v>3.9</v>
      </c>
      <c r="BT153" s="45">
        <v>2.5</v>
      </c>
      <c r="BU153" s="45">
        <v>6.4</v>
      </c>
      <c r="BV153" s="45">
        <v>0</v>
      </c>
      <c r="BW153" s="45">
        <v>3146</v>
      </c>
      <c r="BX153" s="45">
        <v>3154</v>
      </c>
      <c r="BY153" s="45">
        <v>3150.6</v>
      </c>
      <c r="BZ153" s="45">
        <v>13.5</v>
      </c>
      <c r="CA153" s="45">
        <v>13.6</v>
      </c>
      <c r="CB153" s="45">
        <v>13.5</v>
      </c>
      <c r="CC153" s="45">
        <v>2.19</v>
      </c>
      <c r="CD153" s="45">
        <v>2.25</v>
      </c>
      <c r="CE153" s="45">
        <v>2.2200000000000002</v>
      </c>
      <c r="CF153" s="45">
        <v>6.7</v>
      </c>
      <c r="CG153" s="45">
        <v>7</v>
      </c>
      <c r="CH153" s="45">
        <v>7</v>
      </c>
      <c r="CI153" s="45">
        <v>0</v>
      </c>
      <c r="CJ153" s="45">
        <v>0</v>
      </c>
      <c r="CK153" s="45">
        <v>0</v>
      </c>
      <c r="CL153" s="45">
        <v>835</v>
      </c>
      <c r="CM153" s="45">
        <v>868</v>
      </c>
      <c r="CN153" s="45">
        <v>853</v>
      </c>
      <c r="CO153" s="45">
        <v>143</v>
      </c>
      <c r="CP153" s="45">
        <v>144.1</v>
      </c>
      <c r="CQ153" s="45">
        <v>143.6</v>
      </c>
      <c r="CR153" s="45">
        <v>87.1</v>
      </c>
      <c r="CS153" s="45">
        <v>88.2</v>
      </c>
      <c r="CT153" s="45">
        <v>87.9</v>
      </c>
      <c r="CU153" s="45">
        <v>93.1</v>
      </c>
      <c r="CV153" s="45">
        <v>93.8</v>
      </c>
      <c r="CW153" s="45">
        <v>93.5</v>
      </c>
      <c r="CX153" s="45">
        <v>5</v>
      </c>
      <c r="CY153" s="45">
        <v>6.4</v>
      </c>
      <c r="CZ153" s="45">
        <v>5.6</v>
      </c>
      <c r="DA153" s="45">
        <v>24</v>
      </c>
      <c r="DB153" s="45">
        <v>27.7</v>
      </c>
      <c r="DC153" s="45">
        <v>25.2</v>
      </c>
      <c r="DD153" s="45">
        <v>276</v>
      </c>
      <c r="DE153" s="45">
        <v>276</v>
      </c>
      <c r="DF153" s="45">
        <v>276</v>
      </c>
      <c r="DG153" s="45">
        <v>10.1</v>
      </c>
      <c r="DH153" s="45">
        <v>10.1</v>
      </c>
      <c r="DI153" s="45">
        <v>10.1</v>
      </c>
      <c r="DJ153" s="45">
        <v>0.4</v>
      </c>
      <c r="DK153" s="45">
        <v>0.4</v>
      </c>
      <c r="DL153" s="45">
        <v>0.4</v>
      </c>
      <c r="DM153" s="45">
        <v>0.5</v>
      </c>
      <c r="DN153" s="45">
        <v>0.5</v>
      </c>
      <c r="DO153" s="45">
        <v>0.5</v>
      </c>
      <c r="DP153" s="45">
        <v>35</v>
      </c>
      <c r="DQ153" s="45">
        <v>35</v>
      </c>
      <c r="DR153" s="45">
        <v>35</v>
      </c>
      <c r="DS153" s="45">
        <v>110.4</v>
      </c>
      <c r="DT153" s="45">
        <v>144.4</v>
      </c>
      <c r="DU153" s="45">
        <v>134.1</v>
      </c>
      <c r="DV153" s="45">
        <v>1660</v>
      </c>
      <c r="DW153" s="45">
        <v>720</v>
      </c>
      <c r="DX153" s="45">
        <v>720</v>
      </c>
      <c r="DY153" s="45">
        <v>1350</v>
      </c>
      <c r="DZ153" s="45">
        <v>5.5899999999999998E-2</v>
      </c>
      <c r="EA153" s="45">
        <v>5.5899999999999998E-2</v>
      </c>
      <c r="EB153" s="45">
        <v>5.5899999999999998E-2</v>
      </c>
      <c r="EC153" s="45">
        <v>8.8900000000000007E-2</v>
      </c>
      <c r="ED153" s="45">
        <v>8.8900000000000007E-2</v>
      </c>
      <c r="EE153" s="45">
        <v>8.8900000000000007E-2</v>
      </c>
      <c r="EF153" s="45">
        <v>6.0999999999999999E-2</v>
      </c>
      <c r="EG153" s="45">
        <v>6.0999999999999999E-2</v>
      </c>
      <c r="EH153" s="45">
        <v>6.0999999999999999E-2</v>
      </c>
      <c r="EI153" s="45">
        <v>5.5899999999999998E-2</v>
      </c>
      <c r="EJ153" s="45">
        <v>5.5899999999999998E-2</v>
      </c>
      <c r="EK153" s="45">
        <v>5.5899999999999998E-2</v>
      </c>
      <c r="EL153" s="45">
        <v>5.0799999999999998E-2</v>
      </c>
      <c r="EM153" s="45">
        <v>7.6200000000000004E-2</v>
      </c>
      <c r="EN153" s="45">
        <v>6.3500000000000001E-2</v>
      </c>
      <c r="EO153" s="45">
        <v>0</v>
      </c>
      <c r="EP153" s="45">
        <v>9</v>
      </c>
      <c r="EQ153" s="45">
        <v>4.5699999999999998E-2</v>
      </c>
      <c r="ER153" s="45" t="s">
        <v>267</v>
      </c>
      <c r="ES153" s="45" t="s">
        <v>182</v>
      </c>
      <c r="ET153" s="45">
        <v>8252</v>
      </c>
      <c r="EU153" s="45">
        <v>8231</v>
      </c>
      <c r="EV153" s="45">
        <v>2009</v>
      </c>
      <c r="EW153" s="45">
        <v>2405</v>
      </c>
      <c r="EX153" s="45" t="s">
        <v>142</v>
      </c>
      <c r="EY153" s="45" t="s">
        <v>671</v>
      </c>
      <c r="EZ153" s="45">
        <v>20030814</v>
      </c>
      <c r="FA153" s="45" t="s">
        <v>152</v>
      </c>
      <c r="FB153" s="45" t="s">
        <v>302</v>
      </c>
      <c r="FC153" s="45" t="s">
        <v>143</v>
      </c>
    </row>
    <row r="154" spans="1:159" s="45" customFormat="1">
      <c r="A154" s="45" t="s">
        <v>126</v>
      </c>
      <c r="B154" s="45">
        <v>4</v>
      </c>
      <c r="C154" s="45">
        <v>14.7</v>
      </c>
      <c r="D154" s="45">
        <v>44893</v>
      </c>
      <c r="E154" s="45">
        <v>1009</v>
      </c>
      <c r="F154" s="45" t="s">
        <v>145</v>
      </c>
      <c r="G154" s="45">
        <v>20040205</v>
      </c>
      <c r="H154" s="45" t="s">
        <v>209</v>
      </c>
      <c r="I154" s="45" t="s">
        <v>236</v>
      </c>
      <c r="J154" s="45">
        <v>20040206</v>
      </c>
      <c r="K154" s="45">
        <v>20040805</v>
      </c>
      <c r="L154" s="45">
        <v>40</v>
      </c>
      <c r="N154" s="52">
        <f t="shared" si="78"/>
        <v>0</v>
      </c>
      <c r="O154" s="53">
        <f t="shared" si="79"/>
        <v>0.95</v>
      </c>
      <c r="P154" s="45">
        <v>0.95</v>
      </c>
      <c r="Q154" s="45">
        <f t="shared" si="80"/>
        <v>-0.63518393246101135</v>
      </c>
      <c r="R154" s="45">
        <f t="shared" si="81"/>
        <v>0.63518393246101135</v>
      </c>
      <c r="S154" s="45">
        <f t="shared" si="82"/>
        <v>1.9814799155762641</v>
      </c>
      <c r="T154" s="54">
        <f t="shared" si="83"/>
        <v>23.351117124187144</v>
      </c>
      <c r="U154" s="45">
        <f t="shared" si="84"/>
        <v>-0.63516438394795327</v>
      </c>
      <c r="V154" s="55">
        <f t="shared" si="85"/>
        <v>0.63516438394795327</v>
      </c>
      <c r="W154" s="56">
        <f t="shared" si="86"/>
        <v>1.9814554799349415</v>
      </c>
      <c r="X154" s="54">
        <f t="shared" si="87"/>
        <v>23.351210957049823</v>
      </c>
      <c r="Y154" s="45">
        <f t="shared" si="88"/>
        <v>1.9814554799349415</v>
      </c>
      <c r="Z154" s="45">
        <f t="shared" si="89"/>
        <v>0</v>
      </c>
      <c r="AA154" s="45">
        <f t="shared" si="90"/>
        <v>-0.63516438394795327</v>
      </c>
      <c r="AB154" s="45">
        <f t="shared" si="98"/>
        <v>0</v>
      </c>
      <c r="AC154" s="45">
        <f t="shared" si="91"/>
        <v>1</v>
      </c>
      <c r="AD154" s="45">
        <f t="shared" si="92"/>
        <v>1</v>
      </c>
      <c r="AE154" s="45">
        <f t="shared" si="93"/>
        <v>0</v>
      </c>
      <c r="AF154" s="45">
        <f t="shared" si="94"/>
        <v>0</v>
      </c>
      <c r="AH154" s="48">
        <v>9.6199999999999992</v>
      </c>
      <c r="AI154" s="45">
        <f>(AH154-9.51)/0.1</f>
        <v>1.0999999999999943</v>
      </c>
      <c r="AJ154" s="45">
        <v>1.0999999999999943</v>
      </c>
      <c r="AK154" s="45">
        <f t="shared" si="95"/>
        <v>0.30155009860336868</v>
      </c>
      <c r="AL154" s="45">
        <f t="shared" si="96"/>
        <v>0</v>
      </c>
      <c r="AM154" s="45">
        <f t="shared" si="100"/>
        <v>1.0999999999999943</v>
      </c>
      <c r="AN154" s="45">
        <f t="shared" si="99"/>
        <v>0.30135809900397753</v>
      </c>
      <c r="AO154" s="45">
        <f t="shared" si="101"/>
        <v>-0.30135809900397753</v>
      </c>
      <c r="AP154" s="45">
        <f t="shared" si="102"/>
        <v>0.99830237624502094</v>
      </c>
      <c r="AQ154" s="45">
        <f t="shared" si="97"/>
        <v>0</v>
      </c>
      <c r="BE154" s="45" t="s">
        <v>286</v>
      </c>
      <c r="BF154" s="45">
        <v>143.5</v>
      </c>
      <c r="BG154" s="45">
        <v>20040203</v>
      </c>
      <c r="BH154" s="45" t="s">
        <v>138</v>
      </c>
      <c r="BI154" s="45" t="s">
        <v>185</v>
      </c>
      <c r="BJ154" s="45">
        <v>9806249</v>
      </c>
      <c r="BK154" s="45">
        <v>40</v>
      </c>
      <c r="BL154" s="45">
        <v>63.58</v>
      </c>
      <c r="BM154" s="45">
        <v>55.62</v>
      </c>
      <c r="BN154" s="45">
        <v>10.55</v>
      </c>
      <c r="BO154" s="45">
        <v>9.44</v>
      </c>
      <c r="BP154" s="45">
        <v>180</v>
      </c>
      <c r="BQ154" s="45" t="s">
        <v>706</v>
      </c>
      <c r="BR154" s="45">
        <v>40</v>
      </c>
      <c r="BS154" s="45">
        <v>6.5</v>
      </c>
      <c r="BT154" s="45">
        <v>8.1999999999999993</v>
      </c>
      <c r="BU154" s="45">
        <v>14.7</v>
      </c>
      <c r="BV154" s="45">
        <v>0</v>
      </c>
      <c r="BW154" s="45">
        <v>3146</v>
      </c>
      <c r="BX154" s="45">
        <v>3152</v>
      </c>
      <c r="BY154" s="45">
        <v>3148.9</v>
      </c>
      <c r="BZ154" s="45">
        <v>13.5</v>
      </c>
      <c r="CA154" s="45">
        <v>13.8</v>
      </c>
      <c r="CB154" s="45">
        <v>13.6</v>
      </c>
      <c r="CC154" s="45">
        <v>2.29</v>
      </c>
      <c r="CD154" s="45">
        <v>2.35</v>
      </c>
      <c r="CE154" s="45">
        <v>2.31</v>
      </c>
      <c r="CF154" s="45">
        <v>7.2</v>
      </c>
      <c r="CG154" s="45">
        <v>7.6</v>
      </c>
      <c r="CH154" s="45">
        <v>7.4</v>
      </c>
      <c r="CI154" s="45">
        <v>0</v>
      </c>
      <c r="CJ154" s="45">
        <v>0</v>
      </c>
      <c r="CK154" s="45">
        <v>0</v>
      </c>
      <c r="CL154" s="45">
        <v>845</v>
      </c>
      <c r="CM154" s="45">
        <v>869</v>
      </c>
      <c r="CN154" s="45">
        <v>855</v>
      </c>
      <c r="CO154" s="45">
        <v>143.1</v>
      </c>
      <c r="CP154" s="45">
        <v>144.1</v>
      </c>
      <c r="CQ154" s="45">
        <v>143.5</v>
      </c>
      <c r="CR154" s="45">
        <v>87.7</v>
      </c>
      <c r="CS154" s="45">
        <v>88.4</v>
      </c>
      <c r="CT154" s="45">
        <v>88</v>
      </c>
      <c r="CU154" s="45">
        <v>93.3</v>
      </c>
      <c r="CV154" s="45">
        <v>94.1</v>
      </c>
      <c r="CW154" s="45">
        <v>93.6</v>
      </c>
      <c r="CX154" s="45">
        <v>5.0999999999999996</v>
      </c>
      <c r="CY154" s="45">
        <v>5.8</v>
      </c>
      <c r="CZ154" s="45">
        <v>5.5</v>
      </c>
      <c r="DA154" s="45">
        <v>22.8</v>
      </c>
      <c r="DB154" s="45">
        <v>24.7</v>
      </c>
      <c r="DC154" s="45">
        <v>23.7</v>
      </c>
      <c r="DD154" s="45">
        <v>276</v>
      </c>
      <c r="DE154" s="45">
        <v>276</v>
      </c>
      <c r="DF154" s="45">
        <v>276</v>
      </c>
      <c r="DG154" s="45">
        <v>10.1</v>
      </c>
      <c r="DH154" s="45">
        <v>11.8</v>
      </c>
      <c r="DI154" s="45">
        <v>10.3</v>
      </c>
      <c r="DJ154" s="45">
        <v>0.3</v>
      </c>
      <c r="DK154" s="45">
        <v>0.3</v>
      </c>
      <c r="DL154" s="45">
        <v>0.3</v>
      </c>
      <c r="DM154" s="45">
        <v>0.45</v>
      </c>
      <c r="DN154" s="45">
        <v>0.5</v>
      </c>
      <c r="DO154" s="45">
        <v>0.5</v>
      </c>
      <c r="DP154" s="45">
        <v>35</v>
      </c>
      <c r="DQ154" s="45">
        <v>35</v>
      </c>
      <c r="DR154" s="45">
        <v>35</v>
      </c>
      <c r="DS154" s="45">
        <v>110.4</v>
      </c>
      <c r="DT154" s="45">
        <v>135.9</v>
      </c>
      <c r="DU154" s="45">
        <v>120.4</v>
      </c>
      <c r="DV154" s="45">
        <v>1660</v>
      </c>
      <c r="DW154" s="45">
        <v>720</v>
      </c>
      <c r="DX154" s="45">
        <v>720</v>
      </c>
      <c r="DY154" s="45">
        <v>1480</v>
      </c>
      <c r="DZ154" s="45">
        <v>5.8400000000000001E-2</v>
      </c>
      <c r="EA154" s="45">
        <v>5.8400000000000001E-2</v>
      </c>
      <c r="EB154" s="45">
        <v>5.8400000000000001E-2</v>
      </c>
      <c r="EC154" s="45">
        <v>0.1016</v>
      </c>
      <c r="ED154" s="45">
        <v>0.1016</v>
      </c>
      <c r="EE154" s="45">
        <v>0.1016</v>
      </c>
      <c r="EF154" s="45">
        <v>6.6000000000000003E-2</v>
      </c>
      <c r="EG154" s="45">
        <v>6.6000000000000003E-2</v>
      </c>
      <c r="EH154" s="45">
        <v>6.6000000000000003E-2</v>
      </c>
      <c r="EI154" s="45">
        <v>6.6000000000000003E-2</v>
      </c>
      <c r="EJ154" s="45">
        <v>6.6000000000000003E-2</v>
      </c>
      <c r="EK154" s="45">
        <v>6.6000000000000003E-2</v>
      </c>
      <c r="EL154" s="45">
        <v>5.0799999999999998E-2</v>
      </c>
      <c r="EM154" s="45">
        <v>6.6000000000000003E-2</v>
      </c>
      <c r="EN154" s="45">
        <v>5.8400000000000001E-2</v>
      </c>
      <c r="EO154" s="45">
        <v>0</v>
      </c>
      <c r="EP154" s="45">
        <v>3</v>
      </c>
      <c r="EQ154" s="45">
        <v>4.5699999999999998E-2</v>
      </c>
      <c r="ER154" s="45" t="s">
        <v>515</v>
      </c>
      <c r="ES154" s="45" t="s">
        <v>141</v>
      </c>
      <c r="ET154" s="45">
        <v>8252</v>
      </c>
      <c r="EU154" s="45">
        <v>8231</v>
      </c>
      <c r="EV154" s="45">
        <v>1288</v>
      </c>
      <c r="EW154" s="45">
        <v>2405</v>
      </c>
      <c r="EX154" s="45" t="s">
        <v>142</v>
      </c>
      <c r="EY154" s="45">
        <v>162</v>
      </c>
      <c r="EZ154" s="45">
        <v>20040205</v>
      </c>
      <c r="FA154" s="45" t="s">
        <v>209</v>
      </c>
      <c r="FB154" s="45">
        <v>119</v>
      </c>
      <c r="FC154" s="45" t="s">
        <v>143</v>
      </c>
    </row>
    <row r="155" spans="1:159" s="45" customFormat="1">
      <c r="A155" s="45" t="s">
        <v>126</v>
      </c>
      <c r="B155" s="45">
        <v>3</v>
      </c>
      <c r="C155" s="45">
        <v>18.8</v>
      </c>
      <c r="D155" s="45">
        <v>45761</v>
      </c>
      <c r="E155" s="45" t="s">
        <v>577</v>
      </c>
      <c r="F155" s="45" t="s">
        <v>145</v>
      </c>
      <c r="G155" s="45">
        <v>20040219</v>
      </c>
      <c r="H155" s="45" t="s">
        <v>568</v>
      </c>
      <c r="I155" s="45" t="s">
        <v>295</v>
      </c>
      <c r="J155" s="45">
        <v>20040220</v>
      </c>
      <c r="K155" s="45" t="s">
        <v>624</v>
      </c>
      <c r="L155" s="45">
        <v>41</v>
      </c>
      <c r="N155" s="52">
        <f t="shared" si="78"/>
        <v>1</v>
      </c>
      <c r="O155" s="57">
        <f t="shared" si="79"/>
        <v>1.4308356160520466</v>
      </c>
      <c r="P155" s="45">
        <v>2.4710000000000001</v>
      </c>
      <c r="Q155" s="45">
        <f t="shared" si="80"/>
        <v>-1.3947145968809027E-2</v>
      </c>
      <c r="R155" s="45">
        <f t="shared" si="81"/>
        <v>0</v>
      </c>
      <c r="S155" s="45">
        <f t="shared" si="82"/>
        <v>3.1061839324610112</v>
      </c>
      <c r="T155" s="54">
        <f t="shared" si="83"/>
        <v>26.4</v>
      </c>
      <c r="U155" s="45">
        <f t="shared" si="84"/>
        <v>-0.22196438394795331</v>
      </c>
      <c r="V155" s="55">
        <f t="shared" si="85"/>
        <v>0.22196438394795331</v>
      </c>
      <c r="W155" s="56">
        <f t="shared" si="86"/>
        <v>2.0659999999999998</v>
      </c>
      <c r="X155" s="54">
        <f t="shared" si="87"/>
        <v>25.334570957049824</v>
      </c>
      <c r="Y155" s="45">
        <f t="shared" si="88"/>
        <v>2.0659999999999998</v>
      </c>
      <c r="Z155" s="45">
        <f t="shared" si="89"/>
        <v>1</v>
      </c>
      <c r="AA155" s="59">
        <f>O155*AA$3+(1-AA$3)*AA154</f>
        <v>-0.22196438394795331</v>
      </c>
      <c r="AB155" s="45">
        <f t="shared" si="98"/>
        <v>0</v>
      </c>
      <c r="AC155" s="45">
        <f t="shared" si="91"/>
        <v>1</v>
      </c>
      <c r="AD155" s="45">
        <f t="shared" si="92"/>
        <v>1</v>
      </c>
      <c r="AE155" s="45">
        <f t="shared" si="93"/>
        <v>0</v>
      </c>
      <c r="AF155" s="45">
        <f t="shared" si="94"/>
        <v>0</v>
      </c>
      <c r="AH155" s="48">
        <v>9.26</v>
      </c>
      <c r="AI155" s="45">
        <f>(AH155-9.24)/0.06</f>
        <v>0.33333333333332626</v>
      </c>
      <c r="AJ155" s="45">
        <v>0.33333333333332626</v>
      </c>
      <c r="AK155" s="45">
        <f t="shared" si="95"/>
        <v>0.30790674554936021</v>
      </c>
      <c r="AL155" s="45">
        <f t="shared" si="96"/>
        <v>0</v>
      </c>
      <c r="AM155" s="45">
        <f t="shared" si="100"/>
        <v>0.33333333333332626</v>
      </c>
      <c r="AN155" s="45">
        <f t="shared" si="99"/>
        <v>0.30775314586984731</v>
      </c>
      <c r="AO155" s="45">
        <f t="shared" si="101"/>
        <v>-0.30775314586984731</v>
      </c>
      <c r="AP155" s="45">
        <f t="shared" si="102"/>
        <v>3.1975234329348734E-2</v>
      </c>
      <c r="AQ155" s="45">
        <f t="shared" si="97"/>
        <v>0</v>
      </c>
      <c r="BE155" s="45" t="s">
        <v>286</v>
      </c>
      <c r="BF155" s="45">
        <v>143.5</v>
      </c>
      <c r="BG155" s="45">
        <v>20040217</v>
      </c>
      <c r="BH155" s="45" t="s">
        <v>138</v>
      </c>
      <c r="BI155" s="45" t="s">
        <v>707</v>
      </c>
      <c r="BJ155" s="45">
        <v>9806249</v>
      </c>
      <c r="BK155" s="45">
        <v>40</v>
      </c>
      <c r="BL155" s="45">
        <v>58.84</v>
      </c>
      <c r="BM155" s="45">
        <v>53.71</v>
      </c>
      <c r="BN155" s="45">
        <v>10.11</v>
      </c>
      <c r="BO155" s="45">
        <v>9.3000000000000007</v>
      </c>
      <c r="BP155" s="45">
        <v>160</v>
      </c>
      <c r="BQ155" s="45" t="s">
        <v>708</v>
      </c>
      <c r="BR155" s="45">
        <v>40</v>
      </c>
      <c r="BS155" s="45">
        <v>14.3</v>
      </c>
      <c r="BT155" s="45">
        <v>4.5</v>
      </c>
      <c r="BU155" s="45">
        <v>18.8</v>
      </c>
      <c r="BV155" s="45">
        <v>0</v>
      </c>
      <c r="BW155" s="45">
        <v>3146</v>
      </c>
      <c r="BX155" s="45">
        <v>3158</v>
      </c>
      <c r="BY155" s="45">
        <v>3151.6</v>
      </c>
      <c r="BZ155" s="45">
        <v>13.4</v>
      </c>
      <c r="CA155" s="45">
        <v>13.8</v>
      </c>
      <c r="CB155" s="45">
        <v>13.6</v>
      </c>
      <c r="CC155" s="45">
        <v>2.19</v>
      </c>
      <c r="CD155" s="45">
        <v>2.35</v>
      </c>
      <c r="CE155" s="45">
        <v>2.29</v>
      </c>
      <c r="CF155" s="45">
        <v>7.2</v>
      </c>
      <c r="CG155" s="45">
        <v>7.9</v>
      </c>
      <c r="CH155" s="45">
        <v>7.7</v>
      </c>
      <c r="CI155" s="45">
        <v>0</v>
      </c>
      <c r="CJ155" s="45">
        <v>0</v>
      </c>
      <c r="CK155" s="45">
        <v>0</v>
      </c>
      <c r="CL155" s="45">
        <v>835</v>
      </c>
      <c r="CM155" s="45">
        <v>868</v>
      </c>
      <c r="CN155" s="45">
        <v>851</v>
      </c>
      <c r="CO155" s="45">
        <v>143.1</v>
      </c>
      <c r="CP155" s="45">
        <v>144.5</v>
      </c>
      <c r="CQ155" s="45">
        <v>143.5</v>
      </c>
      <c r="CR155" s="45">
        <v>87.3</v>
      </c>
      <c r="CS155" s="45">
        <v>88.2</v>
      </c>
      <c r="CT155" s="45">
        <v>87.7</v>
      </c>
      <c r="CU155" s="45">
        <v>93.1</v>
      </c>
      <c r="CV155" s="45">
        <v>93.8</v>
      </c>
      <c r="CW155" s="45">
        <v>93.5</v>
      </c>
      <c r="CX155" s="45">
        <v>5.2</v>
      </c>
      <c r="CY155" s="45">
        <v>6.3</v>
      </c>
      <c r="CZ155" s="45">
        <v>5.8</v>
      </c>
      <c r="DA155" s="45">
        <v>24.9</v>
      </c>
      <c r="DB155" s="45">
        <v>29.3</v>
      </c>
      <c r="DC155" s="45">
        <v>26.3</v>
      </c>
      <c r="DD155" s="45">
        <v>276</v>
      </c>
      <c r="DE155" s="45">
        <v>276</v>
      </c>
      <c r="DF155" s="45">
        <v>276</v>
      </c>
      <c r="DG155" s="45">
        <v>10.1</v>
      </c>
      <c r="DH155" s="45">
        <v>10.8</v>
      </c>
      <c r="DI155" s="45">
        <v>10.4</v>
      </c>
      <c r="DJ155" s="45">
        <v>0.4</v>
      </c>
      <c r="DK155" s="45">
        <v>0.6</v>
      </c>
      <c r="DL155" s="45">
        <v>0.5</v>
      </c>
      <c r="DM155" s="45">
        <v>0.47</v>
      </c>
      <c r="DN155" s="45">
        <v>0.5</v>
      </c>
      <c r="DO155" s="45">
        <v>0.5</v>
      </c>
      <c r="DP155" s="45">
        <v>35</v>
      </c>
      <c r="DQ155" s="45">
        <v>35</v>
      </c>
      <c r="DR155" s="45">
        <v>35</v>
      </c>
      <c r="DS155" s="45">
        <v>175.6</v>
      </c>
      <c r="DT155" s="45">
        <v>220.9</v>
      </c>
      <c r="DU155" s="45">
        <v>197.5</v>
      </c>
      <c r="DV155" s="45">
        <v>1660</v>
      </c>
      <c r="DW155" s="45">
        <v>720</v>
      </c>
      <c r="DX155" s="45">
        <v>720</v>
      </c>
      <c r="DY155" s="45">
        <v>1500</v>
      </c>
      <c r="DZ155" s="45">
        <v>5.8400000000000001E-2</v>
      </c>
      <c r="EA155" s="45">
        <v>5.8400000000000001E-2</v>
      </c>
      <c r="EB155" s="45">
        <v>5.8400000000000001E-2</v>
      </c>
      <c r="EC155" s="45">
        <v>9.4E-2</v>
      </c>
      <c r="ED155" s="45">
        <v>9.4E-2</v>
      </c>
      <c r="EE155" s="45">
        <v>9.4E-2</v>
      </c>
      <c r="EF155" s="45">
        <v>6.0999999999999999E-2</v>
      </c>
      <c r="EG155" s="45">
        <v>6.0999999999999999E-2</v>
      </c>
      <c r="EH155" s="45">
        <v>6.0999999999999999E-2</v>
      </c>
      <c r="EI155" s="45">
        <v>5.5899999999999998E-2</v>
      </c>
      <c r="EJ155" s="45">
        <v>5.5899999999999998E-2</v>
      </c>
      <c r="EK155" s="45">
        <v>5.5899999999999998E-2</v>
      </c>
      <c r="EL155" s="45">
        <v>5.0799999999999998E-2</v>
      </c>
      <c r="EM155" s="45">
        <v>7.6200000000000004E-2</v>
      </c>
      <c r="EN155" s="45">
        <v>6.3500000000000001E-2</v>
      </c>
      <c r="EO155" s="45">
        <v>0</v>
      </c>
      <c r="EP155" s="45">
        <v>6</v>
      </c>
      <c r="EQ155" s="45">
        <v>4.5699999999999998E-2</v>
      </c>
      <c r="ER155" s="45" t="s">
        <v>267</v>
      </c>
      <c r="ES155" s="45" t="s">
        <v>182</v>
      </c>
      <c r="ET155" s="45">
        <v>8252</v>
      </c>
      <c r="EU155" s="45">
        <v>8231</v>
      </c>
      <c r="EV155" s="45">
        <v>2009</v>
      </c>
      <c r="EW155" s="45">
        <v>2405</v>
      </c>
      <c r="EX155" s="45" t="s">
        <v>142</v>
      </c>
      <c r="EY155" s="45">
        <v>92</v>
      </c>
      <c r="EZ155" s="45">
        <v>20040219</v>
      </c>
      <c r="FA155" s="45" t="s">
        <v>568</v>
      </c>
      <c r="FB155" s="45" t="s">
        <v>302</v>
      </c>
      <c r="FC155" s="45" t="s">
        <v>143</v>
      </c>
    </row>
    <row r="156" spans="1:159" s="45" customFormat="1">
      <c r="A156" s="45" t="s">
        <v>126</v>
      </c>
      <c r="B156" s="45">
        <v>3</v>
      </c>
      <c r="C156" s="45">
        <v>10.5</v>
      </c>
      <c r="D156" s="45">
        <v>46850</v>
      </c>
      <c r="E156" s="45" t="s">
        <v>577</v>
      </c>
      <c r="F156" s="45" t="s">
        <v>145</v>
      </c>
      <c r="G156" s="45">
        <v>20040227</v>
      </c>
      <c r="H156" s="45" t="s">
        <v>464</v>
      </c>
      <c r="I156" s="45" t="s">
        <v>295</v>
      </c>
      <c r="J156" s="45">
        <v>20040227</v>
      </c>
      <c r="K156" s="45" t="s">
        <v>624</v>
      </c>
      <c r="L156" s="45">
        <v>42</v>
      </c>
      <c r="N156" s="52">
        <f t="shared" si="78"/>
        <v>0</v>
      </c>
      <c r="O156" s="53">
        <f t="shared" si="79"/>
        <v>-0.73360000000000003</v>
      </c>
      <c r="P156" s="45">
        <v>-0.73360000000000003</v>
      </c>
      <c r="Q156" s="45">
        <f t="shared" si="80"/>
        <v>-0.15787771677504725</v>
      </c>
      <c r="R156" s="45">
        <f t="shared" si="81"/>
        <v>0</v>
      </c>
      <c r="S156" s="45">
        <f t="shared" si="82"/>
        <v>-0.73360000000000003</v>
      </c>
      <c r="T156" s="54">
        <f t="shared" si="83"/>
        <v>26.4</v>
      </c>
      <c r="U156" s="45">
        <f t="shared" si="84"/>
        <v>-0.32429150715836269</v>
      </c>
      <c r="V156" s="55">
        <f t="shared" si="85"/>
        <v>0.32429150715836269</v>
      </c>
      <c r="W156" s="56">
        <f t="shared" si="86"/>
        <v>-0.51163561605204677</v>
      </c>
      <c r="X156" s="54">
        <f t="shared" si="87"/>
        <v>24.843400765639856</v>
      </c>
      <c r="Y156" s="45">
        <f t="shared" si="88"/>
        <v>-0.51163561605204677</v>
      </c>
      <c r="Z156" s="45">
        <f t="shared" si="89"/>
        <v>0</v>
      </c>
      <c r="AA156" s="45">
        <f t="shared" si="90"/>
        <v>-0.32429150715836269</v>
      </c>
      <c r="AB156" s="45">
        <f t="shared" si="98"/>
        <v>0</v>
      </c>
      <c r="AC156" s="45">
        <f t="shared" si="91"/>
        <v>0</v>
      </c>
      <c r="AD156" s="45">
        <f t="shared" si="92"/>
        <v>0</v>
      </c>
      <c r="AE156" s="45">
        <f t="shared" si="93"/>
        <v>0</v>
      </c>
      <c r="AF156" s="45">
        <f t="shared" si="94"/>
        <v>0</v>
      </c>
      <c r="AH156" s="48">
        <v>9.14</v>
      </c>
      <c r="AI156" s="45">
        <f t="shared" ref="AI156:AI158" si="111">(AH156-9.24)/0.06</f>
        <v>-1.6666666666666607</v>
      </c>
      <c r="AJ156" s="45">
        <v>-1.6666666666666607</v>
      </c>
      <c r="AK156" s="45">
        <f t="shared" si="95"/>
        <v>-8.7007936893843979E-2</v>
      </c>
      <c r="AL156" s="45">
        <f t="shared" si="96"/>
        <v>0</v>
      </c>
      <c r="AM156" s="45">
        <f t="shared" si="100"/>
        <v>-1.6666666666666607</v>
      </c>
      <c r="AN156" s="45">
        <f t="shared" si="99"/>
        <v>-8.7130816637454284E-2</v>
      </c>
      <c r="AO156" s="45">
        <f t="shared" si="101"/>
        <v>8.7130816637454284E-2</v>
      </c>
      <c r="AP156" s="45">
        <f t="shared" si="102"/>
        <v>-1.974419812536508</v>
      </c>
      <c r="AQ156" s="45">
        <f t="shared" si="97"/>
        <v>0</v>
      </c>
      <c r="BE156" s="45" t="s">
        <v>286</v>
      </c>
      <c r="BF156" s="45">
        <v>143.5</v>
      </c>
      <c r="BG156" s="45">
        <v>20040225</v>
      </c>
      <c r="BH156" s="45" t="s">
        <v>138</v>
      </c>
      <c r="BI156" s="45" t="s">
        <v>715</v>
      </c>
      <c r="BJ156" s="45">
        <v>9806249</v>
      </c>
      <c r="BK156" s="45">
        <v>40</v>
      </c>
      <c r="BL156" s="45">
        <v>58.88</v>
      </c>
      <c r="BM156" s="45">
        <v>50.92</v>
      </c>
      <c r="BN156" s="45">
        <v>10.130000000000001</v>
      </c>
      <c r="BO156" s="45">
        <v>8.94</v>
      </c>
      <c r="BP156" s="45">
        <v>310</v>
      </c>
      <c r="BQ156" s="45" t="s">
        <v>716</v>
      </c>
      <c r="BR156" s="45">
        <v>40</v>
      </c>
      <c r="BS156" s="45">
        <v>6</v>
      </c>
      <c r="BT156" s="45">
        <v>4.5</v>
      </c>
      <c r="BU156" s="45">
        <v>10.5</v>
      </c>
      <c r="BV156" s="45">
        <v>0</v>
      </c>
      <c r="BW156" s="45">
        <v>3148</v>
      </c>
      <c r="BX156" s="45">
        <v>3159</v>
      </c>
      <c r="BY156" s="45">
        <v>3152.4</v>
      </c>
      <c r="BZ156" s="45">
        <v>13</v>
      </c>
      <c r="CA156" s="45">
        <v>13.7</v>
      </c>
      <c r="CB156" s="45">
        <v>13.5</v>
      </c>
      <c r="CC156" s="45">
        <v>2.19</v>
      </c>
      <c r="CD156" s="45">
        <v>2.35</v>
      </c>
      <c r="CE156" s="45">
        <v>2.27</v>
      </c>
      <c r="CF156" s="45">
        <v>6.9</v>
      </c>
      <c r="CG156" s="45">
        <v>7.5</v>
      </c>
      <c r="CH156" s="45">
        <v>7.2</v>
      </c>
      <c r="CI156" s="45">
        <v>0</v>
      </c>
      <c r="CJ156" s="45">
        <v>0</v>
      </c>
      <c r="CK156" s="45">
        <v>0</v>
      </c>
      <c r="CL156" s="45">
        <v>829</v>
      </c>
      <c r="CM156" s="45">
        <v>871</v>
      </c>
      <c r="CN156" s="45">
        <v>850</v>
      </c>
      <c r="CO156" s="45">
        <v>142.69999999999999</v>
      </c>
      <c r="CP156" s="45">
        <v>144.4</v>
      </c>
      <c r="CQ156" s="45">
        <v>143.4</v>
      </c>
      <c r="CR156" s="45">
        <v>87.7</v>
      </c>
      <c r="CS156" s="45">
        <v>88.1</v>
      </c>
      <c r="CT156" s="45">
        <v>87.9</v>
      </c>
      <c r="CU156" s="45">
        <v>93.3</v>
      </c>
      <c r="CV156" s="45">
        <v>93.6</v>
      </c>
      <c r="CW156" s="45">
        <v>93.5</v>
      </c>
      <c r="CX156" s="45">
        <v>5.3</v>
      </c>
      <c r="CY156" s="45">
        <v>5.8</v>
      </c>
      <c r="CZ156" s="45">
        <v>5.6</v>
      </c>
      <c r="DA156" s="45">
        <v>20.2</v>
      </c>
      <c r="DB156" s="45">
        <v>25.6</v>
      </c>
      <c r="DC156" s="45">
        <v>23.4</v>
      </c>
      <c r="DD156" s="45">
        <v>272</v>
      </c>
      <c r="DE156" s="45">
        <v>276</v>
      </c>
      <c r="DF156" s="45">
        <v>276</v>
      </c>
      <c r="DG156" s="45">
        <v>10.1</v>
      </c>
      <c r="DH156" s="45">
        <v>10.5</v>
      </c>
      <c r="DI156" s="45">
        <v>10.199999999999999</v>
      </c>
      <c r="DJ156" s="45">
        <v>0.4</v>
      </c>
      <c r="DK156" s="45">
        <v>0.5</v>
      </c>
      <c r="DL156" s="45">
        <v>0.5</v>
      </c>
      <c r="DM156" s="45">
        <v>0.47</v>
      </c>
      <c r="DN156" s="45">
        <v>0.52</v>
      </c>
      <c r="DO156" s="45">
        <v>0.5</v>
      </c>
      <c r="DP156" s="45">
        <v>35</v>
      </c>
      <c r="DQ156" s="45">
        <v>35</v>
      </c>
      <c r="DR156" s="45">
        <v>35</v>
      </c>
      <c r="DS156" s="45">
        <v>152.9</v>
      </c>
      <c r="DT156" s="45">
        <v>172.7</v>
      </c>
      <c r="DU156" s="45">
        <v>162.30000000000001</v>
      </c>
      <c r="DV156" s="45">
        <v>1660</v>
      </c>
      <c r="DW156" s="45">
        <v>720</v>
      </c>
      <c r="DX156" s="45">
        <v>720</v>
      </c>
      <c r="DY156" s="45">
        <v>1350</v>
      </c>
      <c r="DZ156" s="45">
        <v>5.0799999999999998E-2</v>
      </c>
      <c r="EA156" s="45">
        <v>5.0799999999999998E-2</v>
      </c>
      <c r="EB156" s="45">
        <v>5.0799999999999998E-2</v>
      </c>
      <c r="EC156" s="45">
        <v>8.1299999999999997E-2</v>
      </c>
      <c r="ED156" s="45">
        <v>8.1299999999999997E-2</v>
      </c>
      <c r="EE156" s="45">
        <v>8.1299999999999997E-2</v>
      </c>
      <c r="EF156" s="45">
        <v>6.0999999999999999E-2</v>
      </c>
      <c r="EG156" s="45">
        <v>6.0999999999999999E-2</v>
      </c>
      <c r="EH156" s="45">
        <v>6.0999999999999999E-2</v>
      </c>
      <c r="EI156" s="45">
        <v>5.5899999999999998E-2</v>
      </c>
      <c r="EJ156" s="45">
        <v>5.5899999999999998E-2</v>
      </c>
      <c r="EK156" s="45">
        <v>5.5899999999999998E-2</v>
      </c>
      <c r="EL156" s="45">
        <v>5.0799999999999998E-2</v>
      </c>
      <c r="EM156" s="45">
        <v>7.6200000000000004E-2</v>
      </c>
      <c r="EN156" s="45">
        <v>6.3500000000000001E-2</v>
      </c>
      <c r="EO156" s="45">
        <v>0</v>
      </c>
      <c r="EP156" s="45">
        <v>2</v>
      </c>
      <c r="EQ156" s="45">
        <v>5.0799999999999998E-2</v>
      </c>
      <c r="ER156" s="45" t="s">
        <v>267</v>
      </c>
      <c r="ES156" s="45" t="s">
        <v>182</v>
      </c>
      <c r="ET156" s="45">
        <v>8252</v>
      </c>
      <c r="EU156" s="45">
        <v>8231</v>
      </c>
      <c r="EV156" s="45">
        <v>2009</v>
      </c>
      <c r="EW156" s="45" t="s">
        <v>516</v>
      </c>
      <c r="EX156" s="45" t="s">
        <v>142</v>
      </c>
      <c r="EY156" s="45" t="s">
        <v>717</v>
      </c>
      <c r="EZ156" s="45">
        <v>20040227</v>
      </c>
      <c r="FA156" s="45" t="s">
        <v>464</v>
      </c>
      <c r="FB156" s="45" t="s">
        <v>302</v>
      </c>
      <c r="FC156" s="45" t="s">
        <v>143</v>
      </c>
    </row>
    <row r="157" spans="1:159" s="45" customFormat="1">
      <c r="A157" s="45" t="s">
        <v>126</v>
      </c>
      <c r="B157" s="45">
        <v>4</v>
      </c>
      <c r="C157" s="45">
        <v>9.1999999999999993</v>
      </c>
      <c r="D157" s="45">
        <v>51068</v>
      </c>
      <c r="E157" s="45" t="s">
        <v>577</v>
      </c>
      <c r="F157" s="45" t="s">
        <v>145</v>
      </c>
      <c r="G157" s="45">
        <v>20040330</v>
      </c>
      <c r="H157" s="45" t="s">
        <v>735</v>
      </c>
      <c r="I157" s="45" t="s">
        <v>295</v>
      </c>
      <c r="J157" s="45">
        <v>20040330</v>
      </c>
      <c r="K157" s="45" t="s">
        <v>624</v>
      </c>
      <c r="L157" s="45">
        <v>43</v>
      </c>
      <c r="N157" s="52">
        <f t="shared" si="78"/>
        <v>0</v>
      </c>
      <c r="O157" s="53">
        <f t="shared" si="79"/>
        <v>-1.2355</v>
      </c>
      <c r="P157" s="45">
        <v>-1.2355</v>
      </c>
      <c r="Q157" s="45">
        <f t="shared" si="80"/>
        <v>-0.37340217342003779</v>
      </c>
      <c r="R157" s="45">
        <f t="shared" si="81"/>
        <v>0</v>
      </c>
      <c r="S157" s="45">
        <f t="shared" si="82"/>
        <v>-1.2355</v>
      </c>
      <c r="T157" s="54">
        <f t="shared" si="83"/>
        <v>26.4</v>
      </c>
      <c r="U157" s="45">
        <f t="shared" si="84"/>
        <v>-0.50653320572669014</v>
      </c>
      <c r="V157" s="55">
        <f t="shared" si="85"/>
        <v>0.50653320572669014</v>
      </c>
      <c r="W157" s="56">
        <f t="shared" si="86"/>
        <v>-0.9112084928416373</v>
      </c>
      <c r="X157" s="54">
        <f t="shared" si="87"/>
        <v>23.968640612511887</v>
      </c>
      <c r="Y157" s="45">
        <f t="shared" si="88"/>
        <v>-0.9112084928416373</v>
      </c>
      <c r="Z157" s="45">
        <f t="shared" si="89"/>
        <v>0</v>
      </c>
      <c r="AA157" s="45">
        <f t="shared" si="90"/>
        <v>-0.50653320572669014</v>
      </c>
      <c r="AB157" s="45">
        <f t="shared" si="98"/>
        <v>0</v>
      </c>
      <c r="AC157" s="45">
        <f t="shared" si="91"/>
        <v>0</v>
      </c>
      <c r="AD157" s="45">
        <f t="shared" si="92"/>
        <v>0</v>
      </c>
      <c r="AE157" s="45">
        <f t="shared" si="93"/>
        <v>0</v>
      </c>
      <c r="AF157" s="45">
        <f t="shared" si="94"/>
        <v>0</v>
      </c>
      <c r="AH157" s="48">
        <v>9.42</v>
      </c>
      <c r="AI157" s="45">
        <f t="shared" si="111"/>
        <v>2.9999999999999956</v>
      </c>
      <c r="AJ157" s="45">
        <v>2.9999999999999956</v>
      </c>
      <c r="AK157" s="45">
        <f t="shared" si="95"/>
        <v>0.53039365048492404</v>
      </c>
      <c r="AL157" s="45">
        <f t="shared" si="96"/>
        <v>0</v>
      </c>
      <c r="AM157" s="45">
        <f t="shared" si="100"/>
        <v>2.9999999999999956</v>
      </c>
      <c r="AN157" s="45">
        <f t="shared" si="99"/>
        <v>0.53029534669003575</v>
      </c>
      <c r="AO157" s="45">
        <f t="shared" si="101"/>
        <v>-0.53029534669003575</v>
      </c>
      <c r="AP157" s="45">
        <f t="shared" si="102"/>
        <v>3.0871308166374498</v>
      </c>
      <c r="AQ157" s="45">
        <f t="shared" si="97"/>
        <v>1</v>
      </c>
      <c r="BE157" s="45" t="s">
        <v>286</v>
      </c>
      <c r="BF157" s="45">
        <v>143.5</v>
      </c>
      <c r="BG157" s="45">
        <v>20040328</v>
      </c>
      <c r="BH157" s="45" t="s">
        <v>138</v>
      </c>
      <c r="BI157" s="45" t="s">
        <v>737</v>
      </c>
      <c r="BJ157" s="45">
        <v>9806249</v>
      </c>
      <c r="BK157" s="45">
        <v>40</v>
      </c>
      <c r="BL157" s="45">
        <v>59.07</v>
      </c>
      <c r="BM157" s="45">
        <v>53</v>
      </c>
      <c r="BN157" s="45">
        <v>10.16</v>
      </c>
      <c r="BO157" s="45">
        <v>9.26</v>
      </c>
      <c r="BP157" s="45">
        <v>40</v>
      </c>
      <c r="BQ157" s="45" t="s">
        <v>738</v>
      </c>
      <c r="BR157" s="45">
        <v>40</v>
      </c>
      <c r="BS157" s="45">
        <v>4.0999999999999996</v>
      </c>
      <c r="BT157" s="45">
        <v>5.0999999999999996</v>
      </c>
      <c r="BU157" s="45">
        <v>9.1999999999999993</v>
      </c>
      <c r="BV157" s="45">
        <v>0</v>
      </c>
      <c r="BW157" s="45">
        <v>3147</v>
      </c>
      <c r="BX157" s="45">
        <v>3156</v>
      </c>
      <c r="BY157" s="45">
        <v>3151.4</v>
      </c>
      <c r="BZ157" s="45">
        <v>13.1</v>
      </c>
      <c r="CA157" s="45">
        <v>13.5</v>
      </c>
      <c r="CB157" s="45">
        <v>13.3</v>
      </c>
      <c r="CC157" s="45">
        <v>2.2200000000000002</v>
      </c>
      <c r="CD157" s="45">
        <v>2.3199999999999998</v>
      </c>
      <c r="CE157" s="45">
        <v>2.2799999999999998</v>
      </c>
      <c r="CF157" s="45">
        <v>6.1</v>
      </c>
      <c r="CG157" s="45">
        <v>6.8</v>
      </c>
      <c r="CH157" s="45">
        <v>6.5</v>
      </c>
      <c r="CI157" s="45">
        <v>0</v>
      </c>
      <c r="CJ157" s="45">
        <v>0</v>
      </c>
      <c r="CK157" s="45">
        <v>0</v>
      </c>
      <c r="CL157" s="45">
        <v>846</v>
      </c>
      <c r="CM157" s="45">
        <v>877</v>
      </c>
      <c r="CN157" s="45">
        <v>859</v>
      </c>
      <c r="CO157" s="45">
        <v>142.69999999999999</v>
      </c>
      <c r="CP157" s="45">
        <v>144</v>
      </c>
      <c r="CQ157" s="45">
        <v>143.4</v>
      </c>
      <c r="CR157" s="45">
        <v>87.2</v>
      </c>
      <c r="CS157" s="45">
        <v>88.2</v>
      </c>
      <c r="CT157" s="45">
        <v>87.7</v>
      </c>
      <c r="CU157" s="45">
        <v>93.1</v>
      </c>
      <c r="CV157" s="45">
        <v>93.9</v>
      </c>
      <c r="CW157" s="45">
        <v>93.4</v>
      </c>
      <c r="CX157" s="45">
        <v>5.5</v>
      </c>
      <c r="CY157" s="45">
        <v>6</v>
      </c>
      <c r="CZ157" s="45">
        <v>5.7</v>
      </c>
      <c r="DA157" s="45">
        <v>27.2</v>
      </c>
      <c r="DB157" s="45">
        <v>32.200000000000003</v>
      </c>
      <c r="DC157" s="45">
        <v>29.8</v>
      </c>
      <c r="DD157" s="45">
        <v>276</v>
      </c>
      <c r="DE157" s="45">
        <v>276</v>
      </c>
      <c r="DF157" s="45">
        <v>276</v>
      </c>
      <c r="DG157" s="45">
        <v>10.1</v>
      </c>
      <c r="DH157" s="45">
        <v>12.8</v>
      </c>
      <c r="DI157" s="45">
        <v>12.1</v>
      </c>
      <c r="DJ157" s="45">
        <v>0.4</v>
      </c>
      <c r="DK157" s="45">
        <v>0.4</v>
      </c>
      <c r="DL157" s="45">
        <v>0.4</v>
      </c>
      <c r="DM157" s="45">
        <v>0.5</v>
      </c>
      <c r="DN157" s="45">
        <v>0.5</v>
      </c>
      <c r="DO157" s="45">
        <v>0.5</v>
      </c>
      <c r="DP157" s="45">
        <v>35</v>
      </c>
      <c r="DQ157" s="45">
        <v>35</v>
      </c>
      <c r="DR157" s="45">
        <v>35</v>
      </c>
      <c r="DS157" s="45">
        <v>172.7</v>
      </c>
      <c r="DT157" s="45">
        <v>203.9</v>
      </c>
      <c r="DU157" s="45">
        <v>187.7</v>
      </c>
      <c r="DV157" s="45">
        <v>1660</v>
      </c>
      <c r="DW157" s="45">
        <v>720</v>
      </c>
      <c r="DX157" s="45">
        <v>540</v>
      </c>
      <c r="DY157" s="45">
        <v>1800</v>
      </c>
      <c r="DZ157" s="45">
        <v>5.8400000000000001E-2</v>
      </c>
      <c r="EA157" s="45">
        <v>5.8400000000000001E-2</v>
      </c>
      <c r="EB157" s="45">
        <v>5.8400000000000001E-2</v>
      </c>
      <c r="EC157" s="45">
        <v>8.1299999999999997E-2</v>
      </c>
      <c r="ED157" s="45">
        <v>8.1299999999999997E-2</v>
      </c>
      <c r="EE157" s="45">
        <v>8.1299999999999997E-2</v>
      </c>
      <c r="EF157" s="45">
        <v>6.6000000000000003E-2</v>
      </c>
      <c r="EG157" s="45">
        <v>6.6000000000000003E-2</v>
      </c>
      <c r="EH157" s="45">
        <v>6.6000000000000003E-2</v>
      </c>
      <c r="EI157" s="45">
        <v>6.6000000000000003E-2</v>
      </c>
      <c r="EJ157" s="45">
        <v>6.6000000000000003E-2</v>
      </c>
      <c r="EK157" s="45">
        <v>6.6000000000000003E-2</v>
      </c>
      <c r="EL157" s="45">
        <v>5.0799999999999998E-2</v>
      </c>
      <c r="EM157" s="45">
        <v>6.6000000000000003E-2</v>
      </c>
      <c r="EN157" s="45">
        <v>5.8400000000000001E-2</v>
      </c>
      <c r="EO157" s="45">
        <v>0</v>
      </c>
      <c r="EP157" s="45">
        <v>11</v>
      </c>
      <c r="EQ157" s="45">
        <v>3.56E-2</v>
      </c>
      <c r="ER157" s="45" t="s">
        <v>515</v>
      </c>
      <c r="ES157" s="45" t="s">
        <v>141</v>
      </c>
      <c r="ET157" s="45">
        <v>8252</v>
      </c>
      <c r="EU157" s="45">
        <v>8231</v>
      </c>
      <c r="EV157" s="45">
        <v>1288</v>
      </c>
      <c r="EW157" s="45" t="s">
        <v>516</v>
      </c>
      <c r="EX157" s="45" t="s">
        <v>142</v>
      </c>
      <c r="EY157" s="45">
        <v>178</v>
      </c>
      <c r="EZ157" s="45">
        <v>20040330</v>
      </c>
      <c r="FA157" s="45" t="s">
        <v>735</v>
      </c>
      <c r="FB157" s="45">
        <v>119</v>
      </c>
      <c r="FC157" s="45" t="s">
        <v>143</v>
      </c>
    </row>
    <row r="158" spans="1:159" s="45" customFormat="1">
      <c r="A158" s="45" t="s">
        <v>126</v>
      </c>
      <c r="B158" s="45">
        <v>4</v>
      </c>
      <c r="C158" s="45">
        <v>12.1</v>
      </c>
      <c r="D158" s="45">
        <v>51069</v>
      </c>
      <c r="E158" s="45" t="s">
        <v>577</v>
      </c>
      <c r="F158" s="45" t="s">
        <v>145</v>
      </c>
      <c r="G158" s="45">
        <v>20040402</v>
      </c>
      <c r="H158" s="45" t="s">
        <v>294</v>
      </c>
      <c r="I158" s="45" t="s">
        <v>236</v>
      </c>
      <c r="J158" s="45">
        <v>20040402</v>
      </c>
      <c r="K158" s="45">
        <v>20041002</v>
      </c>
      <c r="L158" s="45">
        <v>44</v>
      </c>
      <c r="N158" s="52">
        <f t="shared" si="78"/>
        <v>0</v>
      </c>
      <c r="O158" s="53">
        <f t="shared" si="79"/>
        <v>-0.1158</v>
      </c>
      <c r="P158" s="45">
        <v>-0.1158</v>
      </c>
      <c r="Q158" s="45">
        <f t="shared" si="80"/>
        <v>-0.32188173873603027</v>
      </c>
      <c r="R158" s="45">
        <f t="shared" si="81"/>
        <v>0</v>
      </c>
      <c r="S158" s="45">
        <f t="shared" si="82"/>
        <v>-0.1158</v>
      </c>
      <c r="T158" s="54">
        <f t="shared" si="83"/>
        <v>26.4</v>
      </c>
      <c r="U158" s="45">
        <f t="shared" si="84"/>
        <v>-0.42838656458135216</v>
      </c>
      <c r="V158" s="55">
        <f t="shared" si="85"/>
        <v>0.42838656458135216</v>
      </c>
      <c r="W158" s="56">
        <f t="shared" si="86"/>
        <v>0.39073320572669012</v>
      </c>
      <c r="X158" s="54">
        <f t="shared" si="87"/>
        <v>24.343744490009509</v>
      </c>
      <c r="Y158" s="45">
        <f t="shared" si="88"/>
        <v>0.39073320572669012</v>
      </c>
      <c r="Z158" s="45">
        <f t="shared" si="89"/>
        <v>0</v>
      </c>
      <c r="AA158" s="45">
        <f t="shared" si="90"/>
        <v>-0.42838656458135216</v>
      </c>
      <c r="AB158" s="45">
        <f t="shared" si="98"/>
        <v>0</v>
      </c>
      <c r="AC158" s="45">
        <f t="shared" si="91"/>
        <v>0</v>
      </c>
      <c r="AD158" s="45">
        <f t="shared" si="92"/>
        <v>0</v>
      </c>
      <c r="AE158" s="45">
        <f t="shared" si="93"/>
        <v>1</v>
      </c>
      <c r="AF158" s="45">
        <f t="shared" si="94"/>
        <v>1</v>
      </c>
      <c r="AH158" s="48">
        <v>9.34</v>
      </c>
      <c r="AI158" s="45">
        <f t="shared" si="111"/>
        <v>1.6666666666666607</v>
      </c>
      <c r="AJ158" s="45">
        <v>1.6666666666666607</v>
      </c>
      <c r="AK158" s="45">
        <f t="shared" si="95"/>
        <v>0.75764825372127143</v>
      </c>
      <c r="AL158" s="45">
        <f t="shared" si="96"/>
        <v>-0.75764825372127143</v>
      </c>
      <c r="AM158" s="45">
        <f t="shared" si="100"/>
        <v>1.6666666666666607</v>
      </c>
      <c r="AN158" s="45">
        <f t="shared" si="99"/>
        <v>0.75756961068536077</v>
      </c>
      <c r="AO158" s="45">
        <f t="shared" si="101"/>
        <v>-0.75756961068536077</v>
      </c>
      <c r="AP158" s="45">
        <f t="shared" si="102"/>
        <v>1.136371319976625</v>
      </c>
      <c r="AQ158" s="45">
        <f t="shared" si="97"/>
        <v>0</v>
      </c>
      <c r="BE158" s="45" t="s">
        <v>286</v>
      </c>
      <c r="BF158" s="45">
        <v>143.5</v>
      </c>
      <c r="BG158" s="45">
        <v>20040331</v>
      </c>
      <c r="BH158" s="45" t="s">
        <v>138</v>
      </c>
      <c r="BI158" s="45" t="s">
        <v>294</v>
      </c>
      <c r="BJ158" s="45">
        <v>9806149</v>
      </c>
      <c r="BK158" s="45">
        <v>40</v>
      </c>
      <c r="BL158" s="45">
        <v>59.05</v>
      </c>
      <c r="BM158" s="45">
        <v>52.05</v>
      </c>
      <c r="BN158" s="45">
        <v>10.130000000000001</v>
      </c>
      <c r="BO158" s="45">
        <v>9.1</v>
      </c>
      <c r="BP158" s="45">
        <v>215</v>
      </c>
      <c r="BQ158" s="45" t="s">
        <v>739</v>
      </c>
      <c r="BR158" s="45">
        <v>40</v>
      </c>
      <c r="BS158" s="45">
        <v>5.2</v>
      </c>
      <c r="BT158" s="45">
        <v>6.9</v>
      </c>
      <c r="BU158" s="45">
        <v>12.1</v>
      </c>
      <c r="BV158" s="45">
        <v>0</v>
      </c>
      <c r="BW158" s="45">
        <v>3144</v>
      </c>
      <c r="BX158" s="45">
        <v>3154</v>
      </c>
      <c r="BY158" s="45">
        <v>3149.8</v>
      </c>
      <c r="BZ158" s="45">
        <v>13.5</v>
      </c>
      <c r="CA158" s="45">
        <v>13.8</v>
      </c>
      <c r="CB158" s="45">
        <v>13.6</v>
      </c>
      <c r="CC158" s="45">
        <v>2.23</v>
      </c>
      <c r="CD158" s="45">
        <v>2.3199999999999998</v>
      </c>
      <c r="CE158" s="45">
        <v>2.2799999999999998</v>
      </c>
      <c r="CF158" s="45">
        <v>6.7</v>
      </c>
      <c r="CG158" s="45">
        <v>7.3</v>
      </c>
      <c r="CH158" s="45">
        <v>7.1</v>
      </c>
      <c r="CI158" s="45">
        <v>0</v>
      </c>
      <c r="CJ158" s="45">
        <v>0</v>
      </c>
      <c r="CK158" s="45">
        <v>0</v>
      </c>
      <c r="CL158" s="45">
        <v>843</v>
      </c>
      <c r="CM158" s="45">
        <v>873</v>
      </c>
      <c r="CN158" s="45">
        <v>856</v>
      </c>
      <c r="CO158" s="45">
        <v>142.6</v>
      </c>
      <c r="CP158" s="45">
        <v>144</v>
      </c>
      <c r="CQ158" s="45">
        <v>143.5</v>
      </c>
      <c r="CR158" s="45">
        <v>87.4</v>
      </c>
      <c r="CS158" s="45">
        <v>88.3</v>
      </c>
      <c r="CT158" s="45">
        <v>88.1</v>
      </c>
      <c r="CU158" s="45">
        <v>92.9</v>
      </c>
      <c r="CV158" s="45">
        <v>93.8</v>
      </c>
      <c r="CW158" s="45">
        <v>93.6</v>
      </c>
      <c r="CX158" s="45">
        <v>5.2</v>
      </c>
      <c r="CY158" s="45">
        <v>5.8</v>
      </c>
      <c r="CZ158" s="45">
        <v>5.5</v>
      </c>
      <c r="DA158" s="45">
        <v>27.1</v>
      </c>
      <c r="DB158" s="45">
        <v>32.799999999999997</v>
      </c>
      <c r="DC158" s="45">
        <v>29.1</v>
      </c>
      <c r="DD158" s="45">
        <v>276</v>
      </c>
      <c r="DE158" s="45">
        <v>276</v>
      </c>
      <c r="DF158" s="45">
        <v>276</v>
      </c>
      <c r="DG158" s="45">
        <v>10.1</v>
      </c>
      <c r="DH158" s="45">
        <v>12.8</v>
      </c>
      <c r="DI158" s="45">
        <v>10.3</v>
      </c>
      <c r="DJ158" s="45">
        <v>0.4</v>
      </c>
      <c r="DK158" s="45">
        <v>0.4</v>
      </c>
      <c r="DL158" s="45">
        <v>0.4</v>
      </c>
      <c r="DM158" s="45">
        <v>0.5</v>
      </c>
      <c r="DN158" s="45">
        <v>0.5</v>
      </c>
      <c r="DO158" s="45">
        <v>0.5</v>
      </c>
      <c r="DP158" s="45">
        <v>35</v>
      </c>
      <c r="DQ158" s="45">
        <v>35</v>
      </c>
      <c r="DR158" s="45">
        <v>35</v>
      </c>
      <c r="DS158" s="45">
        <v>141.6</v>
      </c>
      <c r="DT158" s="45">
        <v>175.6</v>
      </c>
      <c r="DU158" s="45">
        <v>154.6</v>
      </c>
      <c r="DV158" s="45">
        <v>1660</v>
      </c>
      <c r="DW158" s="45">
        <v>720</v>
      </c>
      <c r="DX158" s="45">
        <v>540</v>
      </c>
      <c r="DY158" s="45">
        <v>1625</v>
      </c>
      <c r="DZ158" s="45">
        <v>5.33E-2</v>
      </c>
      <c r="EA158" s="45">
        <v>5.33E-2</v>
      </c>
      <c r="EB158" s="45">
        <v>5.33E-2</v>
      </c>
      <c r="EC158" s="45">
        <v>8.1299999999999997E-2</v>
      </c>
      <c r="ED158" s="45">
        <v>8.1299999999999997E-2</v>
      </c>
      <c r="EE158" s="45">
        <v>8.1299999999999997E-2</v>
      </c>
      <c r="EF158" s="45">
        <v>6.6000000000000003E-2</v>
      </c>
      <c r="EG158" s="45">
        <v>6.6000000000000003E-2</v>
      </c>
      <c r="EH158" s="45">
        <v>6.6000000000000003E-2</v>
      </c>
      <c r="EI158" s="45">
        <v>6.6000000000000003E-2</v>
      </c>
      <c r="EJ158" s="45">
        <v>6.6000000000000003E-2</v>
      </c>
      <c r="EK158" s="45">
        <v>6.6000000000000003E-2</v>
      </c>
      <c r="EL158" s="45">
        <v>5.0799999999999998E-2</v>
      </c>
      <c r="EM158" s="45">
        <v>6.6000000000000003E-2</v>
      </c>
      <c r="EN158" s="45">
        <v>5.8400000000000001E-2</v>
      </c>
      <c r="EO158" s="45">
        <v>0</v>
      </c>
      <c r="EP158" s="45">
        <v>12</v>
      </c>
      <c r="EQ158" s="45">
        <v>4.5699999999999998E-2</v>
      </c>
      <c r="ER158" s="45" t="s">
        <v>515</v>
      </c>
      <c r="ES158" s="45" t="s">
        <v>141</v>
      </c>
      <c r="ET158" s="45">
        <v>8252</v>
      </c>
      <c r="EU158" s="45">
        <v>8231</v>
      </c>
      <c r="EV158" s="45">
        <v>1288</v>
      </c>
      <c r="EW158" s="45">
        <v>2405</v>
      </c>
      <c r="EX158" s="45" t="s">
        <v>142</v>
      </c>
      <c r="EY158" s="45" t="s">
        <v>740</v>
      </c>
      <c r="EZ158" s="45">
        <v>20040402</v>
      </c>
      <c r="FA158" s="45" t="s">
        <v>294</v>
      </c>
      <c r="FB158" s="45">
        <v>119</v>
      </c>
      <c r="FC158" s="45" t="s">
        <v>143</v>
      </c>
    </row>
    <row r="159" spans="1:159" s="45" customFormat="1">
      <c r="A159" s="45" t="s">
        <v>126</v>
      </c>
      <c r="B159" s="45">
        <v>3</v>
      </c>
      <c r="C159" s="45">
        <v>3.9</v>
      </c>
      <c r="D159" s="45">
        <v>51023</v>
      </c>
      <c r="E159" s="45" t="s">
        <v>144</v>
      </c>
      <c r="F159" s="45" t="s">
        <v>145</v>
      </c>
      <c r="G159" s="45">
        <v>20040415</v>
      </c>
      <c r="H159" s="45" t="s">
        <v>491</v>
      </c>
      <c r="I159" s="45" t="s">
        <v>295</v>
      </c>
      <c r="J159" s="45">
        <v>20040416</v>
      </c>
      <c r="K159" s="45" t="s">
        <v>624</v>
      </c>
      <c r="L159" s="45">
        <v>45</v>
      </c>
      <c r="N159" s="52">
        <f t="shared" si="78"/>
        <v>0</v>
      </c>
      <c r="O159" s="53">
        <f t="shared" si="79"/>
        <v>-1.8966000000000001</v>
      </c>
      <c r="P159" s="45">
        <v>-1.8966000000000001</v>
      </c>
      <c r="Q159" s="45">
        <f t="shared" si="80"/>
        <v>-0.63682539098882429</v>
      </c>
      <c r="R159" s="45">
        <f t="shared" si="81"/>
        <v>0.63682539098882429</v>
      </c>
      <c r="S159" s="45">
        <f t="shared" si="82"/>
        <v>-1.8966000000000001</v>
      </c>
      <c r="T159" s="54">
        <f t="shared" si="83"/>
        <v>23.343238123253641</v>
      </c>
      <c r="U159" s="45">
        <f t="shared" si="84"/>
        <v>-0.72202925166508181</v>
      </c>
      <c r="V159" s="55">
        <f t="shared" si="85"/>
        <v>0.72202925166508181</v>
      </c>
      <c r="W159" s="56">
        <f t="shared" si="86"/>
        <v>-1.4682134354186478</v>
      </c>
      <c r="X159" s="54">
        <f t="shared" si="87"/>
        <v>22.934259592007606</v>
      </c>
      <c r="Y159" s="45">
        <f t="shared" si="88"/>
        <v>-1.4682134354186478</v>
      </c>
      <c r="Z159" s="45">
        <f t="shared" si="89"/>
        <v>0</v>
      </c>
      <c r="AA159" s="45">
        <f t="shared" si="90"/>
        <v>-0.72202925166508181</v>
      </c>
      <c r="AB159" s="45">
        <f t="shared" si="98"/>
        <v>0</v>
      </c>
      <c r="AC159" s="45">
        <f t="shared" si="91"/>
        <v>0</v>
      </c>
      <c r="AD159" s="45">
        <f t="shared" si="92"/>
        <v>1</v>
      </c>
      <c r="AE159" s="45">
        <f t="shared" si="93"/>
        <v>0</v>
      </c>
      <c r="AF159" s="45">
        <f t="shared" si="94"/>
        <v>0</v>
      </c>
      <c r="AH159" s="48">
        <v>10.199999999999999</v>
      </c>
      <c r="AI159" s="45">
        <f>(AH159-10.27)/0.11</f>
        <v>-0.63636363636363891</v>
      </c>
      <c r="AJ159" s="45">
        <v>-0.63636363636363891</v>
      </c>
      <c r="AK159" s="45">
        <f t="shared" si="95"/>
        <v>0.47884587570428938</v>
      </c>
      <c r="AL159" s="45">
        <f t="shared" si="96"/>
        <v>0</v>
      </c>
      <c r="AM159" s="45">
        <f t="shared" si="100"/>
        <v>-1.3940118900849103</v>
      </c>
      <c r="AN159" s="45">
        <f t="shared" si="99"/>
        <v>0.47878296127556086</v>
      </c>
      <c r="AO159" s="45">
        <f t="shared" si="101"/>
        <v>-0.47878296127556086</v>
      </c>
      <c r="AP159" s="45">
        <f t="shared" si="102"/>
        <v>-1.3939332470489996</v>
      </c>
      <c r="AQ159" s="45">
        <f t="shared" si="97"/>
        <v>0</v>
      </c>
      <c r="BE159" s="45" t="s">
        <v>286</v>
      </c>
      <c r="BF159" s="45">
        <v>143.5</v>
      </c>
      <c r="BG159" s="45">
        <v>20040413</v>
      </c>
      <c r="BH159" s="45" t="s">
        <v>138</v>
      </c>
      <c r="BI159" s="45" t="s">
        <v>272</v>
      </c>
      <c r="BJ159" s="45">
        <v>9806249</v>
      </c>
      <c r="BK159" s="45">
        <v>40</v>
      </c>
      <c r="BL159" s="45">
        <v>71.819999999999993</v>
      </c>
      <c r="BM159" s="45">
        <v>66.42</v>
      </c>
      <c r="BN159" s="45">
        <v>10.91</v>
      </c>
      <c r="BO159" s="45">
        <v>10.210000000000001</v>
      </c>
      <c r="BP159" s="45">
        <v>260</v>
      </c>
      <c r="BQ159" s="45" t="s">
        <v>747</v>
      </c>
      <c r="BR159" s="45">
        <v>40</v>
      </c>
      <c r="BS159" s="45">
        <v>2.1</v>
      </c>
      <c r="BT159" s="45">
        <v>1.8</v>
      </c>
      <c r="BU159" s="45">
        <v>3.9</v>
      </c>
      <c r="BV159" s="45">
        <v>0</v>
      </c>
      <c r="BW159" s="45">
        <v>3142</v>
      </c>
      <c r="BX159" s="45">
        <v>3158</v>
      </c>
      <c r="BY159" s="45">
        <v>3149.8</v>
      </c>
      <c r="BZ159" s="45">
        <v>13.3</v>
      </c>
      <c r="CA159" s="45">
        <v>13.6</v>
      </c>
      <c r="CB159" s="45">
        <v>13.4</v>
      </c>
      <c r="CC159" s="45">
        <v>2.1800000000000002</v>
      </c>
      <c r="CD159" s="45">
        <v>2.23</v>
      </c>
      <c r="CE159" s="45">
        <v>2.2000000000000002</v>
      </c>
      <c r="CF159" s="45">
        <v>6.5</v>
      </c>
      <c r="CG159" s="45">
        <v>6.7</v>
      </c>
      <c r="CH159" s="45">
        <v>6.6</v>
      </c>
      <c r="CI159" s="45">
        <v>0</v>
      </c>
      <c r="CJ159" s="45">
        <v>0</v>
      </c>
      <c r="CK159" s="45">
        <v>0</v>
      </c>
      <c r="CL159" s="45">
        <v>824</v>
      </c>
      <c r="CM159" s="45">
        <v>872</v>
      </c>
      <c r="CN159" s="45">
        <v>847</v>
      </c>
      <c r="CO159" s="45">
        <v>142.80000000000001</v>
      </c>
      <c r="CP159" s="45">
        <v>144.30000000000001</v>
      </c>
      <c r="CQ159" s="45">
        <v>143.5</v>
      </c>
      <c r="CR159" s="45">
        <v>87.8</v>
      </c>
      <c r="CS159" s="45">
        <v>88.3</v>
      </c>
      <c r="CT159" s="45">
        <v>87.9</v>
      </c>
      <c r="CU159" s="45">
        <v>93.3</v>
      </c>
      <c r="CV159" s="45">
        <v>93.8</v>
      </c>
      <c r="CW159" s="45">
        <v>93.6</v>
      </c>
      <c r="CX159" s="45">
        <v>5.0999999999999996</v>
      </c>
      <c r="CY159" s="45">
        <v>6</v>
      </c>
      <c r="CZ159" s="45">
        <v>5.7</v>
      </c>
      <c r="DA159" s="45">
        <v>25</v>
      </c>
      <c r="DB159" s="45">
        <v>30.9</v>
      </c>
      <c r="DC159" s="45">
        <v>27.8</v>
      </c>
      <c r="DD159" s="45">
        <v>276</v>
      </c>
      <c r="DE159" s="45">
        <v>276</v>
      </c>
      <c r="DF159" s="45">
        <v>276</v>
      </c>
      <c r="DG159" s="45">
        <v>10.1</v>
      </c>
      <c r="DH159" s="45">
        <v>11.8</v>
      </c>
      <c r="DI159" s="45">
        <v>10.3</v>
      </c>
      <c r="DJ159" s="45">
        <v>0.4</v>
      </c>
      <c r="DK159" s="45">
        <v>0.4</v>
      </c>
      <c r="DL159" s="45">
        <v>0.4</v>
      </c>
      <c r="DM159" s="45">
        <v>0.5</v>
      </c>
      <c r="DN159" s="45">
        <v>0.5</v>
      </c>
      <c r="DO159" s="45">
        <v>0.5</v>
      </c>
      <c r="DP159" s="45">
        <v>35</v>
      </c>
      <c r="DQ159" s="45">
        <v>35</v>
      </c>
      <c r="DR159" s="45">
        <v>35</v>
      </c>
      <c r="DS159" s="45">
        <v>155.69999999999999</v>
      </c>
      <c r="DT159" s="45">
        <v>206.7</v>
      </c>
      <c r="DU159" s="45">
        <v>186.5</v>
      </c>
      <c r="DV159" s="45">
        <v>1660</v>
      </c>
      <c r="DW159" s="45">
        <v>720</v>
      </c>
      <c r="DX159" s="45">
        <v>540</v>
      </c>
      <c r="DY159" s="45">
        <v>1580</v>
      </c>
      <c r="DZ159" s="45">
        <v>5.0799999999999998E-2</v>
      </c>
      <c r="EA159" s="45">
        <v>5.0799999999999998E-2</v>
      </c>
      <c r="EB159" s="45">
        <v>5.0799999999999998E-2</v>
      </c>
      <c r="EC159" s="45">
        <v>7.6200000000000004E-2</v>
      </c>
      <c r="ED159" s="45">
        <v>7.6200000000000004E-2</v>
      </c>
      <c r="EE159" s="45">
        <v>7.6200000000000004E-2</v>
      </c>
      <c r="EF159" s="45">
        <v>6.8599999999999994E-2</v>
      </c>
      <c r="EG159" s="45">
        <v>6.8599999999999994E-2</v>
      </c>
      <c r="EH159" s="45">
        <v>6.8599999999999994E-2</v>
      </c>
      <c r="EI159" s="45">
        <v>6.0999999999999999E-2</v>
      </c>
      <c r="EJ159" s="45">
        <v>6.0999999999999999E-2</v>
      </c>
      <c r="EK159" s="45">
        <v>6.0999999999999999E-2</v>
      </c>
      <c r="EL159" s="45">
        <v>5.5899999999999998E-2</v>
      </c>
      <c r="EM159" s="45">
        <v>7.6200000000000004E-2</v>
      </c>
      <c r="EN159" s="45">
        <v>6.6000000000000003E-2</v>
      </c>
      <c r="EO159" s="45">
        <v>0</v>
      </c>
      <c r="EP159" s="45">
        <v>9</v>
      </c>
      <c r="EQ159" s="45">
        <v>3.56E-2</v>
      </c>
      <c r="ER159" s="45" t="s">
        <v>748</v>
      </c>
      <c r="ES159" s="45" t="s">
        <v>182</v>
      </c>
      <c r="ET159" s="45">
        <v>8252</v>
      </c>
      <c r="EU159" s="45">
        <v>8231</v>
      </c>
      <c r="EV159" s="45">
        <v>2008</v>
      </c>
      <c r="EW159" s="45">
        <v>2405</v>
      </c>
      <c r="EX159" s="45" t="s">
        <v>142</v>
      </c>
      <c r="EY159" s="45" t="s">
        <v>749</v>
      </c>
      <c r="EZ159" s="45">
        <v>20040415</v>
      </c>
      <c r="FA159" s="45" t="s">
        <v>491</v>
      </c>
      <c r="FB159" s="45" t="s">
        <v>302</v>
      </c>
      <c r="FC159" s="45" t="s">
        <v>143</v>
      </c>
    </row>
    <row r="160" spans="1:159" s="45" customFormat="1">
      <c r="A160" s="45" t="s">
        <v>126</v>
      </c>
      <c r="B160" s="45">
        <v>3</v>
      </c>
      <c r="C160" s="45">
        <v>9</v>
      </c>
      <c r="D160" s="45">
        <v>51756</v>
      </c>
      <c r="E160" s="45" t="s">
        <v>577</v>
      </c>
      <c r="F160" s="45" t="s">
        <v>145</v>
      </c>
      <c r="G160" s="45">
        <v>20040419</v>
      </c>
      <c r="H160" s="45" t="s">
        <v>579</v>
      </c>
      <c r="I160" s="45" t="s">
        <v>236</v>
      </c>
      <c r="J160" s="45">
        <v>20040420</v>
      </c>
      <c r="K160" s="45">
        <v>20041019</v>
      </c>
      <c r="L160" s="45">
        <v>46</v>
      </c>
      <c r="N160" s="52">
        <f t="shared" si="78"/>
        <v>0</v>
      </c>
      <c r="O160" s="53">
        <f t="shared" si="79"/>
        <v>-1.3127</v>
      </c>
      <c r="P160" s="45">
        <v>-1.3127</v>
      </c>
      <c r="Q160" s="45">
        <f t="shared" si="80"/>
        <v>-0.77200031279105941</v>
      </c>
      <c r="R160" s="45">
        <f t="shared" si="81"/>
        <v>0.77200031279105941</v>
      </c>
      <c r="S160" s="45">
        <f t="shared" si="82"/>
        <v>-0.67587460901117569</v>
      </c>
      <c r="T160" s="54">
        <f t="shared" si="83"/>
        <v>22.694398498602915</v>
      </c>
      <c r="U160" s="45">
        <f t="shared" si="84"/>
        <v>-0.84016340133206546</v>
      </c>
      <c r="V160" s="55">
        <f t="shared" si="85"/>
        <v>0.84016340133206546</v>
      </c>
      <c r="W160" s="56">
        <f t="shared" si="86"/>
        <v>-0.59067074833491817</v>
      </c>
      <c r="X160" s="54">
        <f t="shared" si="87"/>
        <v>22.367215673606083</v>
      </c>
      <c r="Y160" s="45">
        <f t="shared" si="88"/>
        <v>-0.59067074833491817</v>
      </c>
      <c r="Z160" s="45">
        <f t="shared" si="89"/>
        <v>0</v>
      </c>
      <c r="AA160" s="45">
        <f t="shared" si="90"/>
        <v>-0.84016340133206546</v>
      </c>
      <c r="AB160" s="45">
        <f t="shared" si="98"/>
        <v>0</v>
      </c>
      <c r="AC160" s="45">
        <f t="shared" si="91"/>
        <v>0</v>
      </c>
      <c r="AD160" s="45">
        <f t="shared" si="92"/>
        <v>0</v>
      </c>
      <c r="AE160" s="45">
        <f t="shared" si="93"/>
        <v>0</v>
      </c>
      <c r="AF160" s="45">
        <f t="shared" si="94"/>
        <v>0</v>
      </c>
      <c r="AH160" s="48">
        <v>9.1999999999999993</v>
      </c>
      <c r="AI160" s="45">
        <f>(AH160-9.24)/0.06</f>
        <v>-0.66666666666668206</v>
      </c>
      <c r="AJ160" s="45">
        <v>-0.66666666666668206</v>
      </c>
      <c r="AK160" s="45">
        <f t="shared" si="95"/>
        <v>0.2497433672300951</v>
      </c>
      <c r="AL160" s="45">
        <f t="shared" si="96"/>
        <v>0</v>
      </c>
      <c r="AM160" s="45">
        <f t="shared" si="100"/>
        <v>-0.66666666666668206</v>
      </c>
      <c r="AN160" s="45">
        <f t="shared" si="99"/>
        <v>0.24969303568711232</v>
      </c>
      <c r="AO160" s="45">
        <f t="shared" si="101"/>
        <v>-0.24969303568711232</v>
      </c>
      <c r="AP160" s="45">
        <f t="shared" si="102"/>
        <v>-1.1454496279422428</v>
      </c>
      <c r="AQ160" s="45">
        <f t="shared" si="97"/>
        <v>0</v>
      </c>
      <c r="BE160" s="45" t="s">
        <v>286</v>
      </c>
      <c r="BF160" s="45">
        <v>143.5</v>
      </c>
      <c r="BG160" s="45">
        <v>20040417</v>
      </c>
      <c r="BH160" s="45" t="s">
        <v>138</v>
      </c>
      <c r="BI160" s="45" t="s">
        <v>320</v>
      </c>
      <c r="BJ160" s="45">
        <v>9806249</v>
      </c>
      <c r="BK160" s="45">
        <v>40</v>
      </c>
      <c r="BL160" s="45">
        <v>58.81</v>
      </c>
      <c r="BM160" s="45">
        <v>52.73</v>
      </c>
      <c r="BN160" s="45">
        <v>10.17</v>
      </c>
      <c r="BO160" s="45">
        <v>9.2100000000000009</v>
      </c>
      <c r="BP160" s="45">
        <v>240</v>
      </c>
      <c r="BQ160" s="45" t="s">
        <v>750</v>
      </c>
      <c r="BR160" s="45">
        <v>40</v>
      </c>
      <c r="BS160" s="45">
        <v>4.7</v>
      </c>
      <c r="BT160" s="45">
        <v>4.3</v>
      </c>
      <c r="BU160" s="45">
        <v>9</v>
      </c>
      <c r="BV160" s="45">
        <v>0</v>
      </c>
      <c r="BW160" s="45">
        <v>3142</v>
      </c>
      <c r="BX160" s="45">
        <v>3152</v>
      </c>
      <c r="BY160" s="45">
        <v>3147.8</v>
      </c>
      <c r="BZ160" s="45">
        <v>13.4</v>
      </c>
      <c r="CA160" s="45">
        <v>13.5</v>
      </c>
      <c r="CB160" s="45">
        <v>13.5</v>
      </c>
      <c r="CC160" s="45">
        <v>2.21</v>
      </c>
      <c r="CD160" s="45">
        <v>2.25</v>
      </c>
      <c r="CE160" s="45">
        <v>2.23</v>
      </c>
      <c r="CF160" s="45">
        <v>6.7</v>
      </c>
      <c r="CG160" s="45">
        <v>7.3</v>
      </c>
      <c r="CH160" s="45">
        <v>7</v>
      </c>
      <c r="CI160" s="45">
        <v>0</v>
      </c>
      <c r="CJ160" s="45">
        <v>0</v>
      </c>
      <c r="CK160" s="45">
        <v>0</v>
      </c>
      <c r="CL160" s="45">
        <v>831</v>
      </c>
      <c r="CM160" s="45">
        <v>861</v>
      </c>
      <c r="CN160" s="45">
        <v>848</v>
      </c>
      <c r="CO160" s="45">
        <v>142.69999999999999</v>
      </c>
      <c r="CP160" s="45">
        <v>144.30000000000001</v>
      </c>
      <c r="CQ160" s="45">
        <v>143.30000000000001</v>
      </c>
      <c r="CR160" s="45">
        <v>87.8</v>
      </c>
      <c r="CS160" s="45">
        <v>88.6</v>
      </c>
      <c r="CT160" s="45">
        <v>88.2</v>
      </c>
      <c r="CU160" s="45">
        <v>93.5</v>
      </c>
      <c r="CV160" s="45">
        <v>93.8</v>
      </c>
      <c r="CW160" s="45">
        <v>93.7</v>
      </c>
      <c r="CX160" s="45">
        <v>5.3</v>
      </c>
      <c r="CY160" s="45">
        <v>5.9</v>
      </c>
      <c r="CZ160" s="45">
        <v>5.6</v>
      </c>
      <c r="DA160" s="45">
        <v>26.6</v>
      </c>
      <c r="DB160" s="45">
        <v>28.7</v>
      </c>
      <c r="DC160" s="45">
        <v>27.7</v>
      </c>
      <c r="DD160" s="45">
        <v>276</v>
      </c>
      <c r="DE160" s="45">
        <v>276</v>
      </c>
      <c r="DF160" s="45">
        <v>276</v>
      </c>
      <c r="DG160" s="45">
        <v>10.1</v>
      </c>
      <c r="DH160" s="45">
        <v>10.1</v>
      </c>
      <c r="DI160" s="45">
        <v>10.1</v>
      </c>
      <c r="DJ160" s="45">
        <v>0.4</v>
      </c>
      <c r="DK160" s="45">
        <v>0.6</v>
      </c>
      <c r="DL160" s="45">
        <v>0.5</v>
      </c>
      <c r="DM160" s="45">
        <v>0.5</v>
      </c>
      <c r="DN160" s="45">
        <v>0.5</v>
      </c>
      <c r="DO160" s="45">
        <v>0.5</v>
      </c>
      <c r="DP160" s="45">
        <v>35</v>
      </c>
      <c r="DQ160" s="45">
        <v>35</v>
      </c>
      <c r="DR160" s="45">
        <v>35</v>
      </c>
      <c r="DS160" s="45">
        <v>141.6</v>
      </c>
      <c r="DT160" s="45">
        <v>181.2</v>
      </c>
      <c r="DU160" s="45">
        <v>157.9</v>
      </c>
      <c r="DV160" s="45">
        <v>1660</v>
      </c>
      <c r="DW160" s="45">
        <v>720</v>
      </c>
      <c r="DX160" s="45">
        <v>540</v>
      </c>
      <c r="DY160" s="45">
        <v>1600</v>
      </c>
      <c r="DZ160" s="45">
        <v>6.0999999999999999E-2</v>
      </c>
      <c r="EA160" s="45">
        <v>6.0999999999999999E-2</v>
      </c>
      <c r="EB160" s="45">
        <v>6.0999999999999999E-2</v>
      </c>
      <c r="EC160" s="45">
        <v>8.6400000000000005E-2</v>
      </c>
      <c r="ED160" s="45">
        <v>8.6400000000000005E-2</v>
      </c>
      <c r="EE160" s="45">
        <v>8.6400000000000005E-2</v>
      </c>
      <c r="EF160" s="45">
        <v>6.8599999999999994E-2</v>
      </c>
      <c r="EG160" s="45">
        <v>6.8599999999999994E-2</v>
      </c>
      <c r="EH160" s="45">
        <v>6.8599999999999994E-2</v>
      </c>
      <c r="EI160" s="45">
        <v>6.0999999999999999E-2</v>
      </c>
      <c r="EJ160" s="45">
        <v>6.0999999999999999E-2</v>
      </c>
      <c r="EK160" s="45">
        <v>6.0999999999999999E-2</v>
      </c>
      <c r="EL160" s="45">
        <v>5.5899999999999998E-2</v>
      </c>
      <c r="EM160" s="45">
        <v>7.6200000000000004E-2</v>
      </c>
      <c r="EN160" s="45">
        <v>6.6000000000000003E-2</v>
      </c>
      <c r="EO160" s="45">
        <v>0</v>
      </c>
      <c r="EP160" s="45">
        <v>10</v>
      </c>
      <c r="EQ160" s="45">
        <v>5.33E-2</v>
      </c>
      <c r="ER160" s="45" t="s">
        <v>748</v>
      </c>
      <c r="ES160" s="45" t="s">
        <v>182</v>
      </c>
      <c r="ET160" s="45">
        <v>8252</v>
      </c>
      <c r="EU160" s="45">
        <v>8231</v>
      </c>
      <c r="EV160" s="45" t="s">
        <v>751</v>
      </c>
      <c r="EW160" s="45" t="s">
        <v>516</v>
      </c>
      <c r="EX160" s="45" t="s">
        <v>142</v>
      </c>
      <c r="EY160" s="45" t="s">
        <v>752</v>
      </c>
      <c r="EZ160" s="45">
        <v>20040419</v>
      </c>
      <c r="FA160" s="45" t="s">
        <v>579</v>
      </c>
      <c r="FB160" s="45" t="s">
        <v>302</v>
      </c>
      <c r="FC160" s="45" t="s">
        <v>143</v>
      </c>
    </row>
    <row r="161" spans="1:159" s="45" customFormat="1">
      <c r="A161" s="45" t="s">
        <v>126</v>
      </c>
      <c r="B161" s="45">
        <v>4</v>
      </c>
      <c r="C161" s="45">
        <v>9.1999999999999993</v>
      </c>
      <c r="D161" s="45">
        <v>51757</v>
      </c>
      <c r="E161" s="45" t="s">
        <v>577</v>
      </c>
      <c r="F161" s="45" t="s">
        <v>145</v>
      </c>
      <c r="G161" s="45">
        <v>20040721</v>
      </c>
      <c r="H161" s="45" t="s">
        <v>732</v>
      </c>
      <c r="I161" s="45" t="s">
        <v>236</v>
      </c>
      <c r="J161" s="45">
        <v>20040722</v>
      </c>
      <c r="K161" s="45">
        <v>20050121</v>
      </c>
      <c r="L161" s="45">
        <v>47</v>
      </c>
      <c r="N161" s="52">
        <f t="shared" si="78"/>
        <v>0</v>
      </c>
      <c r="O161" s="53">
        <f t="shared" si="79"/>
        <v>-1.21</v>
      </c>
      <c r="P161" s="45">
        <v>-1.21</v>
      </c>
      <c r="Q161" s="45">
        <f t="shared" si="80"/>
        <v>-0.85960025023284758</v>
      </c>
      <c r="R161" s="45">
        <f t="shared" si="81"/>
        <v>0.85960025023284758</v>
      </c>
      <c r="S161" s="45">
        <f t="shared" si="82"/>
        <v>-0.43799968720894056</v>
      </c>
      <c r="T161" s="54">
        <f t="shared" si="83"/>
        <v>22.273918798882331</v>
      </c>
      <c r="U161" s="45">
        <f t="shared" si="84"/>
        <v>-0.91413072106565241</v>
      </c>
      <c r="V161" s="55">
        <f t="shared" si="85"/>
        <v>0.91413072106565241</v>
      </c>
      <c r="W161" s="56">
        <f t="shared" si="86"/>
        <v>-0.3698365986679345</v>
      </c>
      <c r="X161" s="54">
        <f t="shared" si="87"/>
        <v>22.012172538884869</v>
      </c>
      <c r="Y161" s="45">
        <f t="shared" si="88"/>
        <v>-0.3698365986679345</v>
      </c>
      <c r="Z161" s="45">
        <f t="shared" si="89"/>
        <v>0</v>
      </c>
      <c r="AA161" s="45">
        <f t="shared" si="90"/>
        <v>-0.91413072106565241</v>
      </c>
      <c r="AB161" s="45">
        <f t="shared" si="98"/>
        <v>0</v>
      </c>
      <c r="AC161" s="45">
        <f t="shared" si="91"/>
        <v>0</v>
      </c>
      <c r="AD161" s="45">
        <f t="shared" si="92"/>
        <v>0</v>
      </c>
      <c r="AE161" s="45">
        <f t="shared" si="93"/>
        <v>0</v>
      </c>
      <c r="AF161" s="45">
        <f t="shared" si="94"/>
        <v>1</v>
      </c>
      <c r="AH161" s="48">
        <v>9.35</v>
      </c>
      <c r="AI161" s="45">
        <f>(AH161-9.24)/0.07</f>
        <v>1.5714285714285632</v>
      </c>
      <c r="AJ161" s="45">
        <v>1.5714285714285632</v>
      </c>
      <c r="AK161" s="45">
        <f t="shared" si="95"/>
        <v>0.51408040806978872</v>
      </c>
      <c r="AL161" s="45">
        <f t="shared" si="96"/>
        <v>0</v>
      </c>
      <c r="AM161" s="45">
        <f t="shared" si="100"/>
        <v>1.5714285714285632</v>
      </c>
      <c r="AN161" s="45">
        <f t="shared" si="99"/>
        <v>0.51404014283540256</v>
      </c>
      <c r="AO161" s="45">
        <f t="shared" si="101"/>
        <v>-0.51404014283540256</v>
      </c>
      <c r="AP161" s="45">
        <f t="shared" si="102"/>
        <v>1.3217355357414509</v>
      </c>
      <c r="AQ161" s="45">
        <f t="shared" si="97"/>
        <v>0</v>
      </c>
      <c r="BE161" s="45" t="s">
        <v>286</v>
      </c>
      <c r="BF161" s="45">
        <v>143.5</v>
      </c>
      <c r="BG161" s="45">
        <v>20040719</v>
      </c>
      <c r="BH161" s="45" t="s">
        <v>138</v>
      </c>
      <c r="BI161" s="45" t="s">
        <v>665</v>
      </c>
      <c r="BJ161" s="45">
        <v>9806249</v>
      </c>
      <c r="BK161" s="45">
        <v>40</v>
      </c>
      <c r="BL161" s="45">
        <v>59.09</v>
      </c>
      <c r="BM161" s="45">
        <v>52.08</v>
      </c>
      <c r="BN161" s="45">
        <v>10.199999999999999</v>
      </c>
      <c r="BO161" s="45">
        <v>9.15</v>
      </c>
      <c r="BP161" s="45">
        <v>400</v>
      </c>
      <c r="BQ161" s="45" t="s">
        <v>765</v>
      </c>
      <c r="BR161" s="45">
        <v>40</v>
      </c>
      <c r="BS161" s="45">
        <v>4.5</v>
      </c>
      <c r="BT161" s="45">
        <v>4.7</v>
      </c>
      <c r="BU161" s="45">
        <v>9.1999999999999993</v>
      </c>
      <c r="BV161" s="45">
        <v>0</v>
      </c>
      <c r="BW161" s="45">
        <v>3147</v>
      </c>
      <c r="BX161" s="45">
        <v>3158</v>
      </c>
      <c r="BY161" s="45">
        <v>3151.5</v>
      </c>
      <c r="BZ161" s="45">
        <v>13.1</v>
      </c>
      <c r="CA161" s="45">
        <v>13.5</v>
      </c>
      <c r="CB161" s="45">
        <v>13.2</v>
      </c>
      <c r="CC161" s="45">
        <v>2.15</v>
      </c>
      <c r="CD161" s="45">
        <v>2.29</v>
      </c>
      <c r="CE161" s="45">
        <v>2.21</v>
      </c>
      <c r="CF161" s="45">
        <v>5.5</v>
      </c>
      <c r="CG161" s="45">
        <v>6.5</v>
      </c>
      <c r="CH161" s="45">
        <v>6</v>
      </c>
      <c r="CI161" s="45">
        <v>0</v>
      </c>
      <c r="CJ161" s="45">
        <v>0</v>
      </c>
      <c r="CK161" s="45">
        <v>0</v>
      </c>
      <c r="CL161" s="45">
        <v>826</v>
      </c>
      <c r="CM161" s="45">
        <v>863</v>
      </c>
      <c r="CN161" s="45">
        <v>844</v>
      </c>
      <c r="CO161" s="45">
        <v>143.19999999999999</v>
      </c>
      <c r="CP161" s="45">
        <v>143.80000000000001</v>
      </c>
      <c r="CQ161" s="45">
        <v>143.5</v>
      </c>
      <c r="CR161" s="45">
        <v>87.6</v>
      </c>
      <c r="CS161" s="45">
        <v>88.2</v>
      </c>
      <c r="CT161" s="45">
        <v>87.9</v>
      </c>
      <c r="CU161" s="45">
        <v>93</v>
      </c>
      <c r="CV161" s="45">
        <v>93.8</v>
      </c>
      <c r="CW161" s="45">
        <v>93.5</v>
      </c>
      <c r="CX161" s="45">
        <v>5.2</v>
      </c>
      <c r="CY161" s="45">
        <v>6</v>
      </c>
      <c r="CZ161" s="45">
        <v>5.6</v>
      </c>
      <c r="DA161" s="45">
        <v>24.6</v>
      </c>
      <c r="DB161" s="45">
        <v>31.1</v>
      </c>
      <c r="DC161" s="45">
        <v>27.4</v>
      </c>
      <c r="DD161" s="45">
        <v>276</v>
      </c>
      <c r="DE161" s="45">
        <v>276</v>
      </c>
      <c r="DF161" s="45">
        <v>276</v>
      </c>
      <c r="DG161" s="45">
        <v>8.1</v>
      </c>
      <c r="DH161" s="45">
        <v>10.1</v>
      </c>
      <c r="DI161" s="45">
        <v>9.5</v>
      </c>
      <c r="DJ161" s="45">
        <v>0.4</v>
      </c>
      <c r="DK161" s="45">
        <v>0.4</v>
      </c>
      <c r="DL161" s="45">
        <v>0.4</v>
      </c>
      <c r="DM161" s="45">
        <v>0.5</v>
      </c>
      <c r="DN161" s="45">
        <v>0.5</v>
      </c>
      <c r="DO161" s="45">
        <v>0.5</v>
      </c>
      <c r="DP161" s="45">
        <v>35</v>
      </c>
      <c r="DQ161" s="45">
        <v>35</v>
      </c>
      <c r="DR161" s="45">
        <v>35</v>
      </c>
      <c r="DS161" s="45">
        <v>121.8</v>
      </c>
      <c r="DT161" s="45">
        <v>164.2</v>
      </c>
      <c r="DU161" s="45">
        <v>143.6</v>
      </c>
      <c r="DV161" s="45">
        <v>1660</v>
      </c>
      <c r="DW161" s="45">
        <v>720</v>
      </c>
      <c r="DX161" s="45">
        <v>540</v>
      </c>
      <c r="DY161" s="45">
        <v>1440</v>
      </c>
      <c r="DZ161" s="45">
        <v>6.8599999999999994E-2</v>
      </c>
      <c r="EA161" s="45">
        <v>6.8599999999999994E-2</v>
      </c>
      <c r="EB161" s="45">
        <v>6.8599999999999994E-2</v>
      </c>
      <c r="EC161" s="45">
        <v>8.6400000000000005E-2</v>
      </c>
      <c r="ED161" s="45">
        <v>8.6400000000000005E-2</v>
      </c>
      <c r="EE161" s="45">
        <v>8.6400000000000005E-2</v>
      </c>
      <c r="EF161" s="45">
        <v>6.6000000000000003E-2</v>
      </c>
      <c r="EG161" s="45">
        <v>6.6000000000000003E-2</v>
      </c>
      <c r="EH161" s="45">
        <v>6.6000000000000003E-2</v>
      </c>
      <c r="EI161" s="45">
        <v>6.6000000000000003E-2</v>
      </c>
      <c r="EJ161" s="45">
        <v>6.6000000000000003E-2</v>
      </c>
      <c r="EK161" s="45">
        <v>6.6000000000000003E-2</v>
      </c>
      <c r="EL161" s="45">
        <v>5.0799999999999998E-2</v>
      </c>
      <c r="EM161" s="45">
        <v>6.6000000000000003E-2</v>
      </c>
      <c r="EN161" s="45">
        <v>5.8400000000000001E-2</v>
      </c>
      <c r="EO161" s="45">
        <v>0</v>
      </c>
      <c r="EP161" s="45">
        <v>11</v>
      </c>
      <c r="EQ161" s="45">
        <v>4.0599999999999997E-2</v>
      </c>
      <c r="ER161" s="45" t="s">
        <v>515</v>
      </c>
      <c r="ES161" s="45" t="s">
        <v>141</v>
      </c>
      <c r="ET161" s="45">
        <v>8252</v>
      </c>
      <c r="EU161" s="45">
        <v>8231</v>
      </c>
      <c r="EV161" s="45">
        <v>1288</v>
      </c>
      <c r="EW161" s="45" t="s">
        <v>403</v>
      </c>
      <c r="EX161" s="45" t="s">
        <v>142</v>
      </c>
      <c r="EY161" s="45" t="s">
        <v>766</v>
      </c>
      <c r="EZ161" s="45">
        <v>20040721</v>
      </c>
      <c r="FA161" s="45" t="s">
        <v>732</v>
      </c>
      <c r="FB161" s="45">
        <v>119</v>
      </c>
      <c r="FC161" s="45" t="s">
        <v>143</v>
      </c>
    </row>
    <row r="162" spans="1:159" s="45" customFormat="1">
      <c r="A162" s="45" t="s">
        <v>126</v>
      </c>
      <c r="B162" s="45">
        <v>3</v>
      </c>
      <c r="C162" s="45">
        <v>13.4</v>
      </c>
      <c r="D162" s="45">
        <v>51155</v>
      </c>
      <c r="E162" s="45">
        <v>1009</v>
      </c>
      <c r="F162" s="45" t="s">
        <v>145</v>
      </c>
      <c r="G162" s="45">
        <v>20040805</v>
      </c>
      <c r="H162" s="45" t="s">
        <v>349</v>
      </c>
      <c r="I162" s="45" t="s">
        <v>236</v>
      </c>
      <c r="J162" s="45">
        <v>20040805</v>
      </c>
      <c r="K162" s="45">
        <v>20050205</v>
      </c>
      <c r="L162" s="45">
        <v>48</v>
      </c>
      <c r="N162" s="52">
        <f t="shared" si="78"/>
        <v>0</v>
      </c>
      <c r="O162" s="53">
        <f t="shared" si="79"/>
        <v>0.3</v>
      </c>
      <c r="P162" s="45">
        <v>0.3</v>
      </c>
      <c r="Q162" s="45">
        <f t="shared" si="80"/>
        <v>-0.62768020018627801</v>
      </c>
      <c r="R162" s="45">
        <f t="shared" si="81"/>
        <v>0.62768020018627801</v>
      </c>
      <c r="S162" s="45">
        <f t="shared" si="82"/>
        <v>1.1596002502328475</v>
      </c>
      <c r="T162" s="54">
        <f t="shared" si="83"/>
        <v>23.387135039105864</v>
      </c>
      <c r="U162" s="45">
        <f t="shared" si="84"/>
        <v>-0.67130457685252187</v>
      </c>
      <c r="V162" s="55">
        <f t="shared" si="85"/>
        <v>0.67130457685252187</v>
      </c>
      <c r="W162" s="56">
        <f t="shared" si="86"/>
        <v>1.2141307210656525</v>
      </c>
      <c r="X162" s="54">
        <f t="shared" si="87"/>
        <v>23.177738031107893</v>
      </c>
      <c r="Y162" s="45">
        <f t="shared" si="88"/>
        <v>1.2141307210656525</v>
      </c>
      <c r="Z162" s="45">
        <f t="shared" si="89"/>
        <v>0</v>
      </c>
      <c r="AA162" s="45">
        <f t="shared" si="90"/>
        <v>-0.67130457685252187</v>
      </c>
      <c r="AB162" s="45">
        <f t="shared" si="98"/>
        <v>0</v>
      </c>
      <c r="AC162" s="45">
        <f t="shared" si="91"/>
        <v>0</v>
      </c>
      <c r="AD162" s="45">
        <f t="shared" si="92"/>
        <v>0</v>
      </c>
      <c r="AE162" s="45">
        <f t="shared" si="93"/>
        <v>0</v>
      </c>
      <c r="AF162" s="45">
        <f t="shared" si="94"/>
        <v>0</v>
      </c>
      <c r="AH162" s="48">
        <v>9.52</v>
      </c>
      <c r="AI162" s="45">
        <f t="shared" ref="AI162:AI163" si="112">(AH162-9.51)/0.1</f>
        <v>9.9999999999997868E-2</v>
      </c>
      <c r="AJ162" s="45">
        <v>9.9999999999997868E-2</v>
      </c>
      <c r="AK162" s="45">
        <f t="shared" si="95"/>
        <v>0.43126432645583057</v>
      </c>
      <c r="AL162" s="45">
        <f t="shared" si="96"/>
        <v>0</v>
      </c>
      <c r="AM162" s="45">
        <f t="shared" si="100"/>
        <v>9.9999999999997868E-2</v>
      </c>
      <c r="AN162" s="45">
        <f t="shared" si="99"/>
        <v>0.43123211426832164</v>
      </c>
      <c r="AO162" s="45">
        <f t="shared" si="101"/>
        <v>-0.43123211426832164</v>
      </c>
      <c r="AP162" s="45">
        <f t="shared" si="102"/>
        <v>-0.41404014283540469</v>
      </c>
      <c r="AQ162" s="45">
        <f t="shared" si="97"/>
        <v>0</v>
      </c>
      <c r="BE162" s="45" t="s">
        <v>286</v>
      </c>
      <c r="BF162" s="45">
        <v>143.5</v>
      </c>
      <c r="BG162" s="45">
        <v>20040803</v>
      </c>
      <c r="BH162" s="45" t="s">
        <v>138</v>
      </c>
      <c r="BI162" s="45" t="s">
        <v>715</v>
      </c>
      <c r="BJ162" s="45">
        <v>9806249</v>
      </c>
      <c r="BK162" s="45">
        <v>40</v>
      </c>
      <c r="BL162" s="45">
        <v>63.93</v>
      </c>
      <c r="BM162" s="45">
        <v>55.62</v>
      </c>
      <c r="BN162" s="45">
        <v>10.54</v>
      </c>
      <c r="BO162" s="45">
        <v>9.3000000000000007</v>
      </c>
      <c r="BP162" s="45">
        <v>265</v>
      </c>
      <c r="BQ162" s="45" t="s">
        <v>767</v>
      </c>
      <c r="BR162" s="45">
        <v>40</v>
      </c>
      <c r="BS162" s="45">
        <v>5.3</v>
      </c>
      <c r="BT162" s="45">
        <v>8.1</v>
      </c>
      <c r="BU162" s="45">
        <v>13.4</v>
      </c>
      <c r="BV162" s="45">
        <v>0</v>
      </c>
      <c r="BW162" s="45">
        <v>3149</v>
      </c>
      <c r="BX162" s="45">
        <v>3158</v>
      </c>
      <c r="BY162" s="45">
        <v>3154.3</v>
      </c>
      <c r="BZ162" s="45">
        <v>13.4</v>
      </c>
      <c r="CA162" s="45">
        <v>13.5</v>
      </c>
      <c r="CB162" s="45">
        <v>13.5</v>
      </c>
      <c r="CC162" s="45">
        <v>2.2000000000000002</v>
      </c>
      <c r="CD162" s="45">
        <v>2.2999999999999998</v>
      </c>
      <c r="CE162" s="45">
        <v>2.2400000000000002</v>
      </c>
      <c r="CF162" s="45">
        <v>6.5</v>
      </c>
      <c r="CG162" s="45">
        <v>7.2</v>
      </c>
      <c r="CH162" s="45">
        <v>7</v>
      </c>
      <c r="CI162" s="45">
        <v>0</v>
      </c>
      <c r="CJ162" s="45">
        <v>0</v>
      </c>
      <c r="CK162" s="45">
        <v>0</v>
      </c>
      <c r="CL162" s="45">
        <v>829</v>
      </c>
      <c r="CM162" s="45">
        <v>869</v>
      </c>
      <c r="CN162" s="45">
        <v>850</v>
      </c>
      <c r="CO162" s="45">
        <v>142.5</v>
      </c>
      <c r="CP162" s="45">
        <v>144.1</v>
      </c>
      <c r="CQ162" s="45">
        <v>143.5</v>
      </c>
      <c r="CR162" s="45">
        <v>86.9</v>
      </c>
      <c r="CS162" s="45">
        <v>88.4</v>
      </c>
      <c r="CT162" s="45">
        <v>87.9</v>
      </c>
      <c r="CU162" s="45">
        <v>92.8</v>
      </c>
      <c r="CV162" s="45">
        <v>94</v>
      </c>
      <c r="CW162" s="45">
        <v>93.5</v>
      </c>
      <c r="CX162" s="45">
        <v>5.0999999999999996</v>
      </c>
      <c r="CY162" s="45">
        <v>5.9</v>
      </c>
      <c r="CZ162" s="45">
        <v>5.6</v>
      </c>
      <c r="DA162" s="45">
        <v>25.4</v>
      </c>
      <c r="DB162" s="45">
        <v>30.1</v>
      </c>
      <c r="DC162" s="45">
        <v>27.5</v>
      </c>
      <c r="DD162" s="45">
        <v>276</v>
      </c>
      <c r="DE162" s="45">
        <v>276</v>
      </c>
      <c r="DF162" s="45">
        <v>276</v>
      </c>
      <c r="DG162" s="45">
        <v>10.1</v>
      </c>
      <c r="DH162" s="45">
        <v>10.1</v>
      </c>
      <c r="DI162" s="45">
        <v>10.1</v>
      </c>
      <c r="DJ162" s="45">
        <v>0.4</v>
      </c>
      <c r="DK162" s="45">
        <v>0.5</v>
      </c>
      <c r="DL162" s="45">
        <v>0.5</v>
      </c>
      <c r="DM162" s="45">
        <v>0.5</v>
      </c>
      <c r="DN162" s="45">
        <v>0.5</v>
      </c>
      <c r="DO162" s="45">
        <v>0.5</v>
      </c>
      <c r="DP162" s="45">
        <v>35</v>
      </c>
      <c r="DQ162" s="45">
        <v>35</v>
      </c>
      <c r="DR162" s="45">
        <v>35</v>
      </c>
      <c r="DS162" s="45">
        <v>189.7</v>
      </c>
      <c r="DT162" s="45">
        <v>237.9</v>
      </c>
      <c r="DU162" s="45">
        <v>217.3</v>
      </c>
      <c r="DV162" s="45">
        <v>1660</v>
      </c>
      <c r="DW162" s="45">
        <v>720</v>
      </c>
      <c r="DX162" s="45">
        <v>540</v>
      </c>
      <c r="DY162" s="45">
        <v>1575</v>
      </c>
      <c r="DZ162" s="45">
        <v>5.8400000000000001E-2</v>
      </c>
      <c r="EA162" s="45">
        <v>5.8400000000000001E-2</v>
      </c>
      <c r="EB162" s="45">
        <v>5.8400000000000001E-2</v>
      </c>
      <c r="EC162" s="45">
        <v>8.6400000000000005E-2</v>
      </c>
      <c r="ED162" s="45">
        <v>8.6400000000000005E-2</v>
      </c>
      <c r="EE162" s="45">
        <v>8.6400000000000005E-2</v>
      </c>
      <c r="EF162" s="45">
        <v>6.8599999999999994E-2</v>
      </c>
      <c r="EG162" s="45">
        <v>6.8599999999999994E-2</v>
      </c>
      <c r="EH162" s="45">
        <v>6.8599999999999994E-2</v>
      </c>
      <c r="EI162" s="45">
        <v>6.0999999999999999E-2</v>
      </c>
      <c r="EJ162" s="45">
        <v>6.0999999999999999E-2</v>
      </c>
      <c r="EK162" s="45">
        <v>6.0999999999999999E-2</v>
      </c>
      <c r="EL162" s="45">
        <v>5.5899999999999998E-2</v>
      </c>
      <c r="EM162" s="45">
        <v>7.6200000000000004E-2</v>
      </c>
      <c r="EN162" s="45">
        <v>6.6000000000000003E-2</v>
      </c>
      <c r="EO162" s="45">
        <v>0</v>
      </c>
      <c r="EP162" s="45">
        <v>2</v>
      </c>
      <c r="EQ162" s="45">
        <v>4.3200000000000002E-2</v>
      </c>
      <c r="ER162" s="45" t="s">
        <v>748</v>
      </c>
      <c r="ES162" s="45" t="s">
        <v>182</v>
      </c>
      <c r="ET162" s="45">
        <v>8252</v>
      </c>
      <c r="EU162" s="45">
        <v>8231</v>
      </c>
      <c r="EV162" s="45">
        <v>2008</v>
      </c>
      <c r="EW162" s="45" t="s">
        <v>619</v>
      </c>
      <c r="EX162" s="45" t="s">
        <v>142</v>
      </c>
      <c r="EY162" s="45">
        <v>108</v>
      </c>
      <c r="EZ162" s="45">
        <v>20040805</v>
      </c>
      <c r="FA162" s="45" t="s">
        <v>349</v>
      </c>
      <c r="FB162" s="45" t="s">
        <v>302</v>
      </c>
      <c r="FC162" s="45" t="s">
        <v>143</v>
      </c>
    </row>
    <row r="163" spans="1:159" s="45" customFormat="1">
      <c r="A163" s="45" t="s">
        <v>126</v>
      </c>
      <c r="B163" s="45">
        <v>4</v>
      </c>
      <c r="C163" s="45">
        <v>14.1</v>
      </c>
      <c r="D163" s="45">
        <v>52644</v>
      </c>
      <c r="E163" s="45">
        <v>1009</v>
      </c>
      <c r="F163" s="45" t="s">
        <v>145</v>
      </c>
      <c r="G163" s="45">
        <v>20050105</v>
      </c>
      <c r="H163" s="45" t="s">
        <v>536</v>
      </c>
      <c r="I163" s="45" t="s">
        <v>236</v>
      </c>
      <c r="J163" s="45">
        <v>20050106</v>
      </c>
      <c r="K163" s="45">
        <v>20050705</v>
      </c>
      <c r="L163" s="45">
        <v>49</v>
      </c>
      <c r="N163" s="52">
        <f t="shared" si="78"/>
        <v>0</v>
      </c>
      <c r="O163" s="53">
        <f t="shared" si="79"/>
        <v>0.65</v>
      </c>
      <c r="P163" s="45">
        <v>0.65</v>
      </c>
      <c r="Q163" s="45">
        <f t="shared" si="80"/>
        <v>-0.37214416014902241</v>
      </c>
      <c r="R163" s="45">
        <f t="shared" si="81"/>
        <v>0</v>
      </c>
      <c r="S163" s="45">
        <f t="shared" si="82"/>
        <v>1.2776802001862779</v>
      </c>
      <c r="T163" s="54">
        <f t="shared" si="83"/>
        <v>26.4</v>
      </c>
      <c r="U163" s="45">
        <f t="shared" si="84"/>
        <v>-0.40704366148201754</v>
      </c>
      <c r="V163" s="55">
        <f t="shared" si="85"/>
        <v>0.40704366148201754</v>
      </c>
      <c r="W163" s="56">
        <f t="shared" si="86"/>
        <v>1.3213045768525218</v>
      </c>
      <c r="X163" s="54">
        <f t="shared" si="87"/>
        <v>24.446190424886314</v>
      </c>
      <c r="Y163" s="45">
        <f t="shared" si="88"/>
        <v>1.3213045768525218</v>
      </c>
      <c r="Z163" s="45">
        <f t="shared" si="89"/>
        <v>0</v>
      </c>
      <c r="AA163" s="45">
        <f t="shared" si="90"/>
        <v>-0.40704366148201754</v>
      </c>
      <c r="AB163" s="45">
        <f t="shared" si="98"/>
        <v>0</v>
      </c>
      <c r="AC163" s="45">
        <f t="shared" si="91"/>
        <v>0</v>
      </c>
      <c r="AD163" s="45">
        <f t="shared" si="92"/>
        <v>0</v>
      </c>
      <c r="AE163" s="45">
        <f t="shared" si="93"/>
        <v>0</v>
      </c>
      <c r="AF163" s="45">
        <f t="shared" si="94"/>
        <v>0</v>
      </c>
      <c r="AH163" s="48">
        <v>9.65</v>
      </c>
      <c r="AI163" s="45">
        <f t="shared" si="112"/>
        <v>1.4000000000000057</v>
      </c>
      <c r="AJ163" s="45">
        <v>1.4000000000000057</v>
      </c>
      <c r="AK163" s="45">
        <f t="shared" si="95"/>
        <v>0.62501146116466555</v>
      </c>
      <c r="AL163" s="45">
        <f t="shared" si="96"/>
        <v>-0.62501146116466555</v>
      </c>
      <c r="AM163" s="45">
        <f t="shared" si="100"/>
        <v>1.4000000000000057</v>
      </c>
      <c r="AN163" s="45">
        <f t="shared" si="99"/>
        <v>0.62498569141465854</v>
      </c>
      <c r="AO163" s="45">
        <f t="shared" si="101"/>
        <v>-0.62498569141465854</v>
      </c>
      <c r="AP163" s="45">
        <f t="shared" si="102"/>
        <v>0.96876788573168404</v>
      </c>
      <c r="AQ163" s="45">
        <f t="shared" si="97"/>
        <v>0</v>
      </c>
      <c r="BE163" s="45" t="s">
        <v>286</v>
      </c>
      <c r="BF163" s="45">
        <v>143.5</v>
      </c>
      <c r="BG163" s="45">
        <v>20050103</v>
      </c>
      <c r="BH163" s="45" t="s">
        <v>138</v>
      </c>
      <c r="BI163" s="45" t="s">
        <v>211</v>
      </c>
      <c r="BJ163" s="45">
        <v>9806249</v>
      </c>
      <c r="BK163" s="45">
        <v>40</v>
      </c>
      <c r="BL163" s="45">
        <v>63.98</v>
      </c>
      <c r="BM163" s="45" t="s">
        <v>165</v>
      </c>
      <c r="BN163" s="45">
        <v>10.49</v>
      </c>
      <c r="BO163" s="45">
        <v>9.5299999999999994</v>
      </c>
      <c r="BP163" s="45">
        <v>230</v>
      </c>
      <c r="BQ163" s="45" t="s">
        <v>781</v>
      </c>
      <c r="BR163" s="45">
        <v>40</v>
      </c>
      <c r="BS163" s="45">
        <v>6.8</v>
      </c>
      <c r="BT163" s="45">
        <v>7.3</v>
      </c>
      <c r="BU163" s="45">
        <v>14.1</v>
      </c>
      <c r="BV163" s="45">
        <v>0</v>
      </c>
      <c r="BW163" s="45">
        <v>3143</v>
      </c>
      <c r="BX163" s="45">
        <v>3150</v>
      </c>
      <c r="BY163" s="45">
        <v>3146.6</v>
      </c>
      <c r="BZ163" s="45">
        <v>13.3</v>
      </c>
      <c r="CA163" s="45">
        <v>13.5</v>
      </c>
      <c r="CB163" s="45">
        <v>13.4</v>
      </c>
      <c r="CC163" s="45">
        <v>2.21</v>
      </c>
      <c r="CD163" s="45">
        <v>2.2999999999999998</v>
      </c>
      <c r="CE163" s="45">
        <v>2.25</v>
      </c>
      <c r="CF163" s="45">
        <v>6.1</v>
      </c>
      <c r="CG163" s="45">
        <v>6.4</v>
      </c>
      <c r="CH163" s="45">
        <v>6.3</v>
      </c>
      <c r="CI163" s="45" t="s">
        <v>168</v>
      </c>
      <c r="CJ163" s="45" t="s">
        <v>168</v>
      </c>
      <c r="CK163" s="45" t="s">
        <v>168</v>
      </c>
      <c r="CL163" s="45">
        <v>838</v>
      </c>
      <c r="CM163" s="45">
        <v>859</v>
      </c>
      <c r="CN163" s="45">
        <v>849</v>
      </c>
      <c r="CO163" s="45">
        <v>143.1</v>
      </c>
      <c r="CP163" s="45">
        <v>143.69999999999999</v>
      </c>
      <c r="CQ163" s="45">
        <v>143.5</v>
      </c>
      <c r="CR163" s="45">
        <v>87.4</v>
      </c>
      <c r="CS163" s="45">
        <v>88.2</v>
      </c>
      <c r="CT163" s="45">
        <v>88</v>
      </c>
      <c r="CU163" s="45">
        <v>92.9</v>
      </c>
      <c r="CV163" s="45">
        <v>93.7</v>
      </c>
      <c r="CW163" s="45">
        <v>93.4</v>
      </c>
      <c r="CX163" s="45">
        <v>5.3</v>
      </c>
      <c r="CY163" s="45">
        <v>5.7</v>
      </c>
      <c r="CZ163" s="45">
        <v>5.4</v>
      </c>
      <c r="DA163" s="45">
        <v>27.3</v>
      </c>
      <c r="DB163" s="45">
        <v>32.6</v>
      </c>
      <c r="DC163" s="45">
        <v>29.2</v>
      </c>
      <c r="DD163" s="45">
        <v>276</v>
      </c>
      <c r="DE163" s="45">
        <v>276</v>
      </c>
      <c r="DF163" s="45">
        <v>276</v>
      </c>
      <c r="DG163" s="45">
        <v>10.1</v>
      </c>
      <c r="DH163" s="45">
        <v>10.1</v>
      </c>
      <c r="DI163" s="45">
        <v>10.1</v>
      </c>
      <c r="DJ163" s="45">
        <v>0.3</v>
      </c>
      <c r="DK163" s="45">
        <v>0.3</v>
      </c>
      <c r="DL163" s="45">
        <v>0.3</v>
      </c>
      <c r="DM163" s="45">
        <v>0.5</v>
      </c>
      <c r="DN163" s="45">
        <v>0.5</v>
      </c>
      <c r="DO163" s="45">
        <v>0.5</v>
      </c>
      <c r="DP163" s="45">
        <v>35</v>
      </c>
      <c r="DQ163" s="45">
        <v>35</v>
      </c>
      <c r="DR163" s="45">
        <v>35</v>
      </c>
      <c r="DS163" s="45">
        <v>152.9</v>
      </c>
      <c r="DT163" s="45">
        <v>178.4</v>
      </c>
      <c r="DU163" s="45">
        <v>170</v>
      </c>
      <c r="DV163" s="45">
        <v>1660</v>
      </c>
      <c r="DW163" s="45">
        <v>720</v>
      </c>
      <c r="DX163" s="45">
        <v>540</v>
      </c>
      <c r="DY163" s="45">
        <v>1610</v>
      </c>
      <c r="DZ163" s="45">
        <v>6.0999999999999999E-2</v>
      </c>
      <c r="EA163" s="45">
        <v>6.0999999999999999E-2</v>
      </c>
      <c r="EB163" s="45">
        <v>6.0999999999999999E-2</v>
      </c>
      <c r="EC163" s="45">
        <v>8.8900000000000007E-2</v>
      </c>
      <c r="ED163" s="45">
        <v>8.8900000000000007E-2</v>
      </c>
      <c r="EE163" s="45">
        <v>8.8900000000000007E-2</v>
      </c>
      <c r="EF163" s="45">
        <v>6.6000000000000003E-2</v>
      </c>
      <c r="EG163" s="45">
        <v>6.6000000000000003E-2</v>
      </c>
      <c r="EH163" s="45">
        <v>6.6000000000000003E-2</v>
      </c>
      <c r="EI163" s="45">
        <v>6.6000000000000003E-2</v>
      </c>
      <c r="EJ163" s="45">
        <v>6.6000000000000003E-2</v>
      </c>
      <c r="EK163" s="45">
        <v>6.6000000000000003E-2</v>
      </c>
      <c r="EL163" s="45">
        <v>5.0799999999999998E-2</v>
      </c>
      <c r="EM163" s="45">
        <v>6.6000000000000003E-2</v>
      </c>
      <c r="EN163" s="45">
        <v>5.8400000000000001E-2</v>
      </c>
      <c r="EO163" s="45">
        <v>0</v>
      </c>
      <c r="EP163" s="45">
        <v>10</v>
      </c>
      <c r="EQ163" s="45">
        <v>5.0799999999999998E-2</v>
      </c>
      <c r="ER163" s="45" t="s">
        <v>515</v>
      </c>
      <c r="ES163" s="45" t="s">
        <v>141</v>
      </c>
      <c r="ET163" s="45">
        <v>8252</v>
      </c>
      <c r="EU163" s="45">
        <v>8231</v>
      </c>
      <c r="EV163" s="45">
        <v>1284</v>
      </c>
      <c r="EW163" s="45" t="s">
        <v>619</v>
      </c>
      <c r="EX163" s="45" t="s">
        <v>142</v>
      </c>
      <c r="EY163" s="45">
        <v>210</v>
      </c>
      <c r="EZ163" s="45">
        <v>20050105</v>
      </c>
      <c r="FA163" s="45" t="s">
        <v>536</v>
      </c>
      <c r="FB163" s="45">
        <v>119</v>
      </c>
      <c r="FC163" s="45" t="s">
        <v>143</v>
      </c>
    </row>
    <row r="164" spans="1:159" s="45" customFormat="1">
      <c r="A164" s="45" t="s">
        <v>126</v>
      </c>
      <c r="B164" s="45">
        <v>3</v>
      </c>
      <c r="C164" s="45">
        <v>11.1</v>
      </c>
      <c r="D164" s="45">
        <v>52639</v>
      </c>
      <c r="E164" s="45" t="s">
        <v>144</v>
      </c>
      <c r="F164" s="45" t="s">
        <v>145</v>
      </c>
      <c r="G164" s="45">
        <v>20050327</v>
      </c>
      <c r="H164" s="45" t="s">
        <v>787</v>
      </c>
      <c r="I164" s="45" t="s">
        <v>236</v>
      </c>
      <c r="J164" s="45">
        <v>20050328</v>
      </c>
      <c r="K164" s="45">
        <v>20050927</v>
      </c>
      <c r="L164" s="45">
        <v>50</v>
      </c>
      <c r="N164" s="52">
        <f t="shared" si="78"/>
        <v>0</v>
      </c>
      <c r="O164" s="53">
        <f t="shared" si="79"/>
        <v>1.2069000000000001</v>
      </c>
      <c r="P164" s="45">
        <v>1.2069000000000001</v>
      </c>
      <c r="Q164" s="45">
        <f t="shared" si="80"/>
        <v>-5.6335328119217876E-2</v>
      </c>
      <c r="R164" s="45">
        <f t="shared" si="81"/>
        <v>0</v>
      </c>
      <c r="S164" s="45">
        <f t="shared" si="82"/>
        <v>1.2069000000000001</v>
      </c>
      <c r="T164" s="54">
        <f t="shared" si="83"/>
        <v>26.4</v>
      </c>
      <c r="U164" s="45">
        <f t="shared" si="84"/>
        <v>-8.4254929185614003E-2</v>
      </c>
      <c r="V164" s="55">
        <f t="shared" si="85"/>
        <v>8.4254929185614003E-2</v>
      </c>
      <c r="W164" s="56">
        <f t="shared" si="86"/>
        <v>1.6139436614820175</v>
      </c>
      <c r="X164" s="54">
        <f t="shared" si="87"/>
        <v>25.99557633990905</v>
      </c>
      <c r="Y164" s="45">
        <f t="shared" si="88"/>
        <v>1.6139436614820175</v>
      </c>
      <c r="Z164" s="45">
        <f t="shared" si="89"/>
        <v>0</v>
      </c>
      <c r="AA164" s="45">
        <f t="shared" si="90"/>
        <v>-8.4254929185614003E-2</v>
      </c>
      <c r="AB164" s="45">
        <f t="shared" si="98"/>
        <v>0</v>
      </c>
      <c r="AC164" s="45">
        <f t="shared" si="91"/>
        <v>0</v>
      </c>
      <c r="AD164" s="45">
        <f t="shared" si="92"/>
        <v>1</v>
      </c>
      <c r="AE164" s="45">
        <f t="shared" si="93"/>
        <v>0</v>
      </c>
      <c r="AF164" s="45">
        <f t="shared" si="94"/>
        <v>0</v>
      </c>
      <c r="AH164" s="48">
        <v>10.35</v>
      </c>
      <c r="AI164" s="45">
        <f>(AH164-10.27)/0.11</f>
        <v>0.72727272727272796</v>
      </c>
      <c r="AJ164" s="45">
        <v>0.72727272727272796</v>
      </c>
      <c r="AK164" s="45">
        <f t="shared" si="95"/>
        <v>0.64546371438627803</v>
      </c>
      <c r="AL164" s="45">
        <f t="shared" si="96"/>
        <v>-0.64546371438627803</v>
      </c>
      <c r="AM164" s="45">
        <f t="shared" si="100"/>
        <v>0.10226126610806241</v>
      </c>
      <c r="AN164" s="45">
        <f t="shared" si="99"/>
        <v>0.64544309858627247</v>
      </c>
      <c r="AO164" s="45">
        <f t="shared" si="101"/>
        <v>-0.64544309858627247</v>
      </c>
      <c r="AP164" s="45">
        <f t="shared" si="102"/>
        <v>0.10228703585806942</v>
      </c>
      <c r="AQ164" s="45">
        <f t="shared" si="97"/>
        <v>0</v>
      </c>
      <c r="BE164" s="45" t="s">
        <v>200</v>
      </c>
      <c r="BF164" s="45">
        <v>143.5</v>
      </c>
      <c r="BG164" s="45">
        <v>20050324</v>
      </c>
      <c r="BH164" s="45" t="s">
        <v>138</v>
      </c>
      <c r="BI164" s="45" t="s">
        <v>294</v>
      </c>
      <c r="BJ164" s="45">
        <v>9806249</v>
      </c>
      <c r="BK164" s="45">
        <v>40</v>
      </c>
      <c r="BL164" s="45">
        <v>71.8</v>
      </c>
      <c r="BM164" s="45">
        <v>65.900000000000006</v>
      </c>
      <c r="BN164" s="45">
        <v>10.91</v>
      </c>
      <c r="BO164" s="45">
        <v>10.130000000000001</v>
      </c>
      <c r="BP164" s="45">
        <v>290</v>
      </c>
      <c r="BQ164" s="45" t="s">
        <v>788</v>
      </c>
      <c r="BR164" s="45">
        <v>40</v>
      </c>
      <c r="BS164" s="45">
        <v>4.5</v>
      </c>
      <c r="BT164" s="45">
        <v>6.6</v>
      </c>
      <c r="BU164" s="45">
        <v>11.1</v>
      </c>
      <c r="BV164" s="45">
        <v>0</v>
      </c>
      <c r="BW164" s="45">
        <v>3143</v>
      </c>
      <c r="BX164" s="45">
        <v>3156</v>
      </c>
      <c r="BY164" s="45">
        <v>3150.6</v>
      </c>
      <c r="BZ164" s="45">
        <v>13.4</v>
      </c>
      <c r="CA164" s="45">
        <v>13.8</v>
      </c>
      <c r="CB164" s="45">
        <v>13.6</v>
      </c>
      <c r="CC164" s="45">
        <v>2.17</v>
      </c>
      <c r="CD164" s="45">
        <v>2.33</v>
      </c>
      <c r="CE164" s="45">
        <v>2.2599999999999998</v>
      </c>
      <c r="CF164" s="45">
        <v>6.6</v>
      </c>
      <c r="CG164" s="45">
        <v>9.6</v>
      </c>
      <c r="CH164" s="45">
        <v>7</v>
      </c>
      <c r="CI164" s="45">
        <v>0</v>
      </c>
      <c r="CJ164" s="45">
        <v>0</v>
      </c>
      <c r="CK164" s="45">
        <v>0</v>
      </c>
      <c r="CL164" s="45">
        <v>841</v>
      </c>
      <c r="CM164" s="45">
        <v>877</v>
      </c>
      <c r="CN164" s="45">
        <v>851</v>
      </c>
      <c r="CO164" s="45">
        <v>142.69999999999999</v>
      </c>
      <c r="CP164" s="45">
        <v>144.1</v>
      </c>
      <c r="CQ164" s="45">
        <v>143.4</v>
      </c>
      <c r="CR164" s="45">
        <v>87.2</v>
      </c>
      <c r="CS164" s="45">
        <v>88.1</v>
      </c>
      <c r="CT164" s="45">
        <v>87.8</v>
      </c>
      <c r="CU164" s="45">
        <v>93.1</v>
      </c>
      <c r="CV164" s="45">
        <v>93.8</v>
      </c>
      <c r="CW164" s="45">
        <v>93.5</v>
      </c>
      <c r="CX164" s="45">
        <v>5.4</v>
      </c>
      <c r="CY164" s="45">
        <v>6</v>
      </c>
      <c r="CZ164" s="45">
        <v>5.7</v>
      </c>
      <c r="DA164" s="45">
        <v>20.6</v>
      </c>
      <c r="DB164" s="45">
        <v>29.3</v>
      </c>
      <c r="DC164" s="45">
        <v>24.7</v>
      </c>
      <c r="DD164" s="45">
        <v>276</v>
      </c>
      <c r="DE164" s="45">
        <v>276</v>
      </c>
      <c r="DF164" s="45">
        <v>276</v>
      </c>
      <c r="DG164" s="45">
        <v>10.1</v>
      </c>
      <c r="DH164" s="45">
        <v>10.5</v>
      </c>
      <c r="DI164" s="45">
        <v>10.199999999999999</v>
      </c>
      <c r="DJ164" s="45">
        <v>0.3</v>
      </c>
      <c r="DK164" s="45">
        <v>0.5</v>
      </c>
      <c r="DL164" s="45">
        <v>0.3</v>
      </c>
      <c r="DM164" s="45">
        <v>0.5</v>
      </c>
      <c r="DN164" s="45">
        <v>0.5</v>
      </c>
      <c r="DO164" s="45">
        <v>0.5</v>
      </c>
      <c r="DP164" s="45">
        <v>35</v>
      </c>
      <c r="DQ164" s="45">
        <v>35</v>
      </c>
      <c r="DR164" s="45">
        <v>35</v>
      </c>
      <c r="DS164" s="45">
        <v>144.4</v>
      </c>
      <c r="DT164" s="45">
        <v>229.4</v>
      </c>
      <c r="DU164" s="45">
        <v>204.4</v>
      </c>
      <c r="DV164" s="45">
        <v>1660</v>
      </c>
      <c r="DW164" s="45">
        <v>720</v>
      </c>
      <c r="DX164" s="45">
        <v>540</v>
      </c>
      <c r="DY164" s="45">
        <v>1550</v>
      </c>
      <c r="DZ164" s="45">
        <v>6.8599999999999994E-2</v>
      </c>
      <c r="EA164" s="45">
        <v>6.8599999999999994E-2</v>
      </c>
      <c r="EB164" s="45">
        <v>6.8599999999999994E-2</v>
      </c>
      <c r="EC164" s="45">
        <v>7.8700000000000006E-2</v>
      </c>
      <c r="ED164" s="45">
        <v>7.8700000000000006E-2</v>
      </c>
      <c r="EE164" s="45">
        <v>7.8700000000000006E-2</v>
      </c>
      <c r="EF164" s="45">
        <v>6.8599999999999994E-2</v>
      </c>
      <c r="EG164" s="45">
        <v>6.8599999999999994E-2</v>
      </c>
      <c r="EH164" s="45">
        <v>6.8599999999999994E-2</v>
      </c>
      <c r="EI164" s="45">
        <v>6.0999999999999999E-2</v>
      </c>
      <c r="EJ164" s="45">
        <v>6.0999999999999999E-2</v>
      </c>
      <c r="EK164" s="45">
        <v>6.0999999999999999E-2</v>
      </c>
      <c r="EL164" s="45">
        <v>5.5899999999999998E-2</v>
      </c>
      <c r="EM164" s="45">
        <v>7.6200000000000004E-2</v>
      </c>
      <c r="EN164" s="45">
        <v>6.6000000000000003E-2</v>
      </c>
      <c r="EO164" s="45">
        <v>0</v>
      </c>
      <c r="EP164" s="45">
        <v>17</v>
      </c>
      <c r="EQ164" s="45">
        <v>4.0599999999999997E-2</v>
      </c>
      <c r="ER164" s="45" t="s">
        <v>748</v>
      </c>
      <c r="ES164" s="45" t="s">
        <v>182</v>
      </c>
      <c r="ET164" s="45">
        <v>8252</v>
      </c>
      <c r="EU164" s="45">
        <v>8231</v>
      </c>
      <c r="EV164" s="45">
        <v>2008</v>
      </c>
      <c r="EW164" s="45">
        <v>2405</v>
      </c>
      <c r="EX164" s="45" t="s">
        <v>142</v>
      </c>
      <c r="EY164" s="45">
        <v>123</v>
      </c>
      <c r="EZ164" s="45">
        <v>20050327</v>
      </c>
      <c r="FA164" s="45" t="s">
        <v>787</v>
      </c>
      <c r="FB164" s="45" t="s">
        <v>302</v>
      </c>
      <c r="FC164" s="45" t="s">
        <v>143</v>
      </c>
    </row>
    <row r="165" spans="1:159" s="45" customFormat="1">
      <c r="A165" s="45" t="s">
        <v>126</v>
      </c>
      <c r="B165" s="45">
        <v>4</v>
      </c>
      <c r="C165" s="45">
        <v>21.5</v>
      </c>
      <c r="D165" s="45">
        <v>54203</v>
      </c>
      <c r="E165" s="45">
        <v>1009</v>
      </c>
      <c r="F165" s="45" t="s">
        <v>145</v>
      </c>
      <c r="G165" s="45">
        <v>20050528</v>
      </c>
      <c r="H165" s="45" t="s">
        <v>520</v>
      </c>
      <c r="I165" s="45" t="s">
        <v>295</v>
      </c>
      <c r="J165" s="45">
        <v>20050531</v>
      </c>
      <c r="K165" s="45" t="s">
        <v>624</v>
      </c>
      <c r="L165" s="45">
        <v>51</v>
      </c>
      <c r="N165" s="52">
        <f t="shared" si="78"/>
        <v>1</v>
      </c>
      <c r="O165" s="57">
        <f t="shared" si="79"/>
        <v>1.9817450708143858</v>
      </c>
      <c r="P165" s="45">
        <v>3.5981000000000001</v>
      </c>
      <c r="Q165" s="45">
        <f t="shared" si="80"/>
        <v>0.67455173750462571</v>
      </c>
      <c r="R165" s="45">
        <f t="shared" si="81"/>
        <v>-0.67455173750462571</v>
      </c>
      <c r="S165" s="45">
        <f t="shared" si="82"/>
        <v>3.5981000000000001</v>
      </c>
      <c r="T165" s="54">
        <f t="shared" si="83"/>
        <v>29.637848340022202</v>
      </c>
      <c r="U165" s="45">
        <f t="shared" si="84"/>
        <v>0.32894507081438595</v>
      </c>
      <c r="V165" s="55">
        <f t="shared" si="85"/>
        <v>-0.32894507081438595</v>
      </c>
      <c r="W165" s="56">
        <f t="shared" si="86"/>
        <v>2.0659999999999998</v>
      </c>
      <c r="X165" s="54">
        <f t="shared" si="87"/>
        <v>27.978936339909051</v>
      </c>
      <c r="Y165" s="45">
        <f t="shared" si="88"/>
        <v>2.0659999999999998</v>
      </c>
      <c r="Z165" s="45">
        <f t="shared" si="89"/>
        <v>1</v>
      </c>
      <c r="AA165" s="59">
        <f>O165*AA$3+(1-AA$3)*AA164</f>
        <v>0.32894507081438595</v>
      </c>
      <c r="AB165" s="45">
        <f t="shared" si="98"/>
        <v>0</v>
      </c>
      <c r="AC165" s="45">
        <f t="shared" si="91"/>
        <v>1</v>
      </c>
      <c r="AD165" s="45">
        <f t="shared" si="92"/>
        <v>1</v>
      </c>
      <c r="AE165" s="45">
        <f t="shared" si="93"/>
        <v>0</v>
      </c>
      <c r="AF165" s="45">
        <f t="shared" si="94"/>
        <v>0</v>
      </c>
      <c r="AH165" s="48">
        <v>9.61</v>
      </c>
      <c r="AI165" s="45">
        <f>(AH165-9.51)/0.1</f>
        <v>0.99999999999999645</v>
      </c>
      <c r="AJ165" s="45">
        <v>0.99999999999999645</v>
      </c>
      <c r="AK165" s="45">
        <f t="shared" si="95"/>
        <v>0.71637097150902174</v>
      </c>
      <c r="AL165" s="45">
        <f t="shared" si="96"/>
        <v>-0.71637097150902174</v>
      </c>
      <c r="AM165" s="45">
        <f t="shared" si="100"/>
        <v>0.35453628561371842</v>
      </c>
      <c r="AN165" s="45">
        <f t="shared" si="99"/>
        <v>0.71635447886901726</v>
      </c>
      <c r="AO165" s="45">
        <f t="shared" si="101"/>
        <v>-0.71635447886901726</v>
      </c>
      <c r="AP165" s="45">
        <f t="shared" si="102"/>
        <v>0.35455690141372398</v>
      </c>
      <c r="AQ165" s="45">
        <f t="shared" si="97"/>
        <v>0</v>
      </c>
      <c r="BE165" s="45" t="s">
        <v>286</v>
      </c>
      <c r="BF165" s="45">
        <v>143.5</v>
      </c>
      <c r="BG165" s="45">
        <v>20050526</v>
      </c>
      <c r="BH165" s="45" t="s">
        <v>138</v>
      </c>
      <c r="BI165" s="45" t="s">
        <v>206</v>
      </c>
      <c r="BJ165" s="45">
        <v>9806249</v>
      </c>
      <c r="BK165" s="45">
        <v>40</v>
      </c>
      <c r="BL165" s="45">
        <v>63.95</v>
      </c>
      <c r="BM165" s="45">
        <v>56.3</v>
      </c>
      <c r="BN165" s="45">
        <v>10.53</v>
      </c>
      <c r="BO165" s="45">
        <v>9.48</v>
      </c>
      <c r="BP165" s="45">
        <v>290</v>
      </c>
      <c r="BQ165" s="45" t="s">
        <v>794</v>
      </c>
      <c r="BR165" s="45">
        <v>40</v>
      </c>
      <c r="BS165" s="45">
        <v>12.3</v>
      </c>
      <c r="BT165" s="45">
        <v>9.1999999999999993</v>
      </c>
      <c r="BU165" s="45">
        <v>21.5</v>
      </c>
      <c r="BV165" s="45">
        <v>0</v>
      </c>
      <c r="BW165" s="45">
        <v>3147</v>
      </c>
      <c r="BX165" s="45">
        <v>3156</v>
      </c>
      <c r="BY165" s="45">
        <v>3151.2</v>
      </c>
      <c r="BZ165" s="45">
        <v>13.1</v>
      </c>
      <c r="CA165" s="45">
        <v>13.3</v>
      </c>
      <c r="CB165" s="45">
        <v>13.2</v>
      </c>
      <c r="CC165" s="45">
        <v>2.19</v>
      </c>
      <c r="CD165" s="45">
        <v>2.25</v>
      </c>
      <c r="CE165" s="45">
        <v>2.2200000000000002</v>
      </c>
      <c r="CF165" s="45">
        <v>5.6</v>
      </c>
      <c r="CG165" s="45">
        <v>6</v>
      </c>
      <c r="CH165" s="45">
        <v>5.7</v>
      </c>
      <c r="CI165" s="45" t="s">
        <v>168</v>
      </c>
      <c r="CJ165" s="45" t="s">
        <v>168</v>
      </c>
      <c r="CK165" s="45" t="s">
        <v>168</v>
      </c>
      <c r="CL165" s="45">
        <v>845</v>
      </c>
      <c r="CM165" s="45">
        <v>862</v>
      </c>
      <c r="CN165" s="45">
        <v>853</v>
      </c>
      <c r="CO165" s="45">
        <v>143.1</v>
      </c>
      <c r="CP165" s="45">
        <v>143.80000000000001</v>
      </c>
      <c r="CQ165" s="45">
        <v>143.5</v>
      </c>
      <c r="CR165" s="45">
        <v>87.4</v>
      </c>
      <c r="CS165" s="45">
        <v>88.1</v>
      </c>
      <c r="CT165" s="45">
        <v>87.9</v>
      </c>
      <c r="CU165" s="45">
        <v>93.2</v>
      </c>
      <c r="CV165" s="45">
        <v>93.7</v>
      </c>
      <c r="CW165" s="45">
        <v>93.4</v>
      </c>
      <c r="CX165" s="45">
        <v>5.2</v>
      </c>
      <c r="CY165" s="45">
        <v>5.9</v>
      </c>
      <c r="CZ165" s="45">
        <v>5.6</v>
      </c>
      <c r="DA165" s="45">
        <v>24.1</v>
      </c>
      <c r="DB165" s="45">
        <v>29.7</v>
      </c>
      <c r="DC165" s="45">
        <v>26.3</v>
      </c>
      <c r="DD165" s="45">
        <v>276</v>
      </c>
      <c r="DE165" s="45">
        <v>276</v>
      </c>
      <c r="DF165" s="45">
        <v>276</v>
      </c>
      <c r="DG165" s="45">
        <v>10.1</v>
      </c>
      <c r="DH165" s="45">
        <v>10.1</v>
      </c>
      <c r="DI165" s="45">
        <v>10.1</v>
      </c>
      <c r="DJ165" s="45">
        <v>0.3</v>
      </c>
      <c r="DK165" s="45">
        <v>0.3</v>
      </c>
      <c r="DL165" s="45">
        <v>0.3</v>
      </c>
      <c r="DM165" s="45">
        <v>0.5</v>
      </c>
      <c r="DN165" s="45">
        <v>0.5</v>
      </c>
      <c r="DO165" s="45">
        <v>0.5</v>
      </c>
      <c r="DP165" s="45">
        <v>35</v>
      </c>
      <c r="DQ165" s="45">
        <v>35</v>
      </c>
      <c r="DR165" s="45">
        <v>35</v>
      </c>
      <c r="DS165" s="45">
        <v>152.9</v>
      </c>
      <c r="DT165" s="45">
        <v>178.4</v>
      </c>
      <c r="DU165" s="45">
        <v>163.4</v>
      </c>
      <c r="DV165" s="45">
        <v>1660</v>
      </c>
      <c r="DW165" s="45">
        <v>720</v>
      </c>
      <c r="DX165" s="45">
        <v>540</v>
      </c>
      <c r="DY165" s="45">
        <v>1550</v>
      </c>
      <c r="DZ165" s="45">
        <v>5.5899999999999998E-2</v>
      </c>
      <c r="EA165" s="45">
        <v>5.5899999999999998E-2</v>
      </c>
      <c r="EB165" s="45">
        <v>5.5899999999999998E-2</v>
      </c>
      <c r="EC165" s="45">
        <v>9.4E-2</v>
      </c>
      <c r="ED165" s="45">
        <v>9.4E-2</v>
      </c>
      <c r="EE165" s="45">
        <v>9.4E-2</v>
      </c>
      <c r="EF165" s="45">
        <v>6.6000000000000003E-2</v>
      </c>
      <c r="EG165" s="45">
        <v>6.6000000000000003E-2</v>
      </c>
      <c r="EH165" s="45">
        <v>6.6000000000000003E-2</v>
      </c>
      <c r="EI165" s="45">
        <v>6.6000000000000003E-2</v>
      </c>
      <c r="EJ165" s="45">
        <v>6.6000000000000003E-2</v>
      </c>
      <c r="EK165" s="45">
        <v>6.6000000000000003E-2</v>
      </c>
      <c r="EL165" s="45">
        <v>5.0799999999999998E-2</v>
      </c>
      <c r="EM165" s="45">
        <v>6.6000000000000003E-2</v>
      </c>
      <c r="EN165" s="45">
        <v>5.8400000000000001E-2</v>
      </c>
      <c r="EO165" s="45">
        <v>0</v>
      </c>
      <c r="EP165" s="45">
        <v>10</v>
      </c>
      <c r="EQ165" s="45">
        <v>3.56E-2</v>
      </c>
      <c r="ER165" s="45" t="s">
        <v>515</v>
      </c>
      <c r="ES165" s="45" t="s">
        <v>141</v>
      </c>
      <c r="ET165" s="45">
        <v>8252</v>
      </c>
      <c r="EU165" s="45">
        <v>8231</v>
      </c>
      <c r="EV165" s="45">
        <v>1284</v>
      </c>
      <c r="EW165" s="45" t="s">
        <v>499</v>
      </c>
      <c r="EX165" s="45" t="s">
        <v>142</v>
      </c>
      <c r="EY165" s="45" t="s">
        <v>795</v>
      </c>
      <c r="EZ165" s="45">
        <v>20050528</v>
      </c>
      <c r="FA165" s="45" t="s">
        <v>520</v>
      </c>
      <c r="FB165" s="45">
        <v>119</v>
      </c>
      <c r="FC165" s="45" t="s">
        <v>143</v>
      </c>
    </row>
    <row r="166" spans="1:159" s="45" customFormat="1">
      <c r="A166" s="45" t="s">
        <v>126</v>
      </c>
      <c r="B166" s="45">
        <v>4</v>
      </c>
      <c r="C166" s="45">
        <v>8.8000000000000007</v>
      </c>
      <c r="D166" s="45">
        <v>52640</v>
      </c>
      <c r="E166" s="45" t="s">
        <v>144</v>
      </c>
      <c r="F166" s="45" t="s">
        <v>145</v>
      </c>
      <c r="G166" s="45">
        <v>20050604</v>
      </c>
      <c r="H166" s="45" t="s">
        <v>415</v>
      </c>
      <c r="I166" s="45" t="s">
        <v>295</v>
      </c>
      <c r="J166" s="45">
        <v>20050606</v>
      </c>
      <c r="K166" s="45" t="s">
        <v>624</v>
      </c>
      <c r="L166" s="45">
        <v>52</v>
      </c>
      <c r="N166" s="52">
        <f t="shared" si="78"/>
        <v>0</v>
      </c>
      <c r="O166" s="53">
        <f t="shared" si="79"/>
        <v>0.2155</v>
      </c>
      <c r="P166" s="45">
        <v>0.2155</v>
      </c>
      <c r="Q166" s="45">
        <f t="shared" si="80"/>
        <v>0.58274139000370062</v>
      </c>
      <c r="R166" s="45">
        <f t="shared" si="81"/>
        <v>0</v>
      </c>
      <c r="S166" s="45">
        <f t="shared" si="82"/>
        <v>-0.45905173750462569</v>
      </c>
      <c r="T166" s="54">
        <f t="shared" si="83"/>
        <v>26.4</v>
      </c>
      <c r="U166" s="45">
        <f t="shared" si="84"/>
        <v>0.30625605665150879</v>
      </c>
      <c r="V166" s="55">
        <f t="shared" si="85"/>
        <v>-0.30625605665150879</v>
      </c>
      <c r="W166" s="56">
        <f t="shared" si="86"/>
        <v>-0.11344507081438596</v>
      </c>
      <c r="X166" s="54">
        <f t="shared" si="87"/>
        <v>27.870029071927242</v>
      </c>
      <c r="Y166" s="45">
        <f t="shared" si="88"/>
        <v>-0.11344507081438596</v>
      </c>
      <c r="Z166" s="45">
        <f t="shared" si="89"/>
        <v>0</v>
      </c>
      <c r="AA166" s="45">
        <f t="shared" si="90"/>
        <v>0.30625605665150879</v>
      </c>
      <c r="AB166" s="45">
        <f t="shared" si="98"/>
        <v>0</v>
      </c>
      <c r="AC166" s="45">
        <f t="shared" si="91"/>
        <v>0</v>
      </c>
      <c r="AD166" s="45">
        <f t="shared" si="92"/>
        <v>0</v>
      </c>
      <c r="AE166" s="45">
        <f t="shared" si="93"/>
        <v>0</v>
      </c>
      <c r="AF166" s="45">
        <f t="shared" si="94"/>
        <v>0</v>
      </c>
      <c r="AH166" s="48">
        <v>10.4</v>
      </c>
      <c r="AI166" s="45">
        <f>(AH166-10.27)/0.11</f>
        <v>1.181818181818189</v>
      </c>
      <c r="AJ166" s="45">
        <v>1.181818181818189</v>
      </c>
      <c r="AK166" s="45">
        <f t="shared" si="95"/>
        <v>0.80946041357085519</v>
      </c>
      <c r="AL166" s="45">
        <f t="shared" si="96"/>
        <v>-0.80946041357085519</v>
      </c>
      <c r="AM166" s="45">
        <f t="shared" si="100"/>
        <v>0.46544721030916725</v>
      </c>
      <c r="AN166" s="45">
        <f t="shared" si="99"/>
        <v>0.80944721945885156</v>
      </c>
      <c r="AO166" s="45">
        <f t="shared" si="101"/>
        <v>-0.80944721945885156</v>
      </c>
      <c r="AP166" s="45">
        <f t="shared" si="102"/>
        <v>0.46546370294917172</v>
      </c>
      <c r="AQ166" s="45">
        <f t="shared" si="97"/>
        <v>0</v>
      </c>
      <c r="BE166" s="45" t="s">
        <v>286</v>
      </c>
      <c r="BF166" s="45">
        <v>143.5</v>
      </c>
      <c r="BG166" s="45">
        <v>20050602</v>
      </c>
      <c r="BH166" s="45" t="s">
        <v>138</v>
      </c>
      <c r="BI166" s="45" t="s">
        <v>669</v>
      </c>
      <c r="BJ166" s="45">
        <v>9806249</v>
      </c>
      <c r="BK166" s="45">
        <v>40</v>
      </c>
      <c r="BL166" s="45">
        <v>71.680000000000007</v>
      </c>
      <c r="BM166" s="45">
        <v>66.39</v>
      </c>
      <c r="BN166" s="45">
        <v>10.92</v>
      </c>
      <c r="BO166" s="45">
        <v>10.25</v>
      </c>
      <c r="BP166" s="45">
        <v>260</v>
      </c>
      <c r="BQ166" s="45" t="s">
        <v>798</v>
      </c>
      <c r="BR166" s="45">
        <v>40</v>
      </c>
      <c r="BS166" s="45">
        <v>4.3</v>
      </c>
      <c r="BT166" s="45">
        <v>4.5</v>
      </c>
      <c r="BU166" s="45">
        <v>8.8000000000000007</v>
      </c>
      <c r="BV166" s="45">
        <v>0</v>
      </c>
      <c r="BW166" s="45">
        <v>3145</v>
      </c>
      <c r="BX166" s="45">
        <v>3153</v>
      </c>
      <c r="BY166" s="45">
        <v>3149.8</v>
      </c>
      <c r="BZ166" s="45">
        <v>13.3</v>
      </c>
      <c r="CA166" s="45">
        <v>13.5</v>
      </c>
      <c r="CB166" s="45">
        <v>13.4</v>
      </c>
      <c r="CC166" s="45">
        <v>2.2799999999999998</v>
      </c>
      <c r="CD166" s="45">
        <v>2.33</v>
      </c>
      <c r="CE166" s="45">
        <v>2.31</v>
      </c>
      <c r="CF166" s="45">
        <v>5.6</v>
      </c>
      <c r="CG166" s="45">
        <v>6.1</v>
      </c>
      <c r="CH166" s="45">
        <v>5.8</v>
      </c>
      <c r="CI166" s="45" t="s">
        <v>168</v>
      </c>
      <c r="CJ166" s="45" t="s">
        <v>168</v>
      </c>
      <c r="CK166" s="45" t="s">
        <v>168</v>
      </c>
      <c r="CL166" s="45">
        <v>841</v>
      </c>
      <c r="CM166" s="45">
        <v>857</v>
      </c>
      <c r="CN166" s="45">
        <v>851</v>
      </c>
      <c r="CO166" s="45">
        <v>143.19999999999999</v>
      </c>
      <c r="CP166" s="45">
        <v>143.80000000000001</v>
      </c>
      <c r="CQ166" s="45">
        <v>143.5</v>
      </c>
      <c r="CR166" s="45">
        <v>87.3</v>
      </c>
      <c r="CS166" s="45">
        <v>88.3</v>
      </c>
      <c r="CT166" s="45">
        <v>87.7</v>
      </c>
      <c r="CU166" s="45">
        <v>93.2</v>
      </c>
      <c r="CV166" s="45">
        <v>93.5</v>
      </c>
      <c r="CW166" s="45">
        <v>93.4</v>
      </c>
      <c r="CX166" s="45">
        <v>5</v>
      </c>
      <c r="CY166" s="45">
        <v>6.1</v>
      </c>
      <c r="CZ166" s="45">
        <v>5.6</v>
      </c>
      <c r="DA166" s="45">
        <v>26</v>
      </c>
      <c r="DB166" s="45">
        <v>29</v>
      </c>
      <c r="DC166" s="45">
        <v>27.2</v>
      </c>
      <c r="DD166" s="45">
        <v>276</v>
      </c>
      <c r="DE166" s="45">
        <v>276</v>
      </c>
      <c r="DF166" s="45">
        <v>276</v>
      </c>
      <c r="DG166" s="45">
        <v>10.1</v>
      </c>
      <c r="DH166" s="45">
        <v>10.1</v>
      </c>
      <c r="DI166" s="45">
        <v>10.1</v>
      </c>
      <c r="DJ166" s="45">
        <v>0.3</v>
      </c>
      <c r="DK166" s="45">
        <v>0.3</v>
      </c>
      <c r="DL166" s="45">
        <v>0.3</v>
      </c>
      <c r="DM166" s="45">
        <v>0.5</v>
      </c>
      <c r="DN166" s="45">
        <v>0.5</v>
      </c>
      <c r="DO166" s="45">
        <v>0.5</v>
      </c>
      <c r="DP166" s="45">
        <v>35</v>
      </c>
      <c r="DQ166" s="45">
        <v>35</v>
      </c>
      <c r="DR166" s="45">
        <v>35</v>
      </c>
      <c r="DS166" s="45">
        <v>186.9</v>
      </c>
      <c r="DT166" s="45">
        <v>209.6</v>
      </c>
      <c r="DU166" s="45">
        <v>193.8</v>
      </c>
      <c r="DV166" s="45">
        <v>1660</v>
      </c>
      <c r="DW166" s="45">
        <v>720</v>
      </c>
      <c r="DX166" s="45">
        <v>540</v>
      </c>
      <c r="DY166" s="45">
        <v>1580</v>
      </c>
      <c r="DZ166" s="45">
        <v>6.6000000000000003E-2</v>
      </c>
      <c r="EA166" s="45">
        <v>6.6000000000000003E-2</v>
      </c>
      <c r="EB166" s="45">
        <v>6.6000000000000003E-2</v>
      </c>
      <c r="EC166" s="45">
        <v>8.8900000000000007E-2</v>
      </c>
      <c r="ED166" s="45">
        <v>8.8900000000000007E-2</v>
      </c>
      <c r="EE166" s="45">
        <v>8.8900000000000007E-2</v>
      </c>
      <c r="EF166" s="45">
        <v>7.1099999999999997E-2</v>
      </c>
      <c r="EG166" s="45">
        <v>7.1099999999999997E-2</v>
      </c>
      <c r="EH166" s="45">
        <v>7.1099999999999997E-2</v>
      </c>
      <c r="EI166" s="45">
        <v>6.0999999999999999E-2</v>
      </c>
      <c r="EJ166" s="45">
        <v>6.0999999999999999E-2</v>
      </c>
      <c r="EK166" s="45">
        <v>6.0999999999999999E-2</v>
      </c>
      <c r="EL166" s="45">
        <v>5.0799999999999998E-2</v>
      </c>
      <c r="EM166" s="45">
        <v>6.0999999999999999E-2</v>
      </c>
      <c r="EN166" s="45">
        <v>5.5899999999999998E-2</v>
      </c>
      <c r="EO166" s="45">
        <v>0</v>
      </c>
      <c r="EP166" s="45">
        <v>11</v>
      </c>
      <c r="EQ166" s="45">
        <v>3.8100000000000002E-2</v>
      </c>
      <c r="ER166" s="45" t="s">
        <v>301</v>
      </c>
      <c r="ES166" s="45" t="s">
        <v>141</v>
      </c>
      <c r="ET166" s="45">
        <v>8252</v>
      </c>
      <c r="EU166" s="45">
        <v>8231</v>
      </c>
      <c r="EV166" s="45">
        <v>1284</v>
      </c>
      <c r="EW166" s="45" t="s">
        <v>619</v>
      </c>
      <c r="EX166" s="45" t="s">
        <v>142</v>
      </c>
      <c r="EY166" s="45" t="s">
        <v>799</v>
      </c>
      <c r="EZ166" s="45">
        <v>20050604</v>
      </c>
      <c r="FA166" s="45" t="s">
        <v>415</v>
      </c>
      <c r="FB166" s="45">
        <v>119</v>
      </c>
      <c r="FC166" s="45" t="s">
        <v>143</v>
      </c>
    </row>
    <row r="167" spans="1:159" s="45" customFormat="1">
      <c r="A167" s="45" t="s">
        <v>126</v>
      </c>
      <c r="B167" s="45">
        <v>4</v>
      </c>
      <c r="C167" s="45">
        <v>22.5</v>
      </c>
      <c r="D167" s="45">
        <v>42220</v>
      </c>
      <c r="E167" s="45">
        <v>1006</v>
      </c>
      <c r="F167" s="45" t="s">
        <v>145</v>
      </c>
      <c r="G167" s="45">
        <v>20050609</v>
      </c>
      <c r="H167" s="45" t="s">
        <v>433</v>
      </c>
      <c r="I167" s="45" t="s">
        <v>236</v>
      </c>
      <c r="J167" s="45">
        <v>20050610</v>
      </c>
      <c r="K167" s="45">
        <v>20051209</v>
      </c>
      <c r="L167" s="45">
        <v>53</v>
      </c>
      <c r="N167" s="52">
        <f t="shared" si="78"/>
        <v>0</v>
      </c>
      <c r="O167" s="53">
        <f t="shared" si="79"/>
        <v>1.3608</v>
      </c>
      <c r="P167" s="45">
        <v>1.3608</v>
      </c>
      <c r="Q167" s="45">
        <f t="shared" si="80"/>
        <v>0.7383531120029605</v>
      </c>
      <c r="R167" s="45">
        <f t="shared" si="81"/>
        <v>-0.7383531120029605</v>
      </c>
      <c r="S167" s="45">
        <f t="shared" si="82"/>
        <v>1.3608</v>
      </c>
      <c r="T167" s="54">
        <f t="shared" si="83"/>
        <v>29.94409493761421</v>
      </c>
      <c r="U167" s="45">
        <f t="shared" si="84"/>
        <v>0.51716484532120699</v>
      </c>
      <c r="V167" s="55">
        <f t="shared" si="85"/>
        <v>-0.51716484532120699</v>
      </c>
      <c r="W167" s="56">
        <f t="shared" si="86"/>
        <v>1.0545439433484911</v>
      </c>
      <c r="X167" s="54">
        <f t="shared" si="87"/>
        <v>28.882391257541791</v>
      </c>
      <c r="Y167" s="45">
        <f t="shared" si="88"/>
        <v>1.0545439433484911</v>
      </c>
      <c r="Z167" s="45">
        <f t="shared" si="89"/>
        <v>0</v>
      </c>
      <c r="AA167" s="45">
        <f t="shared" si="90"/>
        <v>0.51716484532120699</v>
      </c>
      <c r="AB167" s="45">
        <f t="shared" si="98"/>
        <v>0</v>
      </c>
      <c r="AC167" s="45">
        <f t="shared" si="91"/>
        <v>0</v>
      </c>
      <c r="AD167" s="45">
        <f t="shared" si="92"/>
        <v>0</v>
      </c>
      <c r="AE167" s="45">
        <f t="shared" si="93"/>
        <v>0</v>
      </c>
      <c r="AF167" s="45">
        <f t="shared" si="94"/>
        <v>0</v>
      </c>
      <c r="AH167" s="48">
        <v>9.1</v>
      </c>
      <c r="AI167" s="45">
        <f>(AH167-9)/0.17</f>
        <v>0.58823529411764497</v>
      </c>
      <c r="AJ167" s="45">
        <v>0.58823529411764497</v>
      </c>
      <c r="AK167" s="45">
        <f t="shared" si="95"/>
        <v>0.76521538968021319</v>
      </c>
      <c r="AL167" s="45">
        <f t="shared" si="96"/>
        <v>-0.76521538968021319</v>
      </c>
      <c r="AM167" s="45">
        <f t="shared" si="100"/>
        <v>-0.22122511945321022</v>
      </c>
      <c r="AN167" s="45">
        <f t="shared" si="99"/>
        <v>0.76520483439061027</v>
      </c>
      <c r="AO167" s="45">
        <f t="shared" si="101"/>
        <v>-0.76520483439061027</v>
      </c>
      <c r="AP167" s="45">
        <f t="shared" si="102"/>
        <v>-0.22121192534120659</v>
      </c>
      <c r="AQ167" s="45">
        <f t="shared" si="97"/>
        <v>0</v>
      </c>
      <c r="BE167" s="45" t="s">
        <v>286</v>
      </c>
      <c r="BF167" s="45">
        <v>143.5</v>
      </c>
      <c r="BG167" s="45">
        <v>20050607</v>
      </c>
      <c r="BH167" s="45" t="s">
        <v>138</v>
      </c>
      <c r="BI167" s="45" t="s">
        <v>206</v>
      </c>
      <c r="BJ167" s="45">
        <v>9806249</v>
      </c>
      <c r="BK167" s="45">
        <v>40</v>
      </c>
      <c r="BL167" s="45">
        <v>59.72</v>
      </c>
      <c r="BM167" s="45">
        <v>51.7</v>
      </c>
      <c r="BN167" s="45">
        <v>10.19</v>
      </c>
      <c r="BO167" s="45">
        <v>9</v>
      </c>
      <c r="BP167" s="45">
        <v>100</v>
      </c>
      <c r="BQ167" s="45" t="s">
        <v>803</v>
      </c>
      <c r="BR167" s="45">
        <v>40</v>
      </c>
      <c r="BS167" s="45">
        <v>9.9</v>
      </c>
      <c r="BT167" s="45">
        <v>12.6</v>
      </c>
      <c r="BU167" s="45">
        <v>22.5</v>
      </c>
      <c r="BV167" s="45">
        <v>0</v>
      </c>
      <c r="BW167" s="45">
        <v>3145</v>
      </c>
      <c r="BX167" s="45">
        <v>3152</v>
      </c>
      <c r="BY167" s="45">
        <v>3149</v>
      </c>
      <c r="BZ167" s="45">
        <v>13.2</v>
      </c>
      <c r="CA167" s="45">
        <v>13.6</v>
      </c>
      <c r="CB167" s="45">
        <v>13.3</v>
      </c>
      <c r="CC167" s="45">
        <v>2.23</v>
      </c>
      <c r="CD167" s="45">
        <v>2.31</v>
      </c>
      <c r="CE167" s="45">
        <v>2.2799999999999998</v>
      </c>
      <c r="CF167" s="45">
        <v>5.6</v>
      </c>
      <c r="CG167" s="45">
        <v>5.8</v>
      </c>
      <c r="CH167" s="45">
        <v>5.8</v>
      </c>
      <c r="CI167" s="45" t="s">
        <v>168</v>
      </c>
      <c r="CJ167" s="45" t="s">
        <v>168</v>
      </c>
      <c r="CK167" s="45" t="s">
        <v>168</v>
      </c>
      <c r="CL167" s="45">
        <v>840</v>
      </c>
      <c r="CM167" s="45">
        <v>864</v>
      </c>
      <c r="CN167" s="45">
        <v>850</v>
      </c>
      <c r="CO167" s="45">
        <v>143</v>
      </c>
      <c r="CP167" s="45">
        <v>143.80000000000001</v>
      </c>
      <c r="CQ167" s="45">
        <v>143.4</v>
      </c>
      <c r="CR167" s="45">
        <v>87.3</v>
      </c>
      <c r="CS167" s="45">
        <v>88.2</v>
      </c>
      <c r="CT167" s="45">
        <v>87.7</v>
      </c>
      <c r="CU167" s="45">
        <v>93.2</v>
      </c>
      <c r="CV167" s="45">
        <v>93.8</v>
      </c>
      <c r="CW167" s="45">
        <v>93.5</v>
      </c>
      <c r="CX167" s="45">
        <v>5.6</v>
      </c>
      <c r="CY167" s="45">
        <v>6</v>
      </c>
      <c r="CZ167" s="45">
        <v>5.8</v>
      </c>
      <c r="DA167" s="45">
        <v>27.3</v>
      </c>
      <c r="DB167" s="45">
        <v>30.4</v>
      </c>
      <c r="DC167" s="45">
        <v>28.5</v>
      </c>
      <c r="DD167" s="45">
        <v>276</v>
      </c>
      <c r="DE167" s="45">
        <v>276</v>
      </c>
      <c r="DF167" s="45">
        <v>276</v>
      </c>
      <c r="DG167" s="45">
        <v>10.1</v>
      </c>
      <c r="DH167" s="45">
        <v>11.8</v>
      </c>
      <c r="DI167" s="45">
        <v>10.9</v>
      </c>
      <c r="DJ167" s="45">
        <v>0.3</v>
      </c>
      <c r="DK167" s="45">
        <v>0.3</v>
      </c>
      <c r="DL167" s="45">
        <v>0.3</v>
      </c>
      <c r="DM167" s="45">
        <v>0.5</v>
      </c>
      <c r="DN167" s="45">
        <v>0.5</v>
      </c>
      <c r="DO167" s="45">
        <v>0.5</v>
      </c>
      <c r="DP167" s="45">
        <v>35</v>
      </c>
      <c r="DQ167" s="45">
        <v>35</v>
      </c>
      <c r="DR167" s="45">
        <v>35</v>
      </c>
      <c r="DS167" s="45">
        <v>167.1</v>
      </c>
      <c r="DT167" s="45">
        <v>206.7</v>
      </c>
      <c r="DU167" s="45">
        <v>182.6</v>
      </c>
      <c r="DV167" s="45">
        <v>1660</v>
      </c>
      <c r="DW167" s="45">
        <v>720</v>
      </c>
      <c r="DX167" s="45">
        <v>540</v>
      </c>
      <c r="DY167" s="45">
        <v>1740</v>
      </c>
      <c r="DZ167" s="45">
        <v>6.6000000000000003E-2</v>
      </c>
      <c r="EA167" s="45">
        <v>6.6000000000000003E-2</v>
      </c>
      <c r="EB167" s="45">
        <v>6.6000000000000003E-2</v>
      </c>
      <c r="EC167" s="45">
        <v>8.8900000000000007E-2</v>
      </c>
      <c r="ED167" s="45">
        <v>8.8900000000000007E-2</v>
      </c>
      <c r="EE167" s="45">
        <v>8.8900000000000007E-2</v>
      </c>
      <c r="EF167" s="45">
        <v>7.1099999999999997E-2</v>
      </c>
      <c r="EG167" s="45">
        <v>7.1099999999999997E-2</v>
      </c>
      <c r="EH167" s="45">
        <v>7.1099999999999997E-2</v>
      </c>
      <c r="EI167" s="45">
        <v>6.0999999999999999E-2</v>
      </c>
      <c r="EJ167" s="45">
        <v>6.0999999999999999E-2</v>
      </c>
      <c r="EK167" s="45">
        <v>6.0999999999999999E-2</v>
      </c>
      <c r="EL167" s="45">
        <v>5.0799999999999998E-2</v>
      </c>
      <c r="EM167" s="45">
        <v>6.0999999999999999E-2</v>
      </c>
      <c r="EN167" s="45">
        <v>5.5899999999999998E-2</v>
      </c>
      <c r="EO167" s="45">
        <v>0</v>
      </c>
      <c r="EP167" s="45">
        <v>12</v>
      </c>
      <c r="EQ167" s="45">
        <v>4.8300000000000003E-2</v>
      </c>
      <c r="ER167" s="45" t="s">
        <v>301</v>
      </c>
      <c r="ES167" s="45" t="s">
        <v>141</v>
      </c>
      <c r="ET167" s="45">
        <v>8252</v>
      </c>
      <c r="EU167" s="45">
        <v>8231</v>
      </c>
      <c r="EV167" s="45">
        <v>1284</v>
      </c>
      <c r="EW167" s="45" t="s">
        <v>499</v>
      </c>
      <c r="EX167" s="45" t="s">
        <v>142</v>
      </c>
      <c r="EY167" s="45" t="s">
        <v>804</v>
      </c>
      <c r="EZ167" s="45">
        <v>20050609</v>
      </c>
      <c r="FA167" s="45" t="s">
        <v>433</v>
      </c>
      <c r="FB167" s="45">
        <v>119</v>
      </c>
      <c r="FC167" s="45" t="s">
        <v>143</v>
      </c>
    </row>
    <row r="168" spans="1:159" s="45" customFormat="1">
      <c r="A168" s="45" t="s">
        <v>126</v>
      </c>
      <c r="B168" s="45">
        <v>3</v>
      </c>
      <c r="C168" s="45">
        <v>9</v>
      </c>
      <c r="D168" s="45">
        <v>56394</v>
      </c>
      <c r="E168" s="45" t="s">
        <v>144</v>
      </c>
      <c r="F168" s="45" t="s">
        <v>145</v>
      </c>
      <c r="G168" s="45">
        <v>20050721</v>
      </c>
      <c r="H168" s="45" t="s">
        <v>745</v>
      </c>
      <c r="I168" s="45" t="s">
        <v>236</v>
      </c>
      <c r="J168" s="45">
        <v>20050722</v>
      </c>
      <c r="K168" s="45">
        <v>20060121</v>
      </c>
      <c r="L168" s="45">
        <v>54</v>
      </c>
      <c r="N168" s="52">
        <f t="shared" si="78"/>
        <v>0</v>
      </c>
      <c r="O168" s="53">
        <f t="shared" si="79"/>
        <v>0.30170000000000002</v>
      </c>
      <c r="P168" s="45">
        <v>0.30170000000000002</v>
      </c>
      <c r="Q168" s="45">
        <f t="shared" si="80"/>
        <v>0.65102248960236841</v>
      </c>
      <c r="R168" s="45">
        <f t="shared" si="81"/>
        <v>-0.65102248960236841</v>
      </c>
      <c r="S168" s="45">
        <f t="shared" si="82"/>
        <v>-0.43665311200296048</v>
      </c>
      <c r="T168" s="54">
        <f t="shared" si="83"/>
        <v>29.524907950091368</v>
      </c>
      <c r="U168" s="45">
        <f t="shared" si="84"/>
        <v>0.47407187625696562</v>
      </c>
      <c r="V168" s="55">
        <f t="shared" si="85"/>
        <v>-0.47407187625696562</v>
      </c>
      <c r="W168" s="56">
        <f t="shared" si="86"/>
        <v>-0.21546484532120697</v>
      </c>
      <c r="X168" s="54">
        <f t="shared" si="87"/>
        <v>28.675545006033435</v>
      </c>
      <c r="Y168" s="45">
        <f t="shared" si="88"/>
        <v>-0.21546484532120697</v>
      </c>
      <c r="Z168" s="45">
        <f t="shared" si="89"/>
        <v>0</v>
      </c>
      <c r="AA168" s="45">
        <f t="shared" si="90"/>
        <v>0.47407187625696562</v>
      </c>
      <c r="AB168" s="45">
        <f t="shared" si="98"/>
        <v>0</v>
      </c>
      <c r="AC168" s="45">
        <f t="shared" si="91"/>
        <v>0</v>
      </c>
      <c r="AD168" s="45">
        <f t="shared" si="92"/>
        <v>0</v>
      </c>
      <c r="AE168" s="45">
        <f t="shared" si="93"/>
        <v>1</v>
      </c>
      <c r="AF168" s="45">
        <f t="shared" si="94"/>
        <v>1</v>
      </c>
      <c r="AH168" s="48">
        <v>10.39</v>
      </c>
      <c r="AI168" s="45">
        <f>(AH168-10.27)/0.11</f>
        <v>1.0909090909090999</v>
      </c>
      <c r="AJ168" s="45">
        <v>1.0909090909090999</v>
      </c>
      <c r="AK168" s="45">
        <f t="shared" si="95"/>
        <v>0.83035412992599067</v>
      </c>
      <c r="AL168" s="45">
        <f t="shared" si="96"/>
        <v>-0.83035412992599067</v>
      </c>
      <c r="AM168" s="45">
        <f t="shared" si="100"/>
        <v>0.32569370122888675</v>
      </c>
      <c r="AN168" s="45">
        <f t="shared" si="99"/>
        <v>0.83034568569430833</v>
      </c>
      <c r="AO168" s="45">
        <f t="shared" si="101"/>
        <v>-0.83034568569430833</v>
      </c>
      <c r="AP168" s="45">
        <f t="shared" si="102"/>
        <v>0.32570425651848967</v>
      </c>
      <c r="AQ168" s="45">
        <f t="shared" si="97"/>
        <v>0</v>
      </c>
      <c r="BE168" s="45" t="s">
        <v>286</v>
      </c>
      <c r="BF168" s="45">
        <v>143.5</v>
      </c>
      <c r="BG168" s="45">
        <v>20050719</v>
      </c>
      <c r="BH168" s="45" t="s">
        <v>138</v>
      </c>
      <c r="BI168" s="45" t="s">
        <v>553</v>
      </c>
      <c r="BJ168" s="45">
        <v>9806249</v>
      </c>
      <c r="BK168" s="45">
        <v>40</v>
      </c>
      <c r="BL168" s="45">
        <v>71.63</v>
      </c>
      <c r="BM168" s="45">
        <v>66.67</v>
      </c>
      <c r="BN168" s="45">
        <v>11.17</v>
      </c>
      <c r="BO168" s="45">
        <v>10.27</v>
      </c>
      <c r="BP168" s="45">
        <v>90</v>
      </c>
      <c r="BQ168" s="45" t="s">
        <v>815</v>
      </c>
      <c r="BR168" s="45">
        <v>40</v>
      </c>
      <c r="BS168" s="45">
        <v>6.6</v>
      </c>
      <c r="BT168" s="45">
        <v>2.4</v>
      </c>
      <c r="BU168" s="45">
        <v>9</v>
      </c>
      <c r="BV168" s="45">
        <v>0</v>
      </c>
      <c r="BW168" s="45">
        <v>3147</v>
      </c>
      <c r="BX168" s="45">
        <v>3155</v>
      </c>
      <c r="BY168" s="45">
        <v>3151.3</v>
      </c>
      <c r="BZ168" s="45">
        <v>13.3</v>
      </c>
      <c r="CA168" s="45">
        <v>13.5</v>
      </c>
      <c r="CB168" s="45">
        <v>13.5</v>
      </c>
      <c r="CC168" s="45">
        <v>2.15</v>
      </c>
      <c r="CD168" s="45">
        <v>2.21</v>
      </c>
      <c r="CE168" s="45">
        <v>2.19</v>
      </c>
      <c r="CF168" s="45">
        <v>5.5</v>
      </c>
      <c r="CG168" s="45">
        <v>6.2</v>
      </c>
      <c r="CH168" s="45">
        <v>5.8</v>
      </c>
      <c r="CI168" s="45" t="s">
        <v>168</v>
      </c>
      <c r="CJ168" s="45" t="s">
        <v>168</v>
      </c>
      <c r="CK168" s="45" t="s">
        <v>168</v>
      </c>
      <c r="CL168" s="45">
        <v>832</v>
      </c>
      <c r="CM168" s="45">
        <v>848</v>
      </c>
      <c r="CN168" s="45">
        <v>840</v>
      </c>
      <c r="CO168" s="45">
        <v>142.80000000000001</v>
      </c>
      <c r="CP168" s="45">
        <v>143.9</v>
      </c>
      <c r="CQ168" s="45">
        <v>143.6</v>
      </c>
      <c r="CR168" s="45">
        <v>87.2</v>
      </c>
      <c r="CS168" s="45">
        <v>88.5</v>
      </c>
      <c r="CT168" s="45">
        <v>87.9</v>
      </c>
      <c r="CU168" s="45">
        <v>93</v>
      </c>
      <c r="CV168" s="45">
        <v>94</v>
      </c>
      <c r="CW168" s="45">
        <v>93.5</v>
      </c>
      <c r="CX168" s="45">
        <v>5.4</v>
      </c>
      <c r="CY168" s="45">
        <v>5.9</v>
      </c>
      <c r="CZ168" s="45">
        <v>5.7</v>
      </c>
      <c r="DA168" s="45">
        <v>25.7</v>
      </c>
      <c r="DB168" s="45">
        <v>29.4</v>
      </c>
      <c r="DC168" s="45">
        <v>27.3</v>
      </c>
      <c r="DD168" s="45">
        <v>276</v>
      </c>
      <c r="DE168" s="45">
        <v>276</v>
      </c>
      <c r="DF168" s="45">
        <v>276</v>
      </c>
      <c r="DG168" s="45">
        <v>1</v>
      </c>
      <c r="DH168" s="45">
        <v>10.1</v>
      </c>
      <c r="DI168" s="45">
        <v>9.9</v>
      </c>
      <c r="DJ168" s="45">
        <v>0.3</v>
      </c>
      <c r="DK168" s="45">
        <v>0.4</v>
      </c>
      <c r="DL168" s="45">
        <v>0.3</v>
      </c>
      <c r="DM168" s="45">
        <v>0.5</v>
      </c>
      <c r="DN168" s="45">
        <v>0.5</v>
      </c>
      <c r="DO168" s="45">
        <v>0.5</v>
      </c>
      <c r="DP168" s="45">
        <v>35</v>
      </c>
      <c r="DQ168" s="45">
        <v>35</v>
      </c>
      <c r="DR168" s="45">
        <v>35</v>
      </c>
      <c r="DS168" s="45">
        <v>127.4</v>
      </c>
      <c r="DT168" s="45">
        <v>141.6</v>
      </c>
      <c r="DU168" s="45">
        <v>133.69999999999999</v>
      </c>
      <c r="DV168" s="45">
        <v>1660</v>
      </c>
      <c r="DW168" s="45">
        <v>720</v>
      </c>
      <c r="DX168" s="45">
        <v>540</v>
      </c>
      <c r="DY168" s="45">
        <v>1750</v>
      </c>
      <c r="DZ168" s="45">
        <v>5.5899999999999998E-2</v>
      </c>
      <c r="EA168" s="45">
        <v>5.5899999999999998E-2</v>
      </c>
      <c r="EB168" s="45">
        <v>5.5899999999999998E-2</v>
      </c>
      <c r="EC168" s="45">
        <v>8.6400000000000005E-2</v>
      </c>
      <c r="ED168" s="45">
        <v>8.6400000000000005E-2</v>
      </c>
      <c r="EE168" s="45">
        <v>8.6400000000000005E-2</v>
      </c>
      <c r="EF168" s="45">
        <v>7.6200000000000004E-2</v>
      </c>
      <c r="EG168" s="45">
        <v>7.6200000000000004E-2</v>
      </c>
      <c r="EH168" s="45">
        <v>7.6200000000000004E-2</v>
      </c>
      <c r="EI168" s="45">
        <v>5.0799999999999998E-2</v>
      </c>
      <c r="EJ168" s="45">
        <v>5.5899999999999998E-2</v>
      </c>
      <c r="EK168" s="45">
        <v>5.33E-2</v>
      </c>
      <c r="EL168" s="45">
        <v>5.0799999999999998E-2</v>
      </c>
      <c r="EM168" s="45">
        <v>6.6000000000000003E-2</v>
      </c>
      <c r="EN168" s="45">
        <v>5.8400000000000001E-2</v>
      </c>
      <c r="EO168" s="45">
        <v>0</v>
      </c>
      <c r="EP168" s="45">
        <v>5</v>
      </c>
      <c r="EQ168" s="45">
        <v>3.8100000000000002E-2</v>
      </c>
      <c r="ER168" s="45" t="s">
        <v>816</v>
      </c>
      <c r="ES168" s="45" t="s">
        <v>808</v>
      </c>
      <c r="ET168" s="45">
        <v>8252</v>
      </c>
      <c r="EU168" s="45">
        <v>8231</v>
      </c>
      <c r="EV168" s="45">
        <v>1216</v>
      </c>
      <c r="EW168" s="45">
        <v>2405</v>
      </c>
      <c r="EX168" s="45" t="s">
        <v>142</v>
      </c>
      <c r="EY168" s="45">
        <v>2</v>
      </c>
      <c r="EZ168" s="45">
        <v>20050721</v>
      </c>
      <c r="FA168" s="45" t="s">
        <v>745</v>
      </c>
      <c r="FB168" s="45" t="s">
        <v>817</v>
      </c>
      <c r="FC168" s="45" t="s">
        <v>143</v>
      </c>
    </row>
    <row r="169" spans="1:159" s="45" customFormat="1">
      <c r="A169" s="45" t="s">
        <v>126</v>
      </c>
      <c r="B169" s="45">
        <v>3</v>
      </c>
      <c r="C169" s="45">
        <v>5.9</v>
      </c>
      <c r="D169" s="45">
        <v>52643</v>
      </c>
      <c r="E169" s="45" t="s">
        <v>577</v>
      </c>
      <c r="F169" s="45" t="s">
        <v>145</v>
      </c>
      <c r="G169" s="45">
        <v>20051106</v>
      </c>
      <c r="H169" s="45" t="s">
        <v>251</v>
      </c>
      <c r="I169" s="45" t="s">
        <v>295</v>
      </c>
      <c r="J169" s="45">
        <v>20051107</v>
      </c>
      <c r="K169" s="45" t="s">
        <v>624</v>
      </c>
      <c r="L169" s="45">
        <v>55</v>
      </c>
      <c r="N169" s="52">
        <f t="shared" si="78"/>
        <v>1</v>
      </c>
      <c r="O169" s="57">
        <f t="shared" si="79"/>
        <v>-2.3843000000000001</v>
      </c>
      <c r="P169" s="45">
        <v>-2.3843000000000001</v>
      </c>
      <c r="Q169" s="45">
        <f t="shared" si="80"/>
        <v>4.3957991681894737E-2</v>
      </c>
      <c r="R169" s="45">
        <f t="shared" si="81"/>
        <v>0</v>
      </c>
      <c r="S169" s="45">
        <f t="shared" si="82"/>
        <v>-3.0353224896023683</v>
      </c>
      <c r="T169" s="54">
        <f t="shared" si="83"/>
        <v>26.4</v>
      </c>
      <c r="U169" s="45">
        <f t="shared" si="84"/>
        <v>-9.7602498994427522E-2</v>
      </c>
      <c r="V169" s="55">
        <f t="shared" si="85"/>
        <v>9.7602498994427522E-2</v>
      </c>
      <c r="W169" s="56">
        <f t="shared" si="86"/>
        <v>-2.8583718762569656</v>
      </c>
      <c r="X169" s="54">
        <f t="shared" si="87"/>
        <v>25.931508004826746</v>
      </c>
      <c r="Y169" s="45">
        <f t="shared" si="88"/>
        <v>-2.8583718762569656</v>
      </c>
      <c r="Z169" s="45">
        <f t="shared" si="89"/>
        <v>1</v>
      </c>
      <c r="AA169" s="45">
        <f t="shared" si="90"/>
        <v>-9.7602498994427522E-2</v>
      </c>
      <c r="AB169" s="45">
        <f t="shared" si="98"/>
        <v>1</v>
      </c>
      <c r="AC169" s="45">
        <f t="shared" si="91"/>
        <v>1</v>
      </c>
      <c r="AD169" s="45">
        <f t="shared" si="92"/>
        <v>1</v>
      </c>
      <c r="AE169" s="45">
        <f t="shared" si="93"/>
        <v>0</v>
      </c>
      <c r="AF169" s="45">
        <f t="shared" si="94"/>
        <v>0</v>
      </c>
      <c r="AH169" s="48">
        <v>9.4</v>
      </c>
      <c r="AI169" s="45">
        <f>(AH169-9.24)/0.07</f>
        <v>2.2857142857142874</v>
      </c>
      <c r="AJ169" s="45">
        <v>2.2857142857142874</v>
      </c>
      <c r="AK169" s="45">
        <f t="shared" si="95"/>
        <v>1.12142616108365</v>
      </c>
      <c r="AL169" s="45">
        <f t="shared" si="96"/>
        <v>-1.12142616108365</v>
      </c>
      <c r="AM169" s="45">
        <f t="shared" si="100"/>
        <v>1.4553601557882967</v>
      </c>
      <c r="AN169" s="45">
        <f t="shared" si="99"/>
        <v>1.1214194056983042</v>
      </c>
      <c r="AO169" s="45">
        <f t="shared" si="101"/>
        <v>-1.1214194056983042</v>
      </c>
      <c r="AP169" s="45">
        <f t="shared" si="102"/>
        <v>1.455368600019979</v>
      </c>
      <c r="AQ169" s="45">
        <f t="shared" si="97"/>
        <v>1</v>
      </c>
      <c r="BE169" s="45" t="s">
        <v>286</v>
      </c>
      <c r="BF169" s="45">
        <v>143.5</v>
      </c>
      <c r="BG169" s="45">
        <v>20051104</v>
      </c>
      <c r="BH169" s="45" t="s">
        <v>138</v>
      </c>
      <c r="BI169" s="45" t="s">
        <v>287</v>
      </c>
      <c r="BJ169" s="45" t="s">
        <v>828</v>
      </c>
      <c r="BK169" s="45">
        <v>40</v>
      </c>
      <c r="BL169" s="45">
        <v>59.04</v>
      </c>
      <c r="BM169" s="45">
        <v>10.19</v>
      </c>
      <c r="BN169" s="45">
        <v>52.55</v>
      </c>
      <c r="BO169" s="45">
        <v>9.2200000000000006</v>
      </c>
      <c r="BP169" s="45">
        <v>120</v>
      </c>
      <c r="BQ169" s="45" t="s">
        <v>829</v>
      </c>
      <c r="BR169" s="45">
        <v>40</v>
      </c>
      <c r="BS169" s="45">
        <v>4.3</v>
      </c>
      <c r="BT169" s="45">
        <v>1.6</v>
      </c>
      <c r="BU169" s="45">
        <v>5.9</v>
      </c>
      <c r="BV169" s="45">
        <v>0</v>
      </c>
      <c r="BW169" s="45">
        <v>3146</v>
      </c>
      <c r="BX169" s="45">
        <v>3155</v>
      </c>
      <c r="BY169" s="45">
        <v>3150</v>
      </c>
      <c r="BZ169" s="45">
        <v>13.2</v>
      </c>
      <c r="CA169" s="45">
        <v>13.4</v>
      </c>
      <c r="CB169" s="45">
        <v>13.3</v>
      </c>
      <c r="CC169" s="45">
        <v>2.16</v>
      </c>
      <c r="CD169" s="45">
        <v>2.21</v>
      </c>
      <c r="CE169" s="45">
        <v>2.1800000000000002</v>
      </c>
      <c r="CF169" s="45">
        <v>6</v>
      </c>
      <c r="CG169" s="45">
        <v>6.7</v>
      </c>
      <c r="CH169" s="45">
        <v>6.4</v>
      </c>
      <c r="CI169" s="45" t="s">
        <v>168</v>
      </c>
      <c r="CJ169" s="45" t="s">
        <v>168</v>
      </c>
      <c r="CK169" s="45" t="s">
        <v>168</v>
      </c>
      <c r="CL169" s="45">
        <v>835</v>
      </c>
      <c r="CM169" s="45">
        <v>861</v>
      </c>
      <c r="CN169" s="45">
        <v>848</v>
      </c>
      <c r="CO169" s="45">
        <v>142.80000000000001</v>
      </c>
      <c r="CP169" s="45">
        <v>144</v>
      </c>
      <c r="CQ169" s="45">
        <v>143.4</v>
      </c>
      <c r="CR169" s="45">
        <v>87.3</v>
      </c>
      <c r="CS169" s="45">
        <v>88.5</v>
      </c>
      <c r="CT169" s="45">
        <v>87.8</v>
      </c>
      <c r="CU169" s="45">
        <v>93</v>
      </c>
      <c r="CV169" s="45">
        <v>94</v>
      </c>
      <c r="CW169" s="45">
        <v>93.4</v>
      </c>
      <c r="CX169" s="45">
        <v>5.4</v>
      </c>
      <c r="CY169" s="45">
        <v>5.8</v>
      </c>
      <c r="CZ169" s="45">
        <v>5.6</v>
      </c>
      <c r="DA169" s="45">
        <v>25.6</v>
      </c>
      <c r="DB169" s="45">
        <v>30.2</v>
      </c>
      <c r="DC169" s="45">
        <v>27.6</v>
      </c>
      <c r="DD169" s="45">
        <v>276</v>
      </c>
      <c r="DE169" s="45">
        <v>276</v>
      </c>
      <c r="DF169" s="45">
        <v>276</v>
      </c>
      <c r="DG169" s="45">
        <v>9.5</v>
      </c>
      <c r="DH169" s="45">
        <v>10.1</v>
      </c>
      <c r="DI169" s="45">
        <v>10.1</v>
      </c>
      <c r="DJ169" s="45">
        <v>0.3</v>
      </c>
      <c r="DK169" s="45">
        <v>0.4</v>
      </c>
      <c r="DL169" s="45">
        <v>0.3</v>
      </c>
      <c r="DM169" s="45">
        <v>0.5</v>
      </c>
      <c r="DN169" s="45">
        <v>0.5</v>
      </c>
      <c r="DO169" s="45">
        <v>0.5</v>
      </c>
      <c r="DP169" s="45">
        <v>35</v>
      </c>
      <c r="DQ169" s="45">
        <v>35</v>
      </c>
      <c r="DR169" s="45">
        <v>35</v>
      </c>
      <c r="DS169" s="45">
        <v>161.4</v>
      </c>
      <c r="DT169" s="45">
        <v>172.7</v>
      </c>
      <c r="DU169" s="45">
        <v>167.4</v>
      </c>
      <c r="DV169" s="45">
        <v>1660</v>
      </c>
      <c r="DW169" s="45">
        <v>720</v>
      </c>
      <c r="DX169" s="45">
        <v>540</v>
      </c>
      <c r="DY169" s="45">
        <v>1720</v>
      </c>
      <c r="DZ169" s="45">
        <v>5.0799999999999998E-2</v>
      </c>
      <c r="EA169" s="45">
        <v>5.0799999999999998E-2</v>
      </c>
      <c r="EB169" s="45">
        <v>5.0799999999999998E-2</v>
      </c>
      <c r="EC169" s="45">
        <v>9.4E-2</v>
      </c>
      <c r="ED169" s="45">
        <v>9.4E-2</v>
      </c>
      <c r="EE169" s="45">
        <v>9.4E-2</v>
      </c>
      <c r="EF169" s="45">
        <v>7.6200000000000004E-2</v>
      </c>
      <c r="EG169" s="45">
        <v>7.6200000000000004E-2</v>
      </c>
      <c r="EH169" s="45">
        <v>7.6200000000000004E-2</v>
      </c>
      <c r="EI169" s="45">
        <v>5.5899999999999998E-2</v>
      </c>
      <c r="EJ169" s="45">
        <v>6.0999999999999999E-2</v>
      </c>
      <c r="EK169" s="45">
        <v>5.8400000000000001E-2</v>
      </c>
      <c r="EL169" s="45">
        <v>5.0799999999999998E-2</v>
      </c>
      <c r="EM169" s="45">
        <v>6.0999999999999999E-2</v>
      </c>
      <c r="EN169" s="45">
        <v>5.5899999999999998E-2</v>
      </c>
      <c r="EO169" s="45">
        <v>0</v>
      </c>
      <c r="EP169" s="45">
        <v>22</v>
      </c>
      <c r="EQ169" s="45">
        <v>5.0799999999999998E-2</v>
      </c>
      <c r="ER169" s="45" t="s">
        <v>816</v>
      </c>
      <c r="ES169" s="45" t="s">
        <v>808</v>
      </c>
      <c r="ET169" s="45">
        <v>8252</v>
      </c>
      <c r="EU169" s="45">
        <v>8231</v>
      </c>
      <c r="EV169" s="45">
        <v>1216</v>
      </c>
      <c r="EW169" s="45" t="s">
        <v>559</v>
      </c>
      <c r="EX169" s="45" t="s">
        <v>142</v>
      </c>
      <c r="EY169" s="45" t="s">
        <v>348</v>
      </c>
      <c r="EZ169" s="45">
        <v>20051106</v>
      </c>
      <c r="FA169" s="45" t="s">
        <v>251</v>
      </c>
      <c r="FB169" s="45" t="s">
        <v>817</v>
      </c>
      <c r="FC169" s="45" t="s">
        <v>143</v>
      </c>
    </row>
    <row r="170" spans="1:159" s="45" customFormat="1">
      <c r="A170" s="45" t="s">
        <v>126</v>
      </c>
      <c r="B170" s="45">
        <v>3</v>
      </c>
      <c r="C170" s="45">
        <v>12.7</v>
      </c>
      <c r="D170" s="45">
        <v>57425</v>
      </c>
      <c r="E170" s="45">
        <v>1009</v>
      </c>
      <c r="F170" s="45" t="s">
        <v>145</v>
      </c>
      <c r="G170" s="45">
        <v>20051110</v>
      </c>
      <c r="H170" s="45" t="s">
        <v>441</v>
      </c>
      <c r="I170" s="45" t="s">
        <v>236</v>
      </c>
      <c r="J170" s="45">
        <v>20051111</v>
      </c>
      <c r="K170" s="45" t="s">
        <v>624</v>
      </c>
      <c r="L170" s="45">
        <v>56</v>
      </c>
      <c r="N170" s="52">
        <f t="shared" si="78"/>
        <v>0</v>
      </c>
      <c r="O170" s="53">
        <f t="shared" si="79"/>
        <v>-0.51400000000000001</v>
      </c>
      <c r="P170" s="45">
        <v>-0.51400000000000001</v>
      </c>
      <c r="Q170" s="45">
        <f t="shared" si="80"/>
        <v>-6.7633606654484202E-2</v>
      </c>
      <c r="R170" s="45">
        <f t="shared" si="81"/>
        <v>0</v>
      </c>
      <c r="S170" s="45">
        <f t="shared" si="82"/>
        <v>-0.51400000000000001</v>
      </c>
      <c r="T170" s="54">
        <f t="shared" si="83"/>
        <v>26.4</v>
      </c>
      <c r="U170" s="45">
        <f t="shared" si="84"/>
        <v>-0.18088199919554204</v>
      </c>
      <c r="V170" s="55">
        <f t="shared" si="85"/>
        <v>0.18088199919554204</v>
      </c>
      <c r="W170" s="56">
        <f t="shared" si="86"/>
        <v>-0.41639750100557249</v>
      </c>
      <c r="X170" s="54">
        <f t="shared" si="87"/>
        <v>25.531766403861397</v>
      </c>
      <c r="Y170" s="45">
        <f t="shared" si="88"/>
        <v>-0.41639750100557249</v>
      </c>
      <c r="Z170" s="45">
        <f t="shared" si="89"/>
        <v>0</v>
      </c>
      <c r="AA170" s="45">
        <f t="shared" si="90"/>
        <v>-0.18088199919554204</v>
      </c>
      <c r="AB170" s="45">
        <f t="shared" si="98"/>
        <v>0</v>
      </c>
      <c r="AC170" s="45">
        <f t="shared" si="91"/>
        <v>0</v>
      </c>
      <c r="AD170" s="45">
        <f t="shared" si="92"/>
        <v>0</v>
      </c>
      <c r="AE170" s="45">
        <f t="shared" si="93"/>
        <v>0</v>
      </c>
      <c r="AF170" s="45">
        <f t="shared" si="94"/>
        <v>0</v>
      </c>
      <c r="AH170" s="48">
        <v>9.56</v>
      </c>
      <c r="AI170" s="45">
        <f>(AH170-9.51)/0.1</f>
        <v>0.50000000000000711</v>
      </c>
      <c r="AJ170" s="45">
        <v>0.50000000000000711</v>
      </c>
      <c r="AK170" s="45">
        <f t="shared" si="95"/>
        <v>0.99714092886692152</v>
      </c>
      <c r="AL170" s="45">
        <f t="shared" si="96"/>
        <v>-0.99714092886692152</v>
      </c>
      <c r="AM170" s="45">
        <f t="shared" si="100"/>
        <v>-0.6214261610836429</v>
      </c>
      <c r="AN170" s="45">
        <f t="shared" si="99"/>
        <v>0.99713552455864485</v>
      </c>
      <c r="AO170" s="45">
        <f t="shared" si="101"/>
        <v>-0.99713552455864485</v>
      </c>
      <c r="AP170" s="45">
        <f t="shared" si="102"/>
        <v>-0.62141940569829712</v>
      </c>
      <c r="AQ170" s="45">
        <f t="shared" si="97"/>
        <v>0</v>
      </c>
      <c r="BE170" s="45" t="s">
        <v>286</v>
      </c>
      <c r="BF170" s="45">
        <v>143.5</v>
      </c>
      <c r="BG170" s="45">
        <v>20051108</v>
      </c>
      <c r="BH170" s="45" t="s">
        <v>138</v>
      </c>
      <c r="BI170" s="45" t="s">
        <v>441</v>
      </c>
      <c r="BJ170" s="45" t="s">
        <v>828</v>
      </c>
      <c r="BK170" s="45">
        <v>40</v>
      </c>
      <c r="BL170" s="45">
        <v>63.9</v>
      </c>
      <c r="BM170" s="45">
        <v>10.56</v>
      </c>
      <c r="BN170" s="45">
        <v>55.86</v>
      </c>
      <c r="BO170" s="45">
        <v>9.43</v>
      </c>
      <c r="BP170" s="45">
        <v>200</v>
      </c>
      <c r="BQ170" s="45" t="s">
        <v>830</v>
      </c>
      <c r="BR170" s="45">
        <v>40</v>
      </c>
      <c r="BS170" s="45">
        <v>6.5</v>
      </c>
      <c r="BT170" s="45">
        <v>6.2</v>
      </c>
      <c r="BU170" s="45">
        <v>12.7</v>
      </c>
      <c r="BV170" s="45">
        <v>0</v>
      </c>
      <c r="BW170" s="45">
        <v>3149</v>
      </c>
      <c r="BX170" s="45">
        <v>3157</v>
      </c>
      <c r="BY170" s="45">
        <v>3154</v>
      </c>
      <c r="BZ170" s="45">
        <v>13.2</v>
      </c>
      <c r="CA170" s="45">
        <v>13.5</v>
      </c>
      <c r="CB170" s="45">
        <v>13.3</v>
      </c>
      <c r="CC170" s="45">
        <v>2.15</v>
      </c>
      <c r="CD170" s="45">
        <v>2.25</v>
      </c>
      <c r="CE170" s="45">
        <v>2.23</v>
      </c>
      <c r="CF170" s="45">
        <v>6.2</v>
      </c>
      <c r="CG170" s="45">
        <v>7.1</v>
      </c>
      <c r="CH170" s="45">
        <v>6.9</v>
      </c>
      <c r="CI170" s="45" t="s">
        <v>168</v>
      </c>
      <c r="CJ170" s="45" t="s">
        <v>168</v>
      </c>
      <c r="CK170" s="45" t="s">
        <v>168</v>
      </c>
      <c r="CL170" s="45">
        <v>845</v>
      </c>
      <c r="CM170" s="45">
        <v>856</v>
      </c>
      <c r="CN170" s="45">
        <v>851</v>
      </c>
      <c r="CO170" s="45">
        <v>143.1</v>
      </c>
      <c r="CP170" s="45">
        <v>143.80000000000001</v>
      </c>
      <c r="CQ170" s="45">
        <v>143.4</v>
      </c>
      <c r="CR170" s="45">
        <v>87.7</v>
      </c>
      <c r="CS170" s="45">
        <v>88.4</v>
      </c>
      <c r="CT170" s="45">
        <v>88</v>
      </c>
      <c r="CU170" s="45">
        <v>93.3</v>
      </c>
      <c r="CV170" s="45">
        <v>94</v>
      </c>
      <c r="CW170" s="45">
        <v>93.7</v>
      </c>
      <c r="CX170" s="45">
        <v>5.5</v>
      </c>
      <c r="CY170" s="45">
        <v>5.8</v>
      </c>
      <c r="CZ170" s="45">
        <v>5.6</v>
      </c>
      <c r="DA170" s="45">
        <v>25.1</v>
      </c>
      <c r="DB170" s="45">
        <v>28.2</v>
      </c>
      <c r="DC170" s="45">
        <v>26.4</v>
      </c>
      <c r="DD170" s="45">
        <v>276</v>
      </c>
      <c r="DE170" s="45">
        <v>276</v>
      </c>
      <c r="DF170" s="45">
        <v>276</v>
      </c>
      <c r="DG170" s="45">
        <v>8.4</v>
      </c>
      <c r="DH170" s="45">
        <v>10.1</v>
      </c>
      <c r="DI170" s="45">
        <v>8.6</v>
      </c>
      <c r="DJ170" s="45">
        <v>0.3</v>
      </c>
      <c r="DK170" s="45">
        <v>0.4</v>
      </c>
      <c r="DL170" s="45">
        <v>0.3</v>
      </c>
      <c r="DM170" s="45">
        <v>0.5</v>
      </c>
      <c r="DN170" s="45">
        <v>0.5</v>
      </c>
      <c r="DO170" s="45">
        <v>0.5</v>
      </c>
      <c r="DP170" s="45">
        <v>35</v>
      </c>
      <c r="DQ170" s="45">
        <v>35</v>
      </c>
      <c r="DR170" s="45">
        <v>35</v>
      </c>
      <c r="DS170" s="45">
        <v>150.1</v>
      </c>
      <c r="DT170" s="45">
        <v>178.4</v>
      </c>
      <c r="DU170" s="45">
        <v>166.3</v>
      </c>
      <c r="DV170" s="45">
        <v>1660</v>
      </c>
      <c r="DW170" s="45">
        <v>720</v>
      </c>
      <c r="DX170" s="45">
        <v>540</v>
      </c>
      <c r="DY170" s="45">
        <v>1640</v>
      </c>
      <c r="DZ170" s="45">
        <v>6.8599999999999994E-2</v>
      </c>
      <c r="EA170" s="45">
        <v>6.8599999999999994E-2</v>
      </c>
      <c r="EB170" s="45">
        <v>6.8599999999999994E-2</v>
      </c>
      <c r="EC170" s="45">
        <v>8.8900000000000007E-2</v>
      </c>
      <c r="ED170" s="45">
        <v>8.8900000000000007E-2</v>
      </c>
      <c r="EE170" s="45">
        <v>8.8900000000000007E-2</v>
      </c>
      <c r="EF170" s="45">
        <v>7.6200000000000004E-2</v>
      </c>
      <c r="EG170" s="45">
        <v>7.6200000000000004E-2</v>
      </c>
      <c r="EH170" s="45">
        <v>7.6200000000000004E-2</v>
      </c>
      <c r="EI170" s="45">
        <v>5.5899999999999998E-2</v>
      </c>
      <c r="EJ170" s="45">
        <v>6.0999999999999999E-2</v>
      </c>
      <c r="EK170" s="45">
        <v>5.8400000000000001E-2</v>
      </c>
      <c r="EL170" s="45">
        <v>5.0799999999999998E-2</v>
      </c>
      <c r="EM170" s="45">
        <v>6.0999999999999999E-2</v>
      </c>
      <c r="EN170" s="45">
        <v>5.5899999999999998E-2</v>
      </c>
      <c r="EO170" s="45">
        <v>0</v>
      </c>
      <c r="EP170" s="45">
        <v>23</v>
      </c>
      <c r="EQ170" s="45">
        <v>5.33E-2</v>
      </c>
      <c r="ER170" s="45" t="s">
        <v>816</v>
      </c>
      <c r="ES170" s="45" t="s">
        <v>808</v>
      </c>
      <c r="ET170" s="45">
        <v>8252</v>
      </c>
      <c r="EU170" s="45">
        <v>8231</v>
      </c>
      <c r="EV170" s="45">
        <v>1216</v>
      </c>
      <c r="EW170" s="45" t="s">
        <v>559</v>
      </c>
      <c r="EX170" s="45" t="s">
        <v>142</v>
      </c>
      <c r="EY170" s="45" t="s">
        <v>368</v>
      </c>
      <c r="EZ170" s="45">
        <v>20051110</v>
      </c>
      <c r="FA170" s="45" t="s">
        <v>441</v>
      </c>
      <c r="FB170" s="45" t="s">
        <v>817</v>
      </c>
      <c r="FC170" s="45" t="s">
        <v>143</v>
      </c>
    </row>
    <row r="171" spans="1:159" s="45" customFormat="1">
      <c r="A171" s="45" t="s">
        <v>126</v>
      </c>
      <c r="B171" s="45">
        <v>3</v>
      </c>
      <c r="C171" s="45">
        <v>8</v>
      </c>
      <c r="D171" s="45">
        <v>56715</v>
      </c>
      <c r="E171" s="45" t="s">
        <v>144</v>
      </c>
      <c r="F171" s="45" t="s">
        <v>145</v>
      </c>
      <c r="G171" s="45">
        <v>20051118</v>
      </c>
      <c r="H171" s="45" t="s">
        <v>726</v>
      </c>
      <c r="I171" s="45" t="s">
        <v>236</v>
      </c>
      <c r="J171" s="45">
        <v>20051121</v>
      </c>
      <c r="K171" s="45">
        <v>20060518</v>
      </c>
      <c r="L171" s="45">
        <v>57</v>
      </c>
      <c r="N171" s="52">
        <f t="shared" si="78"/>
        <v>0</v>
      </c>
      <c r="O171" s="53">
        <f t="shared" si="79"/>
        <v>-0.1293</v>
      </c>
      <c r="P171" s="45">
        <v>-0.1293</v>
      </c>
      <c r="Q171" s="45">
        <f t="shared" si="80"/>
        <v>-7.9966885323587367E-2</v>
      </c>
      <c r="R171" s="45">
        <f t="shared" si="81"/>
        <v>0</v>
      </c>
      <c r="S171" s="45">
        <f t="shared" si="82"/>
        <v>-0.1293</v>
      </c>
      <c r="T171" s="54">
        <f t="shared" si="83"/>
        <v>26.4</v>
      </c>
      <c r="U171" s="45">
        <f t="shared" si="84"/>
        <v>-0.17056559935643364</v>
      </c>
      <c r="V171" s="55">
        <f t="shared" si="85"/>
        <v>0.17056559935643364</v>
      </c>
      <c r="W171" s="56">
        <f t="shared" si="86"/>
        <v>5.1581999195542044E-2</v>
      </c>
      <c r="X171" s="54">
        <f t="shared" si="87"/>
        <v>25.581285123089117</v>
      </c>
      <c r="Y171" s="45">
        <f t="shared" si="88"/>
        <v>5.1581999195542044E-2</v>
      </c>
      <c r="Z171" s="45">
        <f t="shared" si="89"/>
        <v>0</v>
      </c>
      <c r="AA171" s="45">
        <f t="shared" si="90"/>
        <v>-0.17056559935643364</v>
      </c>
      <c r="AB171" s="45">
        <f t="shared" si="98"/>
        <v>0</v>
      </c>
      <c r="AC171" s="45">
        <f t="shared" si="91"/>
        <v>0</v>
      </c>
      <c r="AD171" s="45">
        <f t="shared" si="92"/>
        <v>0</v>
      </c>
      <c r="AE171" s="45">
        <f t="shared" si="93"/>
        <v>1</v>
      </c>
      <c r="AF171" s="45">
        <f t="shared" si="94"/>
        <v>1</v>
      </c>
      <c r="AH171" s="48">
        <v>10.31</v>
      </c>
      <c r="AI171" s="45">
        <f>(AH171-10.27)/0.11</f>
        <v>0.36363636363637203</v>
      </c>
      <c r="AJ171" s="45">
        <v>0.36363636363637203</v>
      </c>
      <c r="AK171" s="45">
        <f t="shared" si="95"/>
        <v>0.87044001582081165</v>
      </c>
      <c r="AL171" s="45">
        <f t="shared" si="96"/>
        <v>-0.87044001582081165</v>
      </c>
      <c r="AM171" s="45">
        <f t="shared" si="100"/>
        <v>-0.63350456523054954</v>
      </c>
      <c r="AN171" s="45">
        <f t="shared" si="99"/>
        <v>0.87043569237419038</v>
      </c>
      <c r="AO171" s="45">
        <f t="shared" si="101"/>
        <v>-0.87043569237419038</v>
      </c>
      <c r="AP171" s="45">
        <f t="shared" si="102"/>
        <v>-0.63349916092227287</v>
      </c>
      <c r="AQ171" s="45">
        <f t="shared" si="97"/>
        <v>0</v>
      </c>
      <c r="BE171" s="45" t="s">
        <v>286</v>
      </c>
      <c r="BF171" s="45">
        <v>143.5</v>
      </c>
      <c r="BG171" s="45">
        <v>20051116</v>
      </c>
      <c r="BH171" s="45" t="s">
        <v>138</v>
      </c>
      <c r="BI171" s="45" t="s">
        <v>265</v>
      </c>
      <c r="BJ171" s="45" t="s">
        <v>828</v>
      </c>
      <c r="BK171" s="45">
        <v>40</v>
      </c>
      <c r="BL171" s="45">
        <v>71.41</v>
      </c>
      <c r="BM171" s="45">
        <v>10.89</v>
      </c>
      <c r="BN171" s="45">
        <v>65.48</v>
      </c>
      <c r="BO171" s="45">
        <v>10.220000000000001</v>
      </c>
      <c r="BP171" s="45">
        <v>40</v>
      </c>
      <c r="BQ171" s="45" t="s">
        <v>841</v>
      </c>
      <c r="BR171" s="45">
        <v>40</v>
      </c>
      <c r="BS171" s="45">
        <v>5.0999999999999996</v>
      </c>
      <c r="BT171" s="45">
        <v>2.9</v>
      </c>
      <c r="BU171" s="45">
        <v>8</v>
      </c>
      <c r="BV171" s="45">
        <v>0</v>
      </c>
      <c r="BW171" s="45">
        <v>3145</v>
      </c>
      <c r="BX171" s="45">
        <v>3153</v>
      </c>
      <c r="BY171" s="45">
        <v>3149.8</v>
      </c>
      <c r="BZ171" s="45">
        <v>13.2</v>
      </c>
      <c r="CA171" s="45">
        <v>13.4</v>
      </c>
      <c r="CB171" s="45">
        <v>13.3</v>
      </c>
      <c r="CC171" s="45">
        <v>2.2000000000000002</v>
      </c>
      <c r="CD171" s="45">
        <v>2.2400000000000002</v>
      </c>
      <c r="CE171" s="45">
        <v>2.2200000000000002</v>
      </c>
      <c r="CF171" s="45">
        <v>6</v>
      </c>
      <c r="CG171" s="45">
        <v>6.4</v>
      </c>
      <c r="CH171" s="45">
        <v>6.2</v>
      </c>
      <c r="CI171" s="45" t="s">
        <v>168</v>
      </c>
      <c r="CJ171" s="45" t="s">
        <v>168</v>
      </c>
      <c r="CK171" s="45" t="s">
        <v>168</v>
      </c>
      <c r="CL171" s="45">
        <v>835</v>
      </c>
      <c r="CM171" s="45">
        <v>870</v>
      </c>
      <c r="CN171" s="45">
        <v>853</v>
      </c>
      <c r="CO171" s="45">
        <v>142.9</v>
      </c>
      <c r="CP171" s="45">
        <v>143.9</v>
      </c>
      <c r="CQ171" s="45">
        <v>143.30000000000001</v>
      </c>
      <c r="CR171" s="45">
        <v>87.3</v>
      </c>
      <c r="CS171" s="45">
        <v>88.2</v>
      </c>
      <c r="CT171" s="45">
        <v>87.8</v>
      </c>
      <c r="CU171" s="45">
        <v>93.1</v>
      </c>
      <c r="CV171" s="45">
        <v>93.7</v>
      </c>
      <c r="CW171" s="45">
        <v>93.5</v>
      </c>
      <c r="CX171" s="45">
        <v>5.4</v>
      </c>
      <c r="CY171" s="45">
        <v>5.9</v>
      </c>
      <c r="CZ171" s="45">
        <v>5.6</v>
      </c>
      <c r="DA171" s="45">
        <v>22.8</v>
      </c>
      <c r="DB171" s="45">
        <v>26.1</v>
      </c>
      <c r="DC171" s="45">
        <v>24.6</v>
      </c>
      <c r="DD171" s="45">
        <v>276</v>
      </c>
      <c r="DE171" s="45">
        <v>276</v>
      </c>
      <c r="DF171" s="45">
        <v>276</v>
      </c>
      <c r="DG171" s="45">
        <v>10.1</v>
      </c>
      <c r="DH171" s="45">
        <v>10.1</v>
      </c>
      <c r="DI171" s="45">
        <v>10.1</v>
      </c>
      <c r="DJ171" s="45">
        <v>0.3</v>
      </c>
      <c r="DK171" s="45">
        <v>0.3</v>
      </c>
      <c r="DL171" s="45">
        <v>0.3</v>
      </c>
      <c r="DM171" s="45">
        <v>0.45</v>
      </c>
      <c r="DN171" s="45">
        <v>0.55000000000000004</v>
      </c>
      <c r="DO171" s="45">
        <v>0.5</v>
      </c>
      <c r="DP171" s="45">
        <v>35</v>
      </c>
      <c r="DQ171" s="45">
        <v>35</v>
      </c>
      <c r="DR171" s="45">
        <v>35</v>
      </c>
      <c r="DS171" s="45">
        <v>178.4</v>
      </c>
      <c r="DT171" s="45">
        <v>201</v>
      </c>
      <c r="DU171" s="45">
        <v>189.9</v>
      </c>
      <c r="DV171" s="45">
        <v>1660</v>
      </c>
      <c r="DW171" s="45">
        <v>720</v>
      </c>
      <c r="DX171" s="45">
        <v>540</v>
      </c>
      <c r="DY171" s="45">
        <v>1800</v>
      </c>
      <c r="DZ171" s="45">
        <v>7.1099999999999997E-2</v>
      </c>
      <c r="EA171" s="45">
        <v>7.1099999999999997E-2</v>
      </c>
      <c r="EB171" s="45">
        <v>7.1099999999999997E-2</v>
      </c>
      <c r="EC171" s="45">
        <v>8.6400000000000005E-2</v>
      </c>
      <c r="ED171" s="45">
        <v>8.6400000000000005E-2</v>
      </c>
      <c r="EE171" s="45">
        <v>8.6400000000000005E-2</v>
      </c>
      <c r="EF171" s="45">
        <v>7.6200000000000004E-2</v>
      </c>
      <c r="EG171" s="45">
        <v>7.6200000000000004E-2</v>
      </c>
      <c r="EH171" s="45">
        <v>7.6200000000000004E-2</v>
      </c>
      <c r="EI171" s="45">
        <v>5.8400000000000001E-2</v>
      </c>
      <c r="EJ171" s="45">
        <v>6.3500000000000001E-2</v>
      </c>
      <c r="EK171" s="45">
        <v>6.0999999999999999E-2</v>
      </c>
      <c r="EL171" s="45">
        <v>5.0799999999999998E-2</v>
      </c>
      <c r="EM171" s="45">
        <v>5.5899999999999998E-2</v>
      </c>
      <c r="EN171" s="45">
        <v>5.33E-2</v>
      </c>
      <c r="EO171" s="45">
        <v>0</v>
      </c>
      <c r="EP171" s="45">
        <v>25</v>
      </c>
      <c r="EQ171" s="45">
        <v>4.3200000000000002E-2</v>
      </c>
      <c r="ER171" s="45" t="s">
        <v>842</v>
      </c>
      <c r="ES171" s="45">
        <v>9682</v>
      </c>
      <c r="ET171" s="45">
        <v>8252</v>
      </c>
      <c r="EU171" s="45">
        <v>8231</v>
      </c>
      <c r="EV171" s="45">
        <v>1216</v>
      </c>
      <c r="EW171" s="45" t="s">
        <v>559</v>
      </c>
      <c r="EX171" s="45" t="s">
        <v>142</v>
      </c>
      <c r="EY171" s="45" t="s">
        <v>843</v>
      </c>
      <c r="EZ171" s="45">
        <v>20051118</v>
      </c>
      <c r="FA171" s="45" t="s">
        <v>726</v>
      </c>
      <c r="FB171" s="45" t="s">
        <v>817</v>
      </c>
      <c r="FC171" s="45" t="s">
        <v>143</v>
      </c>
    </row>
    <row r="172" spans="1:159" s="45" customFormat="1">
      <c r="A172" s="45" t="s">
        <v>126</v>
      </c>
      <c r="B172" s="45">
        <v>4</v>
      </c>
      <c r="C172" s="45">
        <v>13.9</v>
      </c>
      <c r="D172" s="45">
        <v>57929</v>
      </c>
      <c r="E172" s="45" t="s">
        <v>577</v>
      </c>
      <c r="F172" s="45" t="s">
        <v>145</v>
      </c>
      <c r="G172" s="45">
        <v>20060316</v>
      </c>
      <c r="H172" s="45" t="s">
        <v>579</v>
      </c>
      <c r="I172" s="45" t="s">
        <v>236</v>
      </c>
      <c r="J172" s="45">
        <v>20060317</v>
      </c>
      <c r="K172" s="45">
        <v>20060916</v>
      </c>
      <c r="L172" s="45">
        <v>58</v>
      </c>
      <c r="N172" s="52">
        <f t="shared" si="78"/>
        <v>0</v>
      </c>
      <c r="O172" s="53">
        <f t="shared" si="79"/>
        <v>0.46260000000000001</v>
      </c>
      <c r="P172" s="45">
        <v>0.46260000000000001</v>
      </c>
      <c r="Q172" s="45">
        <f t="shared" si="80"/>
        <v>2.8546491741130109E-2</v>
      </c>
      <c r="R172" s="45">
        <f t="shared" si="81"/>
        <v>0</v>
      </c>
      <c r="S172" s="45">
        <f t="shared" si="82"/>
        <v>0.46260000000000001</v>
      </c>
      <c r="T172" s="54">
        <f t="shared" si="83"/>
        <v>26.4</v>
      </c>
      <c r="U172" s="45">
        <f t="shared" si="84"/>
        <v>-4.3932479485146905E-2</v>
      </c>
      <c r="V172" s="55">
        <f t="shared" si="85"/>
        <v>4.3932479485146905E-2</v>
      </c>
      <c r="W172" s="56">
        <f t="shared" si="86"/>
        <v>0.63316559935643368</v>
      </c>
      <c r="X172" s="54">
        <f t="shared" si="87"/>
        <v>26.189124098471293</v>
      </c>
      <c r="Y172" s="45">
        <f t="shared" si="88"/>
        <v>0.63316559935643368</v>
      </c>
      <c r="Z172" s="45">
        <f t="shared" si="89"/>
        <v>0</v>
      </c>
      <c r="AA172" s="45">
        <f t="shared" si="90"/>
        <v>-4.3932479485146905E-2</v>
      </c>
      <c r="AB172" s="45">
        <f t="shared" si="98"/>
        <v>0</v>
      </c>
      <c r="AC172" s="45">
        <f t="shared" si="91"/>
        <v>0</v>
      </c>
      <c r="AD172" s="45">
        <f t="shared" si="92"/>
        <v>0</v>
      </c>
      <c r="AE172" s="45">
        <f t="shared" si="93"/>
        <v>0</v>
      </c>
      <c r="AF172" s="45">
        <f t="shared" si="94"/>
        <v>0</v>
      </c>
      <c r="AH172" s="48">
        <v>9.3000000000000007</v>
      </c>
      <c r="AI172" s="45">
        <f>(AH172-9.24)/0.07</f>
        <v>0.8571428571428642</v>
      </c>
      <c r="AJ172" s="45">
        <v>0.8571428571428642</v>
      </c>
      <c r="AK172" s="45">
        <f t="shared" si="95"/>
        <v>0.86778058408522218</v>
      </c>
      <c r="AL172" s="45">
        <f t="shared" si="96"/>
        <v>-0.86778058408522218</v>
      </c>
      <c r="AM172" s="45">
        <f t="shared" si="100"/>
        <v>-1.3297158677947452E-2</v>
      </c>
      <c r="AN172" s="45">
        <f t="shared" si="99"/>
        <v>0.86777712532792517</v>
      </c>
      <c r="AO172" s="45">
        <f t="shared" si="101"/>
        <v>-0.86777712532792517</v>
      </c>
      <c r="AP172" s="45">
        <f t="shared" si="102"/>
        <v>-1.3292835231326183E-2</v>
      </c>
      <c r="AQ172" s="45">
        <f t="shared" si="97"/>
        <v>0</v>
      </c>
      <c r="BE172" s="45" t="s">
        <v>200</v>
      </c>
      <c r="BF172" s="45">
        <v>143.5</v>
      </c>
      <c r="BG172" s="45">
        <v>20060314</v>
      </c>
      <c r="BH172" s="45" t="s">
        <v>138</v>
      </c>
      <c r="BI172" s="45" t="s">
        <v>856</v>
      </c>
      <c r="BJ172" s="45" t="s">
        <v>828</v>
      </c>
      <c r="BK172" s="45">
        <v>40</v>
      </c>
      <c r="BL172" s="45">
        <v>59.04</v>
      </c>
      <c r="BM172" s="45">
        <v>10.17</v>
      </c>
      <c r="BN172" s="45">
        <v>52.34</v>
      </c>
      <c r="BO172" s="45">
        <v>9.18</v>
      </c>
      <c r="BP172" s="45">
        <v>180</v>
      </c>
      <c r="BQ172" s="45" t="s">
        <v>857</v>
      </c>
      <c r="BR172" s="45">
        <v>40</v>
      </c>
      <c r="BS172" s="45">
        <v>6.8</v>
      </c>
      <c r="BT172" s="45">
        <v>7.1</v>
      </c>
      <c r="BU172" s="45">
        <v>13.9</v>
      </c>
      <c r="BV172" s="45">
        <v>0</v>
      </c>
      <c r="BW172" s="45">
        <v>3147</v>
      </c>
      <c r="BX172" s="45">
        <v>3154</v>
      </c>
      <c r="BY172" s="45">
        <v>3149.7</v>
      </c>
      <c r="BZ172" s="45">
        <v>13.4</v>
      </c>
      <c r="CA172" s="45">
        <v>13.8</v>
      </c>
      <c r="CB172" s="45">
        <v>13.6</v>
      </c>
      <c r="CC172" s="45">
        <v>2.19</v>
      </c>
      <c r="CD172" s="45">
        <v>2.23</v>
      </c>
      <c r="CE172" s="45">
        <v>2.21</v>
      </c>
      <c r="CF172" s="45">
        <v>6.2</v>
      </c>
      <c r="CG172" s="45">
        <v>6.5</v>
      </c>
      <c r="CH172" s="45">
        <v>6.4</v>
      </c>
      <c r="CI172" s="45" t="s">
        <v>168</v>
      </c>
      <c r="CJ172" s="45" t="s">
        <v>168</v>
      </c>
      <c r="CK172" s="45" t="s">
        <v>168</v>
      </c>
      <c r="CL172" s="45">
        <v>836</v>
      </c>
      <c r="CM172" s="45">
        <v>860</v>
      </c>
      <c r="CN172" s="45">
        <v>849</v>
      </c>
      <c r="CO172" s="45">
        <v>143.5</v>
      </c>
      <c r="CP172" s="45">
        <v>143.80000000000001</v>
      </c>
      <c r="CQ172" s="45">
        <v>143.6</v>
      </c>
      <c r="CR172" s="45">
        <v>87.8</v>
      </c>
      <c r="CS172" s="45">
        <v>88.2</v>
      </c>
      <c r="CT172" s="45">
        <v>88</v>
      </c>
      <c r="CU172" s="45">
        <v>93.6</v>
      </c>
      <c r="CV172" s="45">
        <v>94.1</v>
      </c>
      <c r="CW172" s="45">
        <v>93.8</v>
      </c>
      <c r="CX172" s="45">
        <v>5.7</v>
      </c>
      <c r="CY172" s="45">
        <v>6.2</v>
      </c>
      <c r="CZ172" s="45">
        <v>5.8</v>
      </c>
      <c r="DA172" s="45">
        <v>27.7</v>
      </c>
      <c r="DB172" s="45">
        <v>33.799999999999997</v>
      </c>
      <c r="DC172" s="45">
        <v>31</v>
      </c>
      <c r="DD172" s="45">
        <v>276</v>
      </c>
      <c r="DE172" s="45">
        <v>276</v>
      </c>
      <c r="DF172" s="45">
        <v>276</v>
      </c>
      <c r="DG172" s="45">
        <v>10.1</v>
      </c>
      <c r="DH172" s="45">
        <v>10.1</v>
      </c>
      <c r="DI172" s="45">
        <v>10.1</v>
      </c>
      <c r="DJ172" s="45">
        <v>0.4</v>
      </c>
      <c r="DK172" s="45">
        <v>0.4</v>
      </c>
      <c r="DL172" s="45">
        <v>0.4</v>
      </c>
      <c r="DM172" s="45">
        <v>0.45</v>
      </c>
      <c r="DN172" s="45">
        <v>0.52</v>
      </c>
      <c r="DO172" s="45">
        <v>0.5</v>
      </c>
      <c r="DP172" s="45">
        <v>35</v>
      </c>
      <c r="DQ172" s="45">
        <v>35</v>
      </c>
      <c r="DR172" s="45">
        <v>35</v>
      </c>
      <c r="DS172" s="45">
        <v>189.7</v>
      </c>
      <c r="DT172" s="45">
        <v>257.7</v>
      </c>
      <c r="DU172" s="45">
        <v>218</v>
      </c>
      <c r="DV172" s="45">
        <v>1660</v>
      </c>
      <c r="DW172" s="45">
        <v>720</v>
      </c>
      <c r="DX172" s="45">
        <v>540</v>
      </c>
      <c r="DY172" s="45">
        <v>1660</v>
      </c>
      <c r="DZ172" s="45">
        <v>6.0999999999999999E-2</v>
      </c>
      <c r="EA172" s="45">
        <v>6.0999999999999999E-2</v>
      </c>
      <c r="EB172" s="45">
        <v>6.0999999999999999E-2</v>
      </c>
      <c r="EC172" s="45">
        <v>9.4E-2</v>
      </c>
      <c r="ED172" s="45">
        <v>9.4E-2</v>
      </c>
      <c r="EE172" s="45">
        <v>9.4E-2</v>
      </c>
      <c r="EF172" s="45">
        <v>6.8599999999999994E-2</v>
      </c>
      <c r="EG172" s="45">
        <v>6.8599999999999994E-2</v>
      </c>
      <c r="EH172" s="45">
        <v>6.8599999999999994E-2</v>
      </c>
      <c r="EI172" s="45">
        <v>5.5899999999999998E-2</v>
      </c>
      <c r="EJ172" s="45">
        <v>6.6000000000000003E-2</v>
      </c>
      <c r="EK172" s="45">
        <v>6.0999999999999999E-2</v>
      </c>
      <c r="EL172" s="45">
        <v>6.0999999999999999E-2</v>
      </c>
      <c r="EM172" s="45">
        <v>7.1099999999999997E-2</v>
      </c>
      <c r="EN172" s="45">
        <v>6.6000000000000003E-2</v>
      </c>
      <c r="EO172" s="45">
        <v>0</v>
      </c>
      <c r="EP172" s="45">
        <v>6</v>
      </c>
      <c r="EQ172" s="45">
        <v>3.56E-2</v>
      </c>
      <c r="ER172" s="45" t="s">
        <v>825</v>
      </c>
      <c r="ES172" s="45">
        <v>6982</v>
      </c>
      <c r="ET172" s="45">
        <v>8252</v>
      </c>
      <c r="EU172" s="45">
        <v>8231</v>
      </c>
      <c r="EV172" s="45">
        <v>1272</v>
      </c>
      <c r="EW172" s="45" t="s">
        <v>516</v>
      </c>
      <c r="EX172" s="45" t="s">
        <v>142</v>
      </c>
      <c r="EY172" s="45">
        <v>105</v>
      </c>
      <c r="EZ172" s="45">
        <v>20060316</v>
      </c>
      <c r="FA172" s="45" t="s">
        <v>579</v>
      </c>
      <c r="FB172" s="45">
        <v>66</v>
      </c>
      <c r="FC172" s="45" t="s">
        <v>143</v>
      </c>
    </row>
    <row r="173" spans="1:159" s="45" customFormat="1">
      <c r="A173" s="45" t="s">
        <v>126</v>
      </c>
      <c r="B173" s="45">
        <v>4</v>
      </c>
      <c r="C173" s="45">
        <v>15.4</v>
      </c>
      <c r="D173" s="45">
        <v>59119</v>
      </c>
      <c r="E173" s="45">
        <v>1009</v>
      </c>
      <c r="F173" s="45" t="s">
        <v>145</v>
      </c>
      <c r="G173" s="45">
        <v>20060607</v>
      </c>
      <c r="H173" s="45" t="s">
        <v>205</v>
      </c>
      <c r="I173" s="45" t="s">
        <v>236</v>
      </c>
      <c r="J173" s="45">
        <v>20060608</v>
      </c>
      <c r="K173" s="45">
        <v>20061207</v>
      </c>
      <c r="L173" s="45">
        <v>59</v>
      </c>
      <c r="N173" s="52">
        <f t="shared" si="78"/>
        <v>0</v>
      </c>
      <c r="O173" s="53">
        <f t="shared" si="79"/>
        <v>0.74770000000000003</v>
      </c>
      <c r="P173" s="45">
        <v>0.74770000000000003</v>
      </c>
      <c r="Q173" s="45">
        <f t="shared" si="80"/>
        <v>0.17237719339290408</v>
      </c>
      <c r="R173" s="45">
        <f t="shared" si="81"/>
        <v>0</v>
      </c>
      <c r="S173" s="45">
        <f t="shared" si="82"/>
        <v>0.74770000000000003</v>
      </c>
      <c r="T173" s="54">
        <f t="shared" si="83"/>
        <v>26.4</v>
      </c>
      <c r="U173" s="45">
        <f t="shared" si="84"/>
        <v>0.11439401641188249</v>
      </c>
      <c r="V173" s="55">
        <f t="shared" si="85"/>
        <v>-0.11439401641188249</v>
      </c>
      <c r="W173" s="56">
        <f t="shared" si="86"/>
        <v>0.79163247948514692</v>
      </c>
      <c r="X173" s="54">
        <f t="shared" si="87"/>
        <v>26.949091278777033</v>
      </c>
      <c r="Y173" s="45">
        <f t="shared" si="88"/>
        <v>0.79163247948514692</v>
      </c>
      <c r="Z173" s="45">
        <f t="shared" si="89"/>
        <v>0</v>
      </c>
      <c r="AA173" s="45">
        <f t="shared" si="90"/>
        <v>0.11439401641188249</v>
      </c>
      <c r="AB173" s="45">
        <f t="shared" si="98"/>
        <v>0</v>
      </c>
      <c r="AC173" s="45">
        <f t="shared" si="91"/>
        <v>0</v>
      </c>
      <c r="AD173" s="45">
        <f t="shared" si="92"/>
        <v>0</v>
      </c>
      <c r="AE173" s="45">
        <f t="shared" si="93"/>
        <v>0</v>
      </c>
      <c r="AF173" s="45">
        <f t="shared" si="94"/>
        <v>0</v>
      </c>
      <c r="AH173" s="48">
        <v>9.51</v>
      </c>
      <c r="AI173" s="45">
        <f>(AH173-9.51)/0.1</f>
        <v>0</v>
      </c>
      <c r="AJ173" s="45">
        <v>0</v>
      </c>
      <c r="AK173" s="45">
        <f t="shared" si="95"/>
        <v>0.69422446726817777</v>
      </c>
      <c r="AL173" s="45">
        <f t="shared" si="96"/>
        <v>-0.69422446726817777</v>
      </c>
      <c r="AM173" s="45">
        <f t="shared" si="100"/>
        <v>-0.86778058408522218</v>
      </c>
      <c r="AN173" s="45">
        <f t="shared" si="99"/>
        <v>0.6942217002623402</v>
      </c>
      <c r="AO173" s="45">
        <f t="shared" si="101"/>
        <v>-0.6942217002623402</v>
      </c>
      <c r="AP173" s="45">
        <f t="shared" si="102"/>
        <v>-0.86777712532792517</v>
      </c>
      <c r="AQ173" s="45">
        <f t="shared" si="97"/>
        <v>0</v>
      </c>
      <c r="BE173" s="45" t="s">
        <v>286</v>
      </c>
      <c r="BF173" s="45">
        <v>143.5</v>
      </c>
      <c r="BG173" s="45">
        <v>20060605</v>
      </c>
      <c r="BH173" s="45" t="s">
        <v>138</v>
      </c>
      <c r="BI173" s="45" t="s">
        <v>862</v>
      </c>
      <c r="BJ173" s="45" t="s">
        <v>828</v>
      </c>
      <c r="BK173" s="45">
        <v>40</v>
      </c>
      <c r="BL173" s="45">
        <v>63.89</v>
      </c>
      <c r="BM173" s="45">
        <v>57.23</v>
      </c>
      <c r="BN173" s="45">
        <v>10.53</v>
      </c>
      <c r="BO173" s="45">
        <v>9.44</v>
      </c>
      <c r="BP173" s="45">
        <v>240</v>
      </c>
      <c r="BQ173" s="45" t="s">
        <v>863</v>
      </c>
      <c r="BR173" s="45">
        <v>40</v>
      </c>
      <c r="BS173" s="45">
        <v>7.3</v>
      </c>
      <c r="BT173" s="45">
        <v>8.1</v>
      </c>
      <c r="BU173" s="45">
        <v>15.4</v>
      </c>
      <c r="BV173" s="45">
        <v>0</v>
      </c>
      <c r="BW173" s="45">
        <v>3145</v>
      </c>
      <c r="BX173" s="45">
        <v>3155</v>
      </c>
      <c r="BY173" s="45">
        <v>3149</v>
      </c>
      <c r="BZ173" s="45">
        <v>13.3</v>
      </c>
      <c r="CA173" s="45">
        <v>13.7</v>
      </c>
      <c r="CB173" s="45">
        <v>13.6</v>
      </c>
      <c r="CC173" s="45">
        <v>2.25</v>
      </c>
      <c r="CD173" s="45">
        <v>2.34</v>
      </c>
      <c r="CE173" s="45">
        <v>2.29</v>
      </c>
      <c r="CF173" s="45">
        <v>6.5</v>
      </c>
      <c r="CG173" s="45">
        <v>7</v>
      </c>
      <c r="CH173" s="45">
        <v>6.8</v>
      </c>
      <c r="CI173" s="45" t="s">
        <v>168</v>
      </c>
      <c r="CJ173" s="45" t="s">
        <v>168</v>
      </c>
      <c r="CK173" s="45" t="s">
        <v>168</v>
      </c>
      <c r="CL173" s="45">
        <v>829</v>
      </c>
      <c r="CM173" s="45">
        <v>859</v>
      </c>
      <c r="CN173" s="45">
        <v>845</v>
      </c>
      <c r="CO173" s="45">
        <v>143.19999999999999</v>
      </c>
      <c r="CP173" s="45">
        <v>143.69999999999999</v>
      </c>
      <c r="CQ173" s="45">
        <v>143.4</v>
      </c>
      <c r="CR173" s="45">
        <v>87.8</v>
      </c>
      <c r="CS173" s="45">
        <v>88.3</v>
      </c>
      <c r="CT173" s="45">
        <v>88</v>
      </c>
      <c r="CU173" s="45">
        <v>93.3</v>
      </c>
      <c r="CV173" s="45">
        <v>93.8</v>
      </c>
      <c r="CW173" s="45">
        <v>93.6</v>
      </c>
      <c r="CX173" s="45">
        <v>5.4</v>
      </c>
      <c r="CY173" s="45">
        <v>5.7</v>
      </c>
      <c r="CZ173" s="45">
        <v>5.6</v>
      </c>
      <c r="DA173" s="45">
        <v>30.8</v>
      </c>
      <c r="DB173" s="45">
        <v>37.799999999999997</v>
      </c>
      <c r="DC173" s="45">
        <v>34</v>
      </c>
      <c r="DD173" s="45">
        <v>276</v>
      </c>
      <c r="DE173" s="45">
        <v>276</v>
      </c>
      <c r="DF173" s="45">
        <v>276</v>
      </c>
      <c r="DG173" s="45">
        <v>7.8</v>
      </c>
      <c r="DH173" s="45">
        <v>8.8000000000000007</v>
      </c>
      <c r="DI173" s="45">
        <v>8.3000000000000007</v>
      </c>
      <c r="DJ173" s="45">
        <v>0.3</v>
      </c>
      <c r="DK173" s="45">
        <v>0.4</v>
      </c>
      <c r="DL173" s="45">
        <v>0.3</v>
      </c>
      <c r="DM173" s="45">
        <v>0.5</v>
      </c>
      <c r="DN173" s="45">
        <v>0.5</v>
      </c>
      <c r="DO173" s="45">
        <v>0.5</v>
      </c>
      <c r="DP173" s="45">
        <v>35</v>
      </c>
      <c r="DQ173" s="45">
        <v>35</v>
      </c>
      <c r="DR173" s="45">
        <v>35</v>
      </c>
      <c r="DS173" s="45">
        <v>147.19999999999999</v>
      </c>
      <c r="DT173" s="45">
        <v>232.2</v>
      </c>
      <c r="DU173" s="45">
        <v>188.9</v>
      </c>
      <c r="DV173" s="45">
        <v>1660</v>
      </c>
      <c r="DW173" s="45">
        <v>720</v>
      </c>
      <c r="DX173" s="45">
        <v>540</v>
      </c>
      <c r="DY173" s="45">
        <v>1600</v>
      </c>
      <c r="DZ173" s="45">
        <v>6.6000000000000003E-2</v>
      </c>
      <c r="EA173" s="45">
        <v>6.6000000000000003E-2</v>
      </c>
      <c r="EB173" s="45">
        <v>6.6000000000000003E-2</v>
      </c>
      <c r="EC173" s="45">
        <v>8.3799999999999999E-2</v>
      </c>
      <c r="ED173" s="45">
        <v>8.3799999999999999E-2</v>
      </c>
      <c r="EE173" s="45">
        <v>8.3799999999999999E-2</v>
      </c>
      <c r="EF173" s="45">
        <v>6.8599999999999994E-2</v>
      </c>
      <c r="EG173" s="45">
        <v>6.8599999999999994E-2</v>
      </c>
      <c r="EH173" s="45">
        <v>6.8599999999999994E-2</v>
      </c>
      <c r="EI173" s="45">
        <v>5.5899999999999998E-2</v>
      </c>
      <c r="EJ173" s="45">
        <v>6.6000000000000003E-2</v>
      </c>
      <c r="EK173" s="45">
        <v>6.0999999999999999E-2</v>
      </c>
      <c r="EL173" s="45">
        <v>6.0999999999999999E-2</v>
      </c>
      <c r="EM173" s="45">
        <v>7.1099999999999997E-2</v>
      </c>
      <c r="EN173" s="45">
        <v>6.6000000000000003E-2</v>
      </c>
      <c r="EO173" s="45">
        <v>0</v>
      </c>
      <c r="EP173" s="45">
        <v>22</v>
      </c>
      <c r="EQ173" s="45">
        <v>4.5699999999999998E-2</v>
      </c>
      <c r="ER173" s="45" t="s">
        <v>825</v>
      </c>
      <c r="ES173" s="45" t="s">
        <v>864</v>
      </c>
      <c r="ET173" s="45">
        <v>8252</v>
      </c>
      <c r="EU173" s="45">
        <v>8231</v>
      </c>
      <c r="EV173" s="45">
        <v>1272</v>
      </c>
      <c r="EW173" s="45">
        <v>2405</v>
      </c>
      <c r="EX173" s="45" t="s">
        <v>142</v>
      </c>
      <c r="EY173" s="45">
        <v>121</v>
      </c>
      <c r="EZ173" s="45">
        <v>20060607</v>
      </c>
      <c r="FA173" s="45" t="s">
        <v>205</v>
      </c>
      <c r="FB173" s="45">
        <v>66</v>
      </c>
      <c r="FC173" s="45" t="s">
        <v>143</v>
      </c>
    </row>
    <row r="174" spans="1:159" s="45" customFormat="1">
      <c r="A174" s="45" t="s">
        <v>126</v>
      </c>
      <c r="B174" s="45">
        <v>4</v>
      </c>
      <c r="C174" s="45">
        <v>16</v>
      </c>
      <c r="D174" s="45">
        <v>60999</v>
      </c>
      <c r="E174" s="45" t="s">
        <v>577</v>
      </c>
      <c r="F174" s="45" t="s">
        <v>145</v>
      </c>
      <c r="G174" s="45">
        <v>20060920</v>
      </c>
      <c r="H174" s="45" t="s">
        <v>745</v>
      </c>
      <c r="I174" s="45" t="s">
        <v>295</v>
      </c>
      <c r="J174" s="45">
        <v>20060922</v>
      </c>
      <c r="K174" s="45" t="s">
        <v>624</v>
      </c>
      <c r="L174" s="45">
        <v>60</v>
      </c>
      <c r="N174" s="52">
        <f t="shared" si="78"/>
        <v>0</v>
      </c>
      <c r="O174" s="53">
        <f t="shared" si="79"/>
        <v>2.06E-2</v>
      </c>
      <c r="P174" s="45">
        <v>2.06E-2</v>
      </c>
      <c r="Q174" s="45">
        <f t="shared" si="80"/>
        <v>0.1420217547143233</v>
      </c>
      <c r="R174" s="45">
        <f t="shared" si="81"/>
        <v>0</v>
      </c>
      <c r="S174" s="45">
        <f t="shared" si="82"/>
        <v>2.06E-2</v>
      </c>
      <c r="T174" s="54">
        <f t="shared" si="83"/>
        <v>26.4</v>
      </c>
      <c r="U174" s="45">
        <f t="shared" si="84"/>
        <v>9.5635213129506E-2</v>
      </c>
      <c r="V174" s="55">
        <f t="shared" si="85"/>
        <v>-9.5635213129506E-2</v>
      </c>
      <c r="W174" s="56">
        <f t="shared" si="86"/>
        <v>-9.379401641188248E-2</v>
      </c>
      <c r="X174" s="54">
        <f t="shared" si="87"/>
        <v>26.859049023021626</v>
      </c>
      <c r="Y174" s="45">
        <f t="shared" si="88"/>
        <v>-9.379401641188248E-2</v>
      </c>
      <c r="Z174" s="45">
        <f t="shared" si="89"/>
        <v>0</v>
      </c>
      <c r="AA174" s="45">
        <f t="shared" si="90"/>
        <v>9.5635213129506E-2</v>
      </c>
      <c r="AB174" s="45">
        <f t="shared" si="98"/>
        <v>0</v>
      </c>
      <c r="AC174" s="45">
        <f t="shared" si="91"/>
        <v>0</v>
      </c>
      <c r="AD174" s="45">
        <f t="shared" si="92"/>
        <v>0</v>
      </c>
      <c r="AE174" s="45">
        <f t="shared" si="93"/>
        <v>1</v>
      </c>
      <c r="AF174" s="45">
        <f t="shared" si="94"/>
        <v>1</v>
      </c>
      <c r="AH174" s="48">
        <v>9.41</v>
      </c>
      <c r="AI174" s="45">
        <f>(AH174-9.24)/0.07</f>
        <v>2.4285714285714275</v>
      </c>
      <c r="AJ174" s="45">
        <v>2.4285714285714275</v>
      </c>
      <c r="AK174" s="45">
        <f t="shared" si="95"/>
        <v>1.0410938595288277</v>
      </c>
      <c r="AL174" s="45">
        <f t="shared" si="96"/>
        <v>-1.0410938595288277</v>
      </c>
      <c r="AM174" s="45">
        <f t="shared" si="100"/>
        <v>1.7343469613032498</v>
      </c>
      <c r="AN174" s="45">
        <f t="shared" si="99"/>
        <v>1.0410916459241577</v>
      </c>
      <c r="AO174" s="45">
        <f t="shared" si="101"/>
        <v>-1.0410916459241577</v>
      </c>
      <c r="AP174" s="45">
        <f t="shared" si="102"/>
        <v>1.7343497283090872</v>
      </c>
      <c r="AQ174" s="45">
        <f t="shared" si="97"/>
        <v>1</v>
      </c>
      <c r="BE174" s="45" t="s">
        <v>286</v>
      </c>
      <c r="BF174" s="45">
        <v>143.5</v>
      </c>
      <c r="BG174" s="45">
        <v>20060918</v>
      </c>
      <c r="BH174" s="45" t="s">
        <v>138</v>
      </c>
      <c r="BI174" s="45" t="s">
        <v>553</v>
      </c>
      <c r="BJ174" s="45" t="s">
        <v>901</v>
      </c>
      <c r="BK174" s="45">
        <v>40</v>
      </c>
      <c r="BL174" s="45">
        <v>58.97</v>
      </c>
      <c r="BM174" s="45">
        <v>52.82</v>
      </c>
      <c r="BN174" s="45">
        <v>10.18</v>
      </c>
      <c r="BO174" s="45">
        <v>9.26</v>
      </c>
      <c r="BP174" s="45">
        <v>340</v>
      </c>
      <c r="BQ174" s="45" t="s">
        <v>953</v>
      </c>
      <c r="BR174" s="45">
        <v>40</v>
      </c>
      <c r="BS174" s="45">
        <v>6.4</v>
      </c>
      <c r="BT174" s="45">
        <v>9.6</v>
      </c>
      <c r="BU174" s="45">
        <v>16</v>
      </c>
      <c r="BV174" s="45">
        <v>0</v>
      </c>
      <c r="BW174" s="45">
        <v>3145</v>
      </c>
      <c r="BX174" s="45">
        <v>3155</v>
      </c>
      <c r="BY174" s="45">
        <v>3149</v>
      </c>
      <c r="BZ174" s="45">
        <v>13.1</v>
      </c>
      <c r="CA174" s="45">
        <v>13.3</v>
      </c>
      <c r="CB174" s="45">
        <v>13.2</v>
      </c>
      <c r="CC174" s="45">
        <v>2.17</v>
      </c>
      <c r="CD174" s="45">
        <v>2.29</v>
      </c>
      <c r="CE174" s="45">
        <v>2.2200000000000002</v>
      </c>
      <c r="CF174" s="45">
        <v>6.7</v>
      </c>
      <c r="CG174" s="45">
        <v>7</v>
      </c>
      <c r="CH174" s="45">
        <v>6.8</v>
      </c>
      <c r="CI174" s="45" t="s">
        <v>168</v>
      </c>
      <c r="CJ174" s="45" t="s">
        <v>168</v>
      </c>
      <c r="CK174" s="45" t="s">
        <v>168</v>
      </c>
      <c r="CL174" s="45">
        <v>833</v>
      </c>
      <c r="CM174" s="45">
        <v>863</v>
      </c>
      <c r="CN174" s="45">
        <v>848</v>
      </c>
      <c r="CO174" s="45">
        <v>143.4</v>
      </c>
      <c r="CP174" s="45">
        <v>143.69999999999999</v>
      </c>
      <c r="CQ174" s="45">
        <v>143.6</v>
      </c>
      <c r="CR174" s="45">
        <v>87.6</v>
      </c>
      <c r="CS174" s="45">
        <v>88.1</v>
      </c>
      <c r="CT174" s="45">
        <v>88</v>
      </c>
      <c r="CU174" s="45">
        <v>93.3</v>
      </c>
      <c r="CV174" s="45">
        <v>93.8</v>
      </c>
      <c r="CW174" s="45">
        <v>93.6</v>
      </c>
      <c r="CX174" s="45">
        <v>5.3</v>
      </c>
      <c r="CY174" s="45">
        <v>5.9</v>
      </c>
      <c r="CZ174" s="45">
        <v>5.6</v>
      </c>
      <c r="DA174" s="45">
        <v>30.7</v>
      </c>
      <c r="DB174" s="45">
        <v>37.1</v>
      </c>
      <c r="DC174" s="45">
        <v>33.5</v>
      </c>
      <c r="DD174" s="45">
        <v>276</v>
      </c>
      <c r="DE174" s="45">
        <v>276</v>
      </c>
      <c r="DF174" s="45">
        <v>276</v>
      </c>
      <c r="DG174" s="45">
        <v>8.4</v>
      </c>
      <c r="DH174" s="45">
        <v>8.8000000000000007</v>
      </c>
      <c r="DI174" s="45">
        <v>8.6999999999999993</v>
      </c>
      <c r="DJ174" s="45">
        <v>0.4</v>
      </c>
      <c r="DK174" s="45">
        <v>0.4</v>
      </c>
      <c r="DL174" s="45">
        <v>0.4</v>
      </c>
      <c r="DM174" s="45">
        <v>0.5</v>
      </c>
      <c r="DN174" s="45">
        <v>0.5</v>
      </c>
      <c r="DO174" s="45">
        <v>0.5</v>
      </c>
      <c r="DP174" s="45">
        <v>35</v>
      </c>
      <c r="DQ174" s="45">
        <v>35</v>
      </c>
      <c r="DR174" s="45">
        <v>35</v>
      </c>
      <c r="DS174" s="45">
        <v>150.1</v>
      </c>
      <c r="DT174" s="45">
        <v>209.6</v>
      </c>
      <c r="DU174" s="45">
        <v>173.2</v>
      </c>
      <c r="DV174" s="45">
        <v>1660</v>
      </c>
      <c r="DW174" s="45">
        <v>720</v>
      </c>
      <c r="DX174" s="45">
        <v>540</v>
      </c>
      <c r="DY174" s="45">
        <v>1500</v>
      </c>
      <c r="DZ174" s="45">
        <v>5.8400000000000001E-2</v>
      </c>
      <c r="EA174" s="45">
        <v>5.8400000000000001E-2</v>
      </c>
      <c r="EB174" s="45">
        <v>5.8400000000000001E-2</v>
      </c>
      <c r="EC174" s="45">
        <v>8.8900000000000007E-2</v>
      </c>
      <c r="ED174" s="45">
        <v>8.8900000000000007E-2</v>
      </c>
      <c r="EE174" s="45">
        <v>8.8900000000000007E-2</v>
      </c>
      <c r="EF174" s="45">
        <v>0</v>
      </c>
      <c r="EG174" s="45">
        <v>0</v>
      </c>
      <c r="EH174" s="45">
        <v>0</v>
      </c>
      <c r="EI174" s="45">
        <v>5.5899999999999998E-2</v>
      </c>
      <c r="EJ174" s="45">
        <v>6.6000000000000003E-2</v>
      </c>
      <c r="EK174" s="45">
        <v>6.0999999999999999E-2</v>
      </c>
      <c r="EL174" s="45">
        <v>6.0999999999999999E-2</v>
      </c>
      <c r="EM174" s="45">
        <v>7.1099999999999997E-2</v>
      </c>
      <c r="EN174" s="45">
        <v>6.6000000000000003E-2</v>
      </c>
      <c r="EO174" s="45">
        <v>0</v>
      </c>
      <c r="EP174" s="45">
        <v>4</v>
      </c>
      <c r="EQ174" s="45">
        <v>5.8400000000000001E-2</v>
      </c>
      <c r="ER174" s="45" t="s">
        <v>825</v>
      </c>
      <c r="ES174" s="45">
        <v>6982</v>
      </c>
      <c r="ET174" s="45">
        <v>8252</v>
      </c>
      <c r="EU174" s="45">
        <v>8231</v>
      </c>
      <c r="EV174" s="45">
        <v>1272</v>
      </c>
      <c r="EW174" s="45" t="s">
        <v>403</v>
      </c>
      <c r="EX174" s="45" t="s">
        <v>142</v>
      </c>
      <c r="EY174" s="45">
        <v>141</v>
      </c>
      <c r="EZ174" s="45">
        <v>20060920</v>
      </c>
      <c r="FA174" s="45" t="s">
        <v>745</v>
      </c>
      <c r="FB174" s="45">
        <v>66</v>
      </c>
      <c r="FC174" s="45" t="s">
        <v>918</v>
      </c>
    </row>
    <row r="175" spans="1:159" s="45" customFormat="1">
      <c r="A175" s="45" t="s">
        <v>126</v>
      </c>
      <c r="B175" s="45">
        <v>3</v>
      </c>
      <c r="C175" s="45">
        <v>14.7</v>
      </c>
      <c r="D175" s="45">
        <v>60998</v>
      </c>
      <c r="E175" s="45" t="s">
        <v>577</v>
      </c>
      <c r="F175" s="45" t="s">
        <v>145</v>
      </c>
      <c r="G175" s="45">
        <v>20060920</v>
      </c>
      <c r="H175" s="45" t="s">
        <v>363</v>
      </c>
      <c r="I175" s="45" t="s">
        <v>236</v>
      </c>
      <c r="J175" s="45">
        <v>20060926</v>
      </c>
      <c r="K175" s="45" t="s">
        <v>624</v>
      </c>
      <c r="L175" s="45">
        <v>61</v>
      </c>
      <c r="N175" s="52">
        <f t="shared" si="78"/>
        <v>0</v>
      </c>
      <c r="O175" s="53">
        <f t="shared" si="79"/>
        <v>-0.24740000000000001</v>
      </c>
      <c r="P175" s="45">
        <v>-0.24740000000000001</v>
      </c>
      <c r="Q175" s="45">
        <f t="shared" si="80"/>
        <v>6.4137403771458629E-2</v>
      </c>
      <c r="R175" s="45">
        <f t="shared" si="81"/>
        <v>0</v>
      </c>
      <c r="S175" s="45">
        <f t="shared" si="82"/>
        <v>-0.24740000000000001</v>
      </c>
      <c r="T175" s="54">
        <f t="shared" si="83"/>
        <v>26.4</v>
      </c>
      <c r="U175" s="45">
        <f t="shared" si="84"/>
        <v>2.7028170503604808E-2</v>
      </c>
      <c r="V175" s="55">
        <f t="shared" si="85"/>
        <v>-2.7028170503604808E-2</v>
      </c>
      <c r="W175" s="56">
        <f t="shared" si="86"/>
        <v>-0.34303521312950602</v>
      </c>
      <c r="X175" s="54">
        <f t="shared" si="87"/>
        <v>26.529735218417301</v>
      </c>
      <c r="Y175" s="45">
        <f t="shared" si="88"/>
        <v>-0.34303521312950602</v>
      </c>
      <c r="Z175" s="45">
        <f t="shared" si="89"/>
        <v>0</v>
      </c>
      <c r="AA175" s="45">
        <f t="shared" si="90"/>
        <v>2.7028170503604808E-2</v>
      </c>
      <c r="AB175" s="45">
        <f t="shared" si="98"/>
        <v>0</v>
      </c>
      <c r="AC175" s="45">
        <f t="shared" si="91"/>
        <v>0</v>
      </c>
      <c r="AD175" s="45">
        <f t="shared" si="92"/>
        <v>0</v>
      </c>
      <c r="AE175" s="45">
        <f t="shared" si="93"/>
        <v>1</v>
      </c>
      <c r="AF175" s="45">
        <f t="shared" si="94"/>
        <v>1</v>
      </c>
      <c r="AH175" s="48">
        <v>9.32</v>
      </c>
      <c r="AI175" s="45">
        <f>(AH175-9.24)/0.07</f>
        <v>1.1428571428571437</v>
      </c>
      <c r="AJ175" s="45">
        <v>1.1428571428571437</v>
      </c>
      <c r="AK175" s="45">
        <f t="shared" si="95"/>
        <v>1.0614465161944908</v>
      </c>
      <c r="AL175" s="45">
        <f t="shared" si="96"/>
        <v>-1.0614465161944908</v>
      </c>
      <c r="AM175" s="45">
        <f t="shared" si="100"/>
        <v>0.10176328332831597</v>
      </c>
      <c r="AN175" s="45">
        <f t="shared" si="99"/>
        <v>1.0614447453107549</v>
      </c>
      <c r="AO175" s="45">
        <f t="shared" si="101"/>
        <v>-1.0614447453107549</v>
      </c>
      <c r="AP175" s="45">
        <f t="shared" si="102"/>
        <v>0.10176549693298598</v>
      </c>
      <c r="AQ175" s="45">
        <f t="shared" si="97"/>
        <v>0</v>
      </c>
      <c r="BE175" s="45" t="s">
        <v>286</v>
      </c>
      <c r="BF175" s="45">
        <v>143.5</v>
      </c>
      <c r="BG175" s="45">
        <v>20060918</v>
      </c>
      <c r="BH175" s="45" t="s">
        <v>138</v>
      </c>
      <c r="BI175" s="45" t="s">
        <v>642</v>
      </c>
      <c r="BJ175" s="45" t="s">
        <v>901</v>
      </c>
      <c r="BK175" s="45">
        <v>40</v>
      </c>
      <c r="BL175" s="45">
        <v>58.99</v>
      </c>
      <c r="BM175" s="45">
        <v>52.26</v>
      </c>
      <c r="BN175" s="45">
        <v>10.18</v>
      </c>
      <c r="BO175" s="45">
        <v>9.17</v>
      </c>
      <c r="BP175" s="45">
        <v>40</v>
      </c>
      <c r="BQ175" s="45" t="s">
        <v>955</v>
      </c>
      <c r="BR175" s="45">
        <v>40</v>
      </c>
      <c r="BS175" s="45">
        <v>6.7</v>
      </c>
      <c r="BT175" s="45">
        <v>8</v>
      </c>
      <c r="BU175" s="45">
        <v>14.7</v>
      </c>
      <c r="BV175" s="45">
        <v>0</v>
      </c>
      <c r="BW175" s="45">
        <v>3145</v>
      </c>
      <c r="BX175" s="45">
        <v>3161</v>
      </c>
      <c r="BY175" s="45">
        <v>3150.6</v>
      </c>
      <c r="BZ175" s="45">
        <v>13.3</v>
      </c>
      <c r="CA175" s="45">
        <v>13.5</v>
      </c>
      <c r="CB175" s="45">
        <v>13.4</v>
      </c>
      <c r="CC175" s="45">
        <v>2.16</v>
      </c>
      <c r="CD175" s="45">
        <v>2.2799999999999998</v>
      </c>
      <c r="CE175" s="45">
        <v>2.2200000000000002</v>
      </c>
      <c r="CF175" s="45">
        <v>6.6</v>
      </c>
      <c r="CG175" s="45">
        <v>7</v>
      </c>
      <c r="CH175" s="45">
        <v>6.8</v>
      </c>
      <c r="CI175" s="45" t="s">
        <v>168</v>
      </c>
      <c r="CJ175" s="45" t="s">
        <v>168</v>
      </c>
      <c r="CK175" s="45" t="s">
        <v>168</v>
      </c>
      <c r="CL175" s="45">
        <v>838</v>
      </c>
      <c r="CM175" s="45">
        <v>863</v>
      </c>
      <c r="CN175" s="45">
        <v>854</v>
      </c>
      <c r="CO175" s="45">
        <v>143.19999999999999</v>
      </c>
      <c r="CP175" s="45">
        <v>143.80000000000001</v>
      </c>
      <c r="CQ175" s="45">
        <v>143.5</v>
      </c>
      <c r="CR175" s="45">
        <v>87.6</v>
      </c>
      <c r="CS175" s="45">
        <v>88.3</v>
      </c>
      <c r="CT175" s="45">
        <v>88</v>
      </c>
      <c r="CU175" s="45">
        <v>93.2</v>
      </c>
      <c r="CV175" s="45">
        <v>93.8</v>
      </c>
      <c r="CW175" s="45">
        <v>93.6</v>
      </c>
      <c r="CX175" s="45">
        <v>5.4</v>
      </c>
      <c r="CY175" s="45">
        <v>5.7</v>
      </c>
      <c r="CZ175" s="45">
        <v>5.6</v>
      </c>
      <c r="DA175" s="45">
        <v>24.9</v>
      </c>
      <c r="DB175" s="45">
        <v>30.9</v>
      </c>
      <c r="DC175" s="45">
        <v>27.2</v>
      </c>
      <c r="DD175" s="45">
        <v>276</v>
      </c>
      <c r="DE175" s="45">
        <v>276</v>
      </c>
      <c r="DF175" s="45">
        <v>276</v>
      </c>
      <c r="DG175" s="45">
        <v>8.4</v>
      </c>
      <c r="DH175" s="45">
        <v>9.5</v>
      </c>
      <c r="DI175" s="45">
        <v>9.1999999999999993</v>
      </c>
      <c r="DJ175" s="45">
        <v>0.3</v>
      </c>
      <c r="DK175" s="45">
        <v>0.3</v>
      </c>
      <c r="DL175" s="45">
        <v>0.3</v>
      </c>
      <c r="DM175" s="45">
        <v>0.5</v>
      </c>
      <c r="DN175" s="45">
        <v>0.5</v>
      </c>
      <c r="DO175" s="45">
        <v>0.5</v>
      </c>
      <c r="DP175" s="45">
        <v>35</v>
      </c>
      <c r="DQ175" s="45">
        <v>35</v>
      </c>
      <c r="DR175" s="45">
        <v>35</v>
      </c>
      <c r="DS175" s="45">
        <v>152.9</v>
      </c>
      <c r="DT175" s="45">
        <v>195.4</v>
      </c>
      <c r="DU175" s="45">
        <v>172.7</v>
      </c>
      <c r="DV175" s="45">
        <v>1660</v>
      </c>
      <c r="DW175" s="45">
        <v>720</v>
      </c>
      <c r="DX175" s="45">
        <v>540</v>
      </c>
      <c r="DY175" s="45">
        <v>1800</v>
      </c>
      <c r="DZ175" s="45">
        <v>5.5899999999999998E-2</v>
      </c>
      <c r="EA175" s="45">
        <v>5.5899999999999998E-2</v>
      </c>
      <c r="EB175" s="45">
        <v>5.5899999999999998E-2</v>
      </c>
      <c r="EC175" s="45">
        <v>8.1299999999999997E-2</v>
      </c>
      <c r="ED175" s="45">
        <v>8.1299999999999997E-2</v>
      </c>
      <c r="EE175" s="45">
        <v>8.1299999999999997E-2</v>
      </c>
      <c r="EF175" s="45">
        <v>0</v>
      </c>
      <c r="EG175" s="45">
        <v>0</v>
      </c>
      <c r="EH175" s="45">
        <v>0</v>
      </c>
      <c r="EI175" s="45">
        <v>6.3500000000000001E-2</v>
      </c>
      <c r="EJ175" s="45">
        <v>6.3500000000000001E-2</v>
      </c>
      <c r="EK175" s="45">
        <v>6.3500000000000001E-2</v>
      </c>
      <c r="EL175" s="45">
        <v>6.3500000000000001E-2</v>
      </c>
      <c r="EM175" s="45">
        <v>7.6200000000000004E-2</v>
      </c>
      <c r="EN175" s="45">
        <v>6.8599999999999994E-2</v>
      </c>
      <c r="EO175" s="45">
        <v>0</v>
      </c>
      <c r="EP175" s="45">
        <v>3</v>
      </c>
      <c r="EQ175" s="45">
        <v>4.8300000000000003E-2</v>
      </c>
      <c r="ER175" s="45">
        <v>61021</v>
      </c>
      <c r="ES175" s="45" t="s">
        <v>141</v>
      </c>
      <c r="ET175" s="45">
        <v>8252</v>
      </c>
      <c r="EU175" s="45">
        <v>8231</v>
      </c>
      <c r="EV175" s="45">
        <v>1288</v>
      </c>
      <c r="EW175" s="45">
        <v>2405</v>
      </c>
      <c r="EX175" s="45">
        <v>100030.1</v>
      </c>
      <c r="EY175" s="45">
        <v>4</v>
      </c>
      <c r="EZ175" s="45">
        <v>20060920</v>
      </c>
      <c r="FA175" s="45" t="s">
        <v>363</v>
      </c>
      <c r="FB175" s="45" t="s">
        <v>927</v>
      </c>
      <c r="FC175" s="45" t="s">
        <v>918</v>
      </c>
    </row>
    <row r="176" spans="1:159" s="45" customFormat="1">
      <c r="A176" s="45" t="s">
        <v>126</v>
      </c>
      <c r="B176" s="45">
        <v>4</v>
      </c>
      <c r="C176" s="45">
        <v>10.5</v>
      </c>
      <c r="D176" s="45">
        <v>60837</v>
      </c>
      <c r="E176" s="45" t="s">
        <v>144</v>
      </c>
      <c r="F176" s="45" t="s">
        <v>145</v>
      </c>
      <c r="G176" s="45">
        <v>20060927</v>
      </c>
      <c r="H176" s="45" t="s">
        <v>179</v>
      </c>
      <c r="I176" s="45" t="s">
        <v>236</v>
      </c>
      <c r="J176" s="45">
        <v>20060928</v>
      </c>
      <c r="K176" s="45">
        <v>20070118</v>
      </c>
      <c r="L176" s="45">
        <v>62</v>
      </c>
      <c r="N176" s="52">
        <f t="shared" si="78"/>
        <v>0</v>
      </c>
      <c r="O176" s="53">
        <f t="shared" si="79"/>
        <v>0.94830000000000003</v>
      </c>
      <c r="P176" s="45">
        <v>0.94830000000000003</v>
      </c>
      <c r="Q176" s="45">
        <f t="shared" si="80"/>
        <v>0.24096992301716694</v>
      </c>
      <c r="R176" s="45">
        <f t="shared" si="81"/>
        <v>0</v>
      </c>
      <c r="S176" s="45">
        <f t="shared" si="82"/>
        <v>0.94830000000000003</v>
      </c>
      <c r="T176" s="54">
        <f t="shared" si="83"/>
        <v>26.4</v>
      </c>
      <c r="U176" s="45">
        <f t="shared" si="84"/>
        <v>0.21128253640288386</v>
      </c>
      <c r="V176" s="55">
        <f t="shared" si="85"/>
        <v>-0.21128253640288386</v>
      </c>
      <c r="W176" s="56">
        <f t="shared" si="86"/>
        <v>0.92127182949639519</v>
      </c>
      <c r="X176" s="54">
        <f t="shared" si="87"/>
        <v>27.41415617473384</v>
      </c>
      <c r="Y176" s="45">
        <f t="shared" si="88"/>
        <v>0.92127182949639519</v>
      </c>
      <c r="Z176" s="45">
        <f t="shared" si="89"/>
        <v>0</v>
      </c>
      <c r="AA176" s="45">
        <f t="shared" si="90"/>
        <v>0.21128253640288386</v>
      </c>
      <c r="AB176" s="45">
        <f t="shared" si="98"/>
        <v>0</v>
      </c>
      <c r="AC176" s="45">
        <f t="shared" si="91"/>
        <v>0</v>
      </c>
      <c r="AD176" s="45">
        <f t="shared" si="92"/>
        <v>0</v>
      </c>
      <c r="AE176" s="45">
        <f t="shared" si="93"/>
        <v>0</v>
      </c>
      <c r="AF176" s="45">
        <f t="shared" si="94"/>
        <v>0</v>
      </c>
      <c r="AH176" s="48">
        <v>10.44</v>
      </c>
      <c r="AI176" s="45">
        <f t="shared" ref="AI176:AI177" si="113">(AH176-10.27)/0.11</f>
        <v>1.5454545454545447</v>
      </c>
      <c r="AJ176" s="45">
        <v>1.5454545454545447</v>
      </c>
      <c r="AK176" s="45">
        <f t="shared" si="95"/>
        <v>1.1582481220465017</v>
      </c>
      <c r="AL176" s="45">
        <f t="shared" si="96"/>
        <v>-1.1582481220465017</v>
      </c>
      <c r="AM176" s="45">
        <f t="shared" si="100"/>
        <v>0.48400802926005393</v>
      </c>
      <c r="AN176" s="45">
        <f t="shared" si="99"/>
        <v>1.1582467053395131</v>
      </c>
      <c r="AO176" s="45">
        <f t="shared" si="101"/>
        <v>-1.1582467053395131</v>
      </c>
      <c r="AP176" s="45">
        <f t="shared" si="102"/>
        <v>0.4840098001437898</v>
      </c>
      <c r="AQ176" s="45">
        <f t="shared" si="97"/>
        <v>0</v>
      </c>
      <c r="BE176" s="45" t="s">
        <v>286</v>
      </c>
      <c r="BF176" s="45">
        <v>143.5</v>
      </c>
      <c r="BG176" s="45">
        <v>20060925</v>
      </c>
      <c r="BH176" s="45" t="s">
        <v>138</v>
      </c>
      <c r="BI176" s="45" t="s">
        <v>324</v>
      </c>
      <c r="BJ176" s="45" t="s">
        <v>901</v>
      </c>
      <c r="BK176" s="45">
        <v>40</v>
      </c>
      <c r="BL176" s="45">
        <v>71.77</v>
      </c>
      <c r="BM176" s="45">
        <v>66.239999999999995</v>
      </c>
      <c r="BN176" s="45">
        <v>10.9</v>
      </c>
      <c r="BO176" s="45">
        <v>10.26</v>
      </c>
      <c r="BP176" s="45">
        <v>40</v>
      </c>
      <c r="BQ176" s="45" t="s">
        <v>959</v>
      </c>
      <c r="BR176" s="45">
        <v>40</v>
      </c>
      <c r="BS176" s="45">
        <v>4.9000000000000004</v>
      </c>
      <c r="BT176" s="45">
        <v>5.6</v>
      </c>
      <c r="BU176" s="45">
        <v>10.5</v>
      </c>
      <c r="BV176" s="45">
        <v>0</v>
      </c>
      <c r="BW176" s="45">
        <v>3144</v>
      </c>
      <c r="BX176" s="45">
        <v>3158</v>
      </c>
      <c r="BY176" s="45">
        <v>3148.4</v>
      </c>
      <c r="BZ176" s="45">
        <v>13.1</v>
      </c>
      <c r="CA176" s="45">
        <v>13.6</v>
      </c>
      <c r="CB176" s="45">
        <v>13.4</v>
      </c>
      <c r="CC176" s="45">
        <v>2.2000000000000002</v>
      </c>
      <c r="CD176" s="45">
        <v>2.29</v>
      </c>
      <c r="CE176" s="45">
        <v>2.2200000000000002</v>
      </c>
      <c r="CF176" s="45">
        <v>6.8</v>
      </c>
      <c r="CG176" s="45">
        <v>7.1</v>
      </c>
      <c r="CH176" s="45">
        <v>7</v>
      </c>
      <c r="CI176" s="45" t="s">
        <v>168</v>
      </c>
      <c r="CJ176" s="45" t="s">
        <v>168</v>
      </c>
      <c r="CK176" s="45" t="s">
        <v>168</v>
      </c>
      <c r="CL176" s="45">
        <v>832</v>
      </c>
      <c r="CM176" s="45">
        <v>872</v>
      </c>
      <c r="CN176" s="45">
        <v>848</v>
      </c>
      <c r="CO176" s="45">
        <v>143.30000000000001</v>
      </c>
      <c r="CP176" s="45">
        <v>144</v>
      </c>
      <c r="CQ176" s="45">
        <v>143.6</v>
      </c>
      <c r="CR176" s="45">
        <v>87.8</v>
      </c>
      <c r="CS176" s="45">
        <v>88.3</v>
      </c>
      <c r="CT176" s="45">
        <v>88.1</v>
      </c>
      <c r="CU176" s="45">
        <v>93.4</v>
      </c>
      <c r="CV176" s="45">
        <v>93.9</v>
      </c>
      <c r="CW176" s="45">
        <v>93.7</v>
      </c>
      <c r="CX176" s="45">
        <v>5.4</v>
      </c>
      <c r="CY176" s="45">
        <v>5.8</v>
      </c>
      <c r="CZ176" s="45">
        <v>5.6</v>
      </c>
      <c r="DA176" s="45">
        <v>29.1</v>
      </c>
      <c r="DB176" s="45">
        <v>38.299999999999997</v>
      </c>
      <c r="DC176" s="45">
        <v>33.799999999999997</v>
      </c>
      <c r="DD176" s="45">
        <v>276</v>
      </c>
      <c r="DE176" s="45">
        <v>276</v>
      </c>
      <c r="DF176" s="45">
        <v>276</v>
      </c>
      <c r="DG176" s="45">
        <v>8.1</v>
      </c>
      <c r="DH176" s="45">
        <v>8.4</v>
      </c>
      <c r="DI176" s="45">
        <v>8.3000000000000007</v>
      </c>
      <c r="DJ176" s="45">
        <v>0.2</v>
      </c>
      <c r="DK176" s="45">
        <v>0.4</v>
      </c>
      <c r="DL176" s="45">
        <v>0.3</v>
      </c>
      <c r="DM176" s="45">
        <v>0.45</v>
      </c>
      <c r="DN176" s="45">
        <v>0.62</v>
      </c>
      <c r="DO176" s="45">
        <v>0.51</v>
      </c>
      <c r="DP176" s="45">
        <v>35</v>
      </c>
      <c r="DQ176" s="45">
        <v>35</v>
      </c>
      <c r="DR176" s="45">
        <v>35</v>
      </c>
      <c r="DS176" s="45">
        <v>138.80000000000001</v>
      </c>
      <c r="DT176" s="45">
        <v>189.7</v>
      </c>
      <c r="DU176" s="45">
        <v>169.3</v>
      </c>
      <c r="DV176" s="45">
        <v>1660</v>
      </c>
      <c r="DW176" s="45">
        <v>720</v>
      </c>
      <c r="DX176" s="45">
        <v>540</v>
      </c>
      <c r="DY176" s="45">
        <v>1800</v>
      </c>
      <c r="DZ176" s="45">
        <v>5.8400000000000001E-2</v>
      </c>
      <c r="EA176" s="45">
        <v>5.8400000000000001E-2</v>
      </c>
      <c r="EB176" s="45">
        <v>5.8400000000000001E-2</v>
      </c>
      <c r="EC176" s="45">
        <v>8.6400000000000005E-2</v>
      </c>
      <c r="ED176" s="45">
        <v>8.6400000000000005E-2</v>
      </c>
      <c r="EE176" s="45">
        <v>8.6400000000000005E-2</v>
      </c>
      <c r="EF176" s="45">
        <v>6.3500000000000001E-2</v>
      </c>
      <c r="EG176" s="45">
        <v>6.3500000000000001E-2</v>
      </c>
      <c r="EH176" s="45">
        <v>6.3500000000000001E-2</v>
      </c>
      <c r="EI176" s="45">
        <v>5.5899999999999998E-2</v>
      </c>
      <c r="EJ176" s="45">
        <v>6.6000000000000003E-2</v>
      </c>
      <c r="EK176" s="45">
        <v>6.0999999999999999E-2</v>
      </c>
      <c r="EL176" s="45">
        <v>6.0999999999999999E-2</v>
      </c>
      <c r="EM176" s="45">
        <v>7.1099999999999997E-2</v>
      </c>
      <c r="EN176" s="45">
        <v>6.6000000000000003E-2</v>
      </c>
      <c r="EO176" s="45">
        <v>0</v>
      </c>
      <c r="EP176" s="45">
        <v>6</v>
      </c>
      <c r="EQ176" s="45">
        <v>5.5899999999999998E-2</v>
      </c>
      <c r="ER176" s="45" t="s">
        <v>825</v>
      </c>
      <c r="ES176" s="45">
        <v>6982</v>
      </c>
      <c r="ET176" s="45">
        <v>8252</v>
      </c>
      <c r="EU176" s="45">
        <v>8231</v>
      </c>
      <c r="EV176" s="45">
        <v>1272</v>
      </c>
      <c r="EW176" s="45" t="s">
        <v>479</v>
      </c>
      <c r="EX176" s="45" t="s">
        <v>142</v>
      </c>
      <c r="EY176" s="45">
        <v>143</v>
      </c>
      <c r="EZ176" s="45">
        <v>20060927</v>
      </c>
      <c r="FA176" s="45" t="s">
        <v>179</v>
      </c>
      <c r="FB176" s="45">
        <v>66</v>
      </c>
      <c r="FC176" s="45" t="s">
        <v>918</v>
      </c>
    </row>
    <row r="177" spans="1:159" s="45" customFormat="1">
      <c r="A177" s="45" t="s">
        <v>126</v>
      </c>
      <c r="B177" s="45">
        <v>3</v>
      </c>
      <c r="C177" s="45">
        <v>13.4</v>
      </c>
      <c r="D177" s="45">
        <v>61138</v>
      </c>
      <c r="E177" s="45" t="s">
        <v>144</v>
      </c>
      <c r="F177" s="45" t="s">
        <v>145</v>
      </c>
      <c r="G177" s="45">
        <v>20061006</v>
      </c>
      <c r="H177" s="45" t="s">
        <v>194</v>
      </c>
      <c r="I177" s="45" t="s">
        <v>295</v>
      </c>
      <c r="J177" s="45">
        <v>20061009</v>
      </c>
      <c r="K177" s="45" t="s">
        <v>624</v>
      </c>
      <c r="L177" s="45">
        <v>63</v>
      </c>
      <c r="N177" s="52">
        <f t="shared" si="78"/>
        <v>1</v>
      </c>
      <c r="O177" s="53">
        <f t="shared" si="79"/>
        <v>2.1983000000000001</v>
      </c>
      <c r="P177" s="45">
        <v>2.1983000000000001</v>
      </c>
      <c r="Q177" s="45">
        <f t="shared" si="80"/>
        <v>0.63243593841373358</v>
      </c>
      <c r="R177" s="45">
        <f t="shared" si="81"/>
        <v>-0.63243593841373358</v>
      </c>
      <c r="S177" s="45">
        <f t="shared" si="82"/>
        <v>2.1983000000000001</v>
      </c>
      <c r="T177" s="54">
        <f t="shared" si="83"/>
        <v>29.435692504385919</v>
      </c>
      <c r="U177" s="45">
        <f t="shared" si="84"/>
        <v>0.60868602912230718</v>
      </c>
      <c r="V177" s="55">
        <f t="shared" si="85"/>
        <v>-0.60868602912230718</v>
      </c>
      <c r="W177" s="56">
        <f t="shared" si="86"/>
        <v>1.9870174635971163</v>
      </c>
      <c r="X177" s="54">
        <f t="shared" si="87"/>
        <v>29.321692939787074</v>
      </c>
      <c r="Y177" s="45">
        <f t="shared" si="88"/>
        <v>1.9870174635971163</v>
      </c>
      <c r="Z177" s="45">
        <f t="shared" si="89"/>
        <v>0</v>
      </c>
      <c r="AA177" s="45">
        <f t="shared" si="90"/>
        <v>0.60868602912230718</v>
      </c>
      <c r="AB177" s="45">
        <f t="shared" si="98"/>
        <v>0</v>
      </c>
      <c r="AC177" s="45">
        <f t="shared" si="91"/>
        <v>1</v>
      </c>
      <c r="AD177" s="45">
        <f t="shared" si="92"/>
        <v>1</v>
      </c>
      <c r="AE177" s="45">
        <f t="shared" si="93"/>
        <v>0</v>
      </c>
      <c r="AF177" s="45">
        <f t="shared" si="94"/>
        <v>0</v>
      </c>
      <c r="AH177" s="48">
        <v>10.41</v>
      </c>
      <c r="AI177" s="45">
        <f t="shared" si="113"/>
        <v>1.2727272727272778</v>
      </c>
      <c r="AJ177" s="45">
        <v>1.2727272727272778</v>
      </c>
      <c r="AK177" s="45">
        <f t="shared" si="95"/>
        <v>1.181143952182657</v>
      </c>
      <c r="AL177" s="45">
        <f t="shared" si="96"/>
        <v>-1.181143952182657</v>
      </c>
      <c r="AM177" s="45">
        <f t="shared" si="100"/>
        <v>0.11447915068077608</v>
      </c>
      <c r="AN177" s="45">
        <f t="shared" si="99"/>
        <v>1.1811428188170661</v>
      </c>
      <c r="AO177" s="45">
        <f t="shared" si="101"/>
        <v>-1.1811428188170661</v>
      </c>
      <c r="AP177" s="45">
        <f t="shared" si="102"/>
        <v>0.11448056738776469</v>
      </c>
      <c r="AQ177" s="45">
        <f t="shared" si="97"/>
        <v>0</v>
      </c>
      <c r="BE177" s="45" t="s">
        <v>147</v>
      </c>
      <c r="BF177" s="45">
        <v>143.5</v>
      </c>
      <c r="BG177" s="45">
        <v>20061004</v>
      </c>
      <c r="BH177" s="45" t="s">
        <v>138</v>
      </c>
      <c r="BI177" s="45" t="s">
        <v>441</v>
      </c>
      <c r="BJ177" s="45" t="s">
        <v>901</v>
      </c>
      <c r="BK177" s="45">
        <v>40</v>
      </c>
      <c r="BL177" s="45">
        <v>71.47</v>
      </c>
      <c r="BM177" s="45">
        <v>65.41</v>
      </c>
      <c r="BN177" s="45">
        <v>10.92</v>
      </c>
      <c r="BO177" s="45">
        <v>10.11</v>
      </c>
      <c r="BP177" s="45">
        <v>240</v>
      </c>
      <c r="BQ177" s="45" t="s">
        <v>970</v>
      </c>
      <c r="BR177" s="45">
        <v>40</v>
      </c>
      <c r="BS177" s="45">
        <v>5.2</v>
      </c>
      <c r="BT177" s="45">
        <v>8.1999999999999993</v>
      </c>
      <c r="BU177" s="45">
        <v>13.4</v>
      </c>
      <c r="BV177" s="45">
        <v>0</v>
      </c>
      <c r="BW177" s="45">
        <v>3142</v>
      </c>
      <c r="BX177" s="45">
        <v>3160</v>
      </c>
      <c r="BY177" s="45">
        <v>3152.2</v>
      </c>
      <c r="BZ177" s="45">
        <v>13.1</v>
      </c>
      <c r="CA177" s="45">
        <v>13.5</v>
      </c>
      <c r="CB177" s="45">
        <v>13.3</v>
      </c>
      <c r="CC177" s="45">
        <v>2.15</v>
      </c>
      <c r="CD177" s="45">
        <v>2.31</v>
      </c>
      <c r="CE177" s="45">
        <v>2.2200000000000002</v>
      </c>
      <c r="CF177" s="45">
        <v>6.1</v>
      </c>
      <c r="CG177" s="45">
        <v>6.8</v>
      </c>
      <c r="CH177" s="45">
        <v>6.5</v>
      </c>
      <c r="CI177" s="45" t="s">
        <v>168</v>
      </c>
      <c r="CJ177" s="45" t="s">
        <v>168</v>
      </c>
      <c r="CK177" s="45" t="s">
        <v>168</v>
      </c>
      <c r="CL177" s="45">
        <v>844</v>
      </c>
      <c r="CM177" s="45">
        <v>856</v>
      </c>
      <c r="CN177" s="45">
        <v>849</v>
      </c>
      <c r="CO177" s="45">
        <v>143.30000000000001</v>
      </c>
      <c r="CP177" s="45">
        <v>143.80000000000001</v>
      </c>
      <c r="CQ177" s="45">
        <v>143.6</v>
      </c>
      <c r="CR177" s="45">
        <v>87.7</v>
      </c>
      <c r="CS177" s="45">
        <v>88.3</v>
      </c>
      <c r="CT177" s="45">
        <v>88</v>
      </c>
      <c r="CU177" s="45">
        <v>93.3</v>
      </c>
      <c r="CV177" s="45">
        <v>93.8</v>
      </c>
      <c r="CW177" s="45">
        <v>93.6</v>
      </c>
      <c r="CX177" s="45">
        <v>5.5</v>
      </c>
      <c r="CY177" s="45">
        <v>5.8</v>
      </c>
      <c r="CZ177" s="45">
        <v>5.6</v>
      </c>
      <c r="DA177" s="45">
        <v>24.7</v>
      </c>
      <c r="DB177" s="45">
        <v>31.4</v>
      </c>
      <c r="DC177" s="45">
        <v>27.2</v>
      </c>
      <c r="DD177" s="45">
        <v>276</v>
      </c>
      <c r="DE177" s="45">
        <v>276</v>
      </c>
      <c r="DF177" s="45">
        <v>276</v>
      </c>
      <c r="DG177" s="45">
        <v>8.4</v>
      </c>
      <c r="DH177" s="45">
        <v>10.1</v>
      </c>
      <c r="DI177" s="45">
        <v>9.6</v>
      </c>
      <c r="DJ177" s="45">
        <v>0.3</v>
      </c>
      <c r="DK177" s="45">
        <v>0.4</v>
      </c>
      <c r="DL177" s="45">
        <v>0.3</v>
      </c>
      <c r="DM177" s="45">
        <v>0.5</v>
      </c>
      <c r="DN177" s="45">
        <v>0.5</v>
      </c>
      <c r="DO177" s="45">
        <v>0.5</v>
      </c>
      <c r="DP177" s="45">
        <v>35</v>
      </c>
      <c r="DQ177" s="45">
        <v>35</v>
      </c>
      <c r="DR177" s="45">
        <v>35</v>
      </c>
      <c r="DS177" s="45">
        <v>138.80000000000001</v>
      </c>
      <c r="DT177" s="45">
        <v>169.9</v>
      </c>
      <c r="DU177" s="45">
        <v>151.6</v>
      </c>
      <c r="DV177" s="45">
        <v>1660</v>
      </c>
      <c r="DW177" s="45">
        <v>720</v>
      </c>
      <c r="DX177" s="45">
        <v>540</v>
      </c>
      <c r="DY177" s="45">
        <v>1600</v>
      </c>
      <c r="DZ177" s="45">
        <v>5.8400000000000001E-2</v>
      </c>
      <c r="EA177" s="45">
        <v>5.8400000000000001E-2</v>
      </c>
      <c r="EB177" s="45">
        <v>5.8400000000000001E-2</v>
      </c>
      <c r="EC177" s="45">
        <v>8.3799999999999999E-2</v>
      </c>
      <c r="ED177" s="45">
        <v>8.3799999999999999E-2</v>
      </c>
      <c r="EE177" s="45">
        <v>8.3799999999999999E-2</v>
      </c>
      <c r="EF177" s="45">
        <v>6.6000000000000003E-2</v>
      </c>
      <c r="EG177" s="45">
        <v>6.6000000000000003E-2</v>
      </c>
      <c r="EH177" s="45">
        <v>6.6000000000000003E-2</v>
      </c>
      <c r="EI177" s="45">
        <v>6.3500000000000001E-2</v>
      </c>
      <c r="EJ177" s="45">
        <v>6.3500000000000001E-2</v>
      </c>
      <c r="EK177" s="45">
        <v>6.3500000000000001E-2</v>
      </c>
      <c r="EL177" s="45">
        <v>6.6000000000000003E-2</v>
      </c>
      <c r="EM177" s="45">
        <v>7.6200000000000004E-2</v>
      </c>
      <c r="EN177" s="45">
        <v>7.1099999999999997E-2</v>
      </c>
      <c r="EO177" s="45">
        <v>0</v>
      </c>
      <c r="EP177" s="45">
        <v>6</v>
      </c>
      <c r="EQ177" s="45">
        <v>5.0799999999999998E-2</v>
      </c>
      <c r="ER177" s="45">
        <v>61021</v>
      </c>
      <c r="ES177" s="45" t="s">
        <v>141</v>
      </c>
      <c r="ET177" s="45">
        <v>8252</v>
      </c>
      <c r="EU177" s="45">
        <v>8231</v>
      </c>
      <c r="EV177" s="45">
        <v>1288</v>
      </c>
      <c r="EW177" s="45" t="s">
        <v>619</v>
      </c>
      <c r="EX177" s="45" t="s">
        <v>142</v>
      </c>
      <c r="EY177" s="45">
        <v>8</v>
      </c>
      <c r="EZ177" s="45">
        <v>20061006</v>
      </c>
      <c r="FA177" s="45" t="s">
        <v>194</v>
      </c>
      <c r="FB177" s="45" t="s">
        <v>927</v>
      </c>
      <c r="FC177" s="45" t="s">
        <v>918</v>
      </c>
    </row>
    <row r="178" spans="1:159" s="45" customFormat="1">
      <c r="A178" s="45" t="s">
        <v>126</v>
      </c>
      <c r="B178" s="45">
        <v>3</v>
      </c>
      <c r="C178" s="45">
        <v>18.8</v>
      </c>
      <c r="D178" s="45">
        <v>61040</v>
      </c>
      <c r="E178" s="45" t="s">
        <v>577</v>
      </c>
      <c r="F178" s="45" t="s">
        <v>145</v>
      </c>
      <c r="G178" s="45">
        <v>20061018</v>
      </c>
      <c r="H178" s="45" t="s">
        <v>655</v>
      </c>
      <c r="I178" s="45" t="s">
        <v>236</v>
      </c>
      <c r="J178" s="45">
        <v>20061019</v>
      </c>
      <c r="K178" s="45">
        <v>20070118</v>
      </c>
      <c r="L178" s="45">
        <v>64</v>
      </c>
      <c r="N178" s="52">
        <f t="shared" si="78"/>
        <v>0</v>
      </c>
      <c r="O178" s="53">
        <f t="shared" si="79"/>
        <v>0.59789999999999999</v>
      </c>
      <c r="P178" s="45">
        <v>0.59789999999999999</v>
      </c>
      <c r="Q178" s="45">
        <f t="shared" si="80"/>
        <v>0.6255287507309869</v>
      </c>
      <c r="R178" s="45">
        <f t="shared" si="81"/>
        <v>-0.6255287507309869</v>
      </c>
      <c r="S178" s="45">
        <f t="shared" si="82"/>
        <v>-3.4535938413733591E-2</v>
      </c>
      <c r="T178" s="54">
        <f t="shared" si="83"/>
        <v>29.402538003508734</v>
      </c>
      <c r="U178" s="45">
        <f t="shared" si="84"/>
        <v>0.60652882329784574</v>
      </c>
      <c r="V178" s="55">
        <f t="shared" si="85"/>
        <v>-0.60652882329784574</v>
      </c>
      <c r="W178" s="56">
        <f t="shared" si="86"/>
        <v>-1.0786029122307195E-2</v>
      </c>
      <c r="X178" s="54">
        <f t="shared" si="87"/>
        <v>29.311338351829658</v>
      </c>
      <c r="Y178" s="45">
        <f t="shared" si="88"/>
        <v>-1.0786029122307195E-2</v>
      </c>
      <c r="Z178" s="45">
        <f t="shared" si="89"/>
        <v>0</v>
      </c>
      <c r="AA178" s="45">
        <f t="shared" si="90"/>
        <v>0.60652882329784574</v>
      </c>
      <c r="AB178" s="45">
        <f t="shared" si="98"/>
        <v>0</v>
      </c>
      <c r="AC178" s="45">
        <f t="shared" si="91"/>
        <v>0</v>
      </c>
      <c r="AD178" s="45">
        <f t="shared" si="92"/>
        <v>0</v>
      </c>
      <c r="AE178" s="45">
        <f t="shared" si="93"/>
        <v>0</v>
      </c>
      <c r="AF178" s="45">
        <f t="shared" si="94"/>
        <v>0</v>
      </c>
      <c r="AH178" s="48">
        <v>9.32</v>
      </c>
      <c r="AI178" s="45">
        <f t="shared" ref="AI178:AI181" si="114">(AH178-9.24)/0.07</f>
        <v>1.1428571428571437</v>
      </c>
      <c r="AJ178" s="45">
        <v>1.1428571428571437</v>
      </c>
      <c r="AK178" s="45">
        <f t="shared" si="95"/>
        <v>1.1734865903175544</v>
      </c>
      <c r="AL178" s="45">
        <f t="shared" si="96"/>
        <v>-1.1734865903175544</v>
      </c>
      <c r="AM178" s="45">
        <f t="shared" si="100"/>
        <v>-3.8286809325513316E-2</v>
      </c>
      <c r="AN178" s="45">
        <f t="shared" si="99"/>
        <v>1.1734856836250818</v>
      </c>
      <c r="AO178" s="45">
        <f t="shared" si="101"/>
        <v>-1.1734856836250818</v>
      </c>
      <c r="AP178" s="45">
        <f t="shared" si="102"/>
        <v>-3.8285675959922383E-2</v>
      </c>
      <c r="AQ178" s="45">
        <f t="shared" si="97"/>
        <v>0</v>
      </c>
      <c r="BE178" s="45" t="s">
        <v>151</v>
      </c>
      <c r="BF178" s="45">
        <v>143.5</v>
      </c>
      <c r="BG178" s="45">
        <v>20061016</v>
      </c>
      <c r="BH178" s="45" t="s">
        <v>138</v>
      </c>
      <c r="BI178" s="45" t="s">
        <v>655</v>
      </c>
      <c r="BJ178" s="45" t="s">
        <v>901</v>
      </c>
      <c r="BK178" s="45">
        <v>40</v>
      </c>
      <c r="BL178" s="45">
        <v>58.21</v>
      </c>
      <c r="BM178" s="45">
        <v>52.28</v>
      </c>
      <c r="BN178" s="45">
        <v>10.09</v>
      </c>
      <c r="BO178" s="45">
        <v>9.17</v>
      </c>
      <c r="BP178" s="45">
        <v>190</v>
      </c>
      <c r="BQ178" s="45" t="s">
        <v>977</v>
      </c>
      <c r="BR178" s="45">
        <v>40</v>
      </c>
      <c r="BS178" s="45">
        <v>8.6</v>
      </c>
      <c r="BT178" s="45">
        <v>10.199999999999999</v>
      </c>
      <c r="BU178" s="45">
        <v>18.8</v>
      </c>
      <c r="BV178" s="45">
        <v>0</v>
      </c>
      <c r="BW178" s="45">
        <v>3144</v>
      </c>
      <c r="BX178" s="45">
        <v>3160</v>
      </c>
      <c r="BY178" s="45">
        <v>3151.6</v>
      </c>
      <c r="BZ178" s="45">
        <v>13.2</v>
      </c>
      <c r="CA178" s="45">
        <v>13.7</v>
      </c>
      <c r="CB178" s="45">
        <v>13.4</v>
      </c>
      <c r="CC178" s="45">
        <v>2.2200000000000002</v>
      </c>
      <c r="CD178" s="45">
        <v>2.3199999999999998</v>
      </c>
      <c r="CE178" s="45">
        <v>2.29</v>
      </c>
      <c r="CF178" s="45">
        <v>6.5</v>
      </c>
      <c r="CG178" s="45">
        <v>7.1</v>
      </c>
      <c r="CH178" s="45">
        <v>6.9</v>
      </c>
      <c r="CI178" s="45" t="s">
        <v>168</v>
      </c>
      <c r="CJ178" s="45" t="s">
        <v>168</v>
      </c>
      <c r="CK178" s="45" t="s">
        <v>168</v>
      </c>
      <c r="CL178" s="45">
        <v>839</v>
      </c>
      <c r="CM178" s="45">
        <v>868</v>
      </c>
      <c r="CN178" s="45">
        <v>851</v>
      </c>
      <c r="CO178" s="45">
        <v>143.4</v>
      </c>
      <c r="CP178" s="45">
        <v>143.9</v>
      </c>
      <c r="CQ178" s="45">
        <v>143.6</v>
      </c>
      <c r="CR178" s="45">
        <v>87.6</v>
      </c>
      <c r="CS178" s="45">
        <v>88.2</v>
      </c>
      <c r="CT178" s="45">
        <v>87.9</v>
      </c>
      <c r="CU178" s="45">
        <v>93.4</v>
      </c>
      <c r="CV178" s="45">
        <v>93.8</v>
      </c>
      <c r="CW178" s="45">
        <v>93.6</v>
      </c>
      <c r="CX178" s="45">
        <v>5.5</v>
      </c>
      <c r="CY178" s="45">
        <v>5.9</v>
      </c>
      <c r="CZ178" s="45">
        <v>5.7</v>
      </c>
      <c r="DA178" s="45">
        <v>25.8</v>
      </c>
      <c r="DB178" s="45">
        <v>32</v>
      </c>
      <c r="DC178" s="45">
        <v>28.9</v>
      </c>
      <c r="DD178" s="45">
        <v>276</v>
      </c>
      <c r="DE178" s="45">
        <v>276</v>
      </c>
      <c r="DF178" s="45">
        <v>276</v>
      </c>
      <c r="DG178" s="45">
        <v>6.8</v>
      </c>
      <c r="DH178" s="45">
        <v>8.1</v>
      </c>
      <c r="DI178" s="45">
        <v>8.1</v>
      </c>
      <c r="DJ178" s="45">
        <v>0.3</v>
      </c>
      <c r="DK178" s="45">
        <v>0.4</v>
      </c>
      <c r="DL178" s="45">
        <v>0.4</v>
      </c>
      <c r="DM178" s="45">
        <v>0.5</v>
      </c>
      <c r="DN178" s="45">
        <v>0.6</v>
      </c>
      <c r="DO178" s="45">
        <v>0.5</v>
      </c>
      <c r="DP178" s="45">
        <v>35</v>
      </c>
      <c r="DQ178" s="45">
        <v>35</v>
      </c>
      <c r="DR178" s="45">
        <v>35</v>
      </c>
      <c r="DS178" s="45">
        <v>150.1</v>
      </c>
      <c r="DT178" s="45">
        <v>172.7</v>
      </c>
      <c r="DU178" s="45">
        <v>161.5</v>
      </c>
      <c r="DV178" s="45">
        <v>1660</v>
      </c>
      <c r="DW178" s="45">
        <v>720</v>
      </c>
      <c r="DX178" s="45">
        <v>540</v>
      </c>
      <c r="DY178" s="45">
        <v>1650</v>
      </c>
      <c r="DZ178" s="45">
        <v>5.0799999999999998E-2</v>
      </c>
      <c r="EA178" s="45">
        <v>5.0799999999999998E-2</v>
      </c>
      <c r="EB178" s="45">
        <v>5.0799999999999998E-2</v>
      </c>
      <c r="EC178" s="45">
        <v>8.3799999999999999E-2</v>
      </c>
      <c r="ED178" s="45">
        <v>8.3799999999999999E-2</v>
      </c>
      <c r="EE178" s="45">
        <v>8.3799999999999999E-2</v>
      </c>
      <c r="EF178" s="45">
        <v>6.6000000000000003E-2</v>
      </c>
      <c r="EG178" s="45">
        <v>6.6000000000000003E-2</v>
      </c>
      <c r="EH178" s="45">
        <v>6.6000000000000003E-2</v>
      </c>
      <c r="EI178" s="45">
        <v>6.3500000000000001E-2</v>
      </c>
      <c r="EJ178" s="45">
        <v>6.3500000000000001E-2</v>
      </c>
      <c r="EK178" s="45">
        <v>6.3500000000000001E-2</v>
      </c>
      <c r="EL178" s="45">
        <v>6.6000000000000003E-2</v>
      </c>
      <c r="EM178" s="45">
        <v>7.6200000000000004E-2</v>
      </c>
      <c r="EN178" s="45">
        <v>7.1099999999999997E-2</v>
      </c>
      <c r="EO178" s="45">
        <v>0</v>
      </c>
      <c r="EP178" s="45">
        <v>7</v>
      </c>
      <c r="EQ178" s="45">
        <v>5.0799999999999998E-2</v>
      </c>
      <c r="ER178" s="45">
        <v>61021</v>
      </c>
      <c r="ES178" s="45" t="s">
        <v>141</v>
      </c>
      <c r="ET178" s="45">
        <v>8252</v>
      </c>
      <c r="EU178" s="45">
        <v>8231</v>
      </c>
      <c r="EV178" s="45">
        <v>1288</v>
      </c>
      <c r="EW178" s="45" t="s">
        <v>403</v>
      </c>
      <c r="EX178" s="45" t="s">
        <v>142</v>
      </c>
      <c r="EY178" s="45">
        <v>9</v>
      </c>
      <c r="EZ178" s="45">
        <v>20061018</v>
      </c>
      <c r="FA178" s="45" t="s">
        <v>655</v>
      </c>
      <c r="FB178" s="45" t="s">
        <v>927</v>
      </c>
      <c r="FC178" s="45" t="s">
        <v>918</v>
      </c>
    </row>
    <row r="179" spans="1:159" s="45" customFormat="1">
      <c r="A179" s="45" t="s">
        <v>126</v>
      </c>
      <c r="B179" s="45">
        <v>4</v>
      </c>
      <c r="C179" s="45">
        <v>23.4</v>
      </c>
      <c r="D179" s="45">
        <v>61041</v>
      </c>
      <c r="E179" s="45" t="s">
        <v>577</v>
      </c>
      <c r="F179" s="45" t="s">
        <v>145</v>
      </c>
      <c r="G179" s="45">
        <v>20061207</v>
      </c>
      <c r="H179" s="45" t="s">
        <v>427</v>
      </c>
      <c r="I179" s="45" t="s">
        <v>295</v>
      </c>
      <c r="J179" s="45">
        <v>20061211</v>
      </c>
      <c r="K179" s="45" t="s">
        <v>624</v>
      </c>
      <c r="L179" s="45">
        <v>65</v>
      </c>
      <c r="N179" s="52">
        <f t="shared" ref="N179:N200" si="115">IF(ABS(P179)&gt;=N$3,1,0)</f>
        <v>0</v>
      </c>
      <c r="O179" s="53">
        <f t="shared" ref="O179:O200" si="116">IF(ABS(P179-U178)&lt;=AB$3,P179,IF(ABS(P179-P180)&lt;=O$3,P179,IF(AND(P179&gt;=U178,(P179-P180)&gt;O$3),O$3+U178,IF(AND(P179&lt;U178,(P179-P180)&lt;-O$3),-O$3*Y$3+U178,"error"))))</f>
        <v>1.5464</v>
      </c>
      <c r="P179" s="45">
        <v>1.5464</v>
      </c>
      <c r="Q179" s="45">
        <f t="shared" ref="Q179:Q200" si="117">P179*Q$3+(1-Q$3)*Q178</f>
        <v>0.8097030005847895</v>
      </c>
      <c r="R179" s="45">
        <f t="shared" ref="R179:R200" si="118">IF(ABS(Q179)&gt;=R$3*R$2,-Q179,0)</f>
        <v>-0.8097030005847895</v>
      </c>
      <c r="S179" s="45">
        <f t="shared" ref="S179:S200" si="119">P179+R178</f>
        <v>0.92087124926901309</v>
      </c>
      <c r="T179" s="54">
        <f t="shared" ref="T179:T200" si="120">IF(R179=0,T$2,T$2+Q179*T$3)</f>
        <v>30.286574402806988</v>
      </c>
      <c r="U179" s="45">
        <f t="shared" ref="U179:U200" si="121">U$3*O179+(1-U$3)*U178</f>
        <v>0.79450305863827664</v>
      </c>
      <c r="V179" s="55">
        <f t="shared" ref="V179:V200" si="122">-U179</f>
        <v>-0.79450305863827664</v>
      </c>
      <c r="W179" s="56">
        <f t="shared" ref="W179:W200" si="123">O179+V178</f>
        <v>0.93987117670215425</v>
      </c>
      <c r="X179" s="54">
        <f t="shared" ref="X179:X200" si="124">IF(V179=0,X$2,X$2+U179*X$3)</f>
        <v>30.213614681463724</v>
      </c>
      <c r="Y179" s="45">
        <f t="shared" ref="Y179:Y200" si="125">O179-U178</f>
        <v>0.93987117670215425</v>
      </c>
      <c r="Z179" s="45">
        <f t="shared" ref="Z179:Z200" si="126">IF(ABS(P179-AA178)&gt;Z$3*Y$3,1,0)</f>
        <v>0</v>
      </c>
      <c r="AA179" s="45">
        <f t="shared" ref="AA179:AA200" si="127">P179*AA$3+(1-AA$3)*AA178</f>
        <v>0.79450305863827664</v>
      </c>
      <c r="AB179" s="45">
        <f t="shared" si="98"/>
        <v>0</v>
      </c>
      <c r="AC179" s="45">
        <f t="shared" ref="AC179:AC200" si="128">IF(ABS(Y179)&gt;Y$3*AC$3,1,0)</f>
        <v>0</v>
      </c>
      <c r="AD179" s="45">
        <f t="shared" ref="AD179:AD200" si="129">IF(ABS(Y179)&gt;AD$3*Y$3,1,0)</f>
        <v>0</v>
      </c>
      <c r="AE179" s="45">
        <f t="shared" ref="AE179:AE200" si="130">IF(AB178+AC178=0,IF(ABS(Y179)&lt;=AE$2,IF(ABS(U179)&lt;=AE$3,1,0),0),0)</f>
        <v>0</v>
      </c>
      <c r="AF179" s="45">
        <f t="shared" ref="AF179:AF200" si="131">IF(AB178+AC178=0,IF(ABS(Y179)&lt;=AF$2,IF(ABS(U179)&lt;=AF$3,1,0),0),0)</f>
        <v>0</v>
      </c>
      <c r="AH179" s="48">
        <v>9.48</v>
      </c>
      <c r="AI179" s="45">
        <f t="shared" si="114"/>
        <v>3.4285714285714315</v>
      </c>
      <c r="AJ179" s="45">
        <v>3.4285714285714315</v>
      </c>
      <c r="AK179" s="45">
        <f t="shared" ref="AK179:AK200" si="132">AJ179*AK$3+AK178*(1-AK$3)</f>
        <v>1.62450355796833</v>
      </c>
      <c r="AL179" s="45">
        <f t="shared" ref="AL179:AL200" si="133">IF(ABS(AK179)&gt;=AL$2*AL$3,-AK179,0)</f>
        <v>-1.62450355796833</v>
      </c>
      <c r="AM179" s="45">
        <f t="shared" si="100"/>
        <v>2.2550848382538771</v>
      </c>
      <c r="AN179" s="45">
        <f t="shared" si="99"/>
        <v>1.6245028326143518</v>
      </c>
      <c r="AO179" s="45">
        <f t="shared" si="101"/>
        <v>-1.6245028326143518</v>
      </c>
      <c r="AP179" s="45">
        <f t="shared" si="102"/>
        <v>2.2550857449463497</v>
      </c>
      <c r="AQ179" s="45">
        <f t="shared" ref="AQ179:AQ200" si="134">IF(ABS(AJ179)&gt;=AQ$3,1,0)</f>
        <v>1</v>
      </c>
      <c r="BE179" s="45" t="s">
        <v>286</v>
      </c>
      <c r="BF179" s="45">
        <v>143.5</v>
      </c>
      <c r="BG179" s="45">
        <v>20061205</v>
      </c>
      <c r="BH179" s="45" t="s">
        <v>138</v>
      </c>
      <c r="BI179" s="45" t="s">
        <v>637</v>
      </c>
      <c r="BJ179" s="45" t="s">
        <v>901</v>
      </c>
      <c r="BK179" s="45">
        <v>40</v>
      </c>
      <c r="BL179" s="45">
        <v>58.85</v>
      </c>
      <c r="BM179" s="45">
        <v>52.85</v>
      </c>
      <c r="BN179" s="45">
        <v>10.17</v>
      </c>
      <c r="BO179" s="45">
        <v>9.2799999999999994</v>
      </c>
      <c r="BP179" s="45">
        <v>140</v>
      </c>
      <c r="BQ179" s="45" t="s">
        <v>990</v>
      </c>
      <c r="BR179" s="45">
        <v>40</v>
      </c>
      <c r="BS179" s="45">
        <v>10.1</v>
      </c>
      <c r="BT179" s="45">
        <v>13.3</v>
      </c>
      <c r="BU179" s="45">
        <v>23.4</v>
      </c>
      <c r="BV179" s="45">
        <v>0</v>
      </c>
      <c r="BW179" s="45">
        <v>3147</v>
      </c>
      <c r="BX179" s="45">
        <v>3160</v>
      </c>
      <c r="BY179" s="45">
        <v>3151.9</v>
      </c>
      <c r="BZ179" s="45">
        <v>13.2</v>
      </c>
      <c r="CA179" s="45">
        <v>13.6</v>
      </c>
      <c r="CB179" s="45">
        <v>13.3</v>
      </c>
      <c r="CC179" s="45">
        <v>2.15</v>
      </c>
      <c r="CD179" s="45">
        <v>2.2799999999999998</v>
      </c>
      <c r="CE179" s="45">
        <v>2.21</v>
      </c>
      <c r="CF179" s="45">
        <v>6.3</v>
      </c>
      <c r="CG179" s="45">
        <v>7.7</v>
      </c>
      <c r="CH179" s="45">
        <v>7</v>
      </c>
      <c r="CI179" s="45" t="s">
        <v>168</v>
      </c>
      <c r="CJ179" s="45" t="s">
        <v>168</v>
      </c>
      <c r="CK179" s="45" t="s">
        <v>168</v>
      </c>
      <c r="CL179" s="45">
        <v>833</v>
      </c>
      <c r="CM179" s="45">
        <v>856</v>
      </c>
      <c r="CN179" s="45">
        <v>846</v>
      </c>
      <c r="CO179" s="45">
        <v>143.1</v>
      </c>
      <c r="CP179" s="45">
        <v>144.1</v>
      </c>
      <c r="CQ179" s="45">
        <v>143.6</v>
      </c>
      <c r="CR179" s="45">
        <v>87.5</v>
      </c>
      <c r="CS179" s="45">
        <v>88.1</v>
      </c>
      <c r="CT179" s="45">
        <v>87.9</v>
      </c>
      <c r="CU179" s="45">
        <v>93.3</v>
      </c>
      <c r="CV179" s="45">
        <v>93.9</v>
      </c>
      <c r="CW179" s="45">
        <v>93.6</v>
      </c>
      <c r="CX179" s="45">
        <v>5.4</v>
      </c>
      <c r="CY179" s="45">
        <v>6.3</v>
      </c>
      <c r="CZ179" s="45">
        <v>5.6</v>
      </c>
      <c r="DA179" s="45">
        <v>25.7</v>
      </c>
      <c r="DB179" s="45">
        <v>32.6</v>
      </c>
      <c r="DC179" s="45">
        <v>28.8</v>
      </c>
      <c r="DD179" s="45">
        <v>276</v>
      </c>
      <c r="DE179" s="45">
        <v>276</v>
      </c>
      <c r="DF179" s="45">
        <v>276</v>
      </c>
      <c r="DG179" s="45">
        <v>8.1</v>
      </c>
      <c r="DH179" s="45">
        <v>10.1</v>
      </c>
      <c r="DI179" s="45">
        <v>9.1</v>
      </c>
      <c r="DJ179" s="45">
        <v>0.2</v>
      </c>
      <c r="DK179" s="45">
        <v>0.3</v>
      </c>
      <c r="DL179" s="45">
        <v>0.2</v>
      </c>
      <c r="DM179" s="45">
        <v>0.45</v>
      </c>
      <c r="DN179" s="45">
        <v>0.55000000000000004</v>
      </c>
      <c r="DO179" s="45">
        <v>0.5</v>
      </c>
      <c r="DP179" s="45">
        <v>35</v>
      </c>
      <c r="DQ179" s="45">
        <v>35</v>
      </c>
      <c r="DR179" s="45">
        <v>35</v>
      </c>
      <c r="DS179" s="45">
        <v>158.6</v>
      </c>
      <c r="DT179" s="45">
        <v>206.7</v>
      </c>
      <c r="DU179" s="45">
        <v>185.6</v>
      </c>
      <c r="DV179" s="45">
        <v>1660</v>
      </c>
      <c r="DW179" s="45">
        <v>720</v>
      </c>
      <c r="DX179" s="45">
        <v>540</v>
      </c>
      <c r="DY179" s="45">
        <v>1700</v>
      </c>
      <c r="DZ179" s="45">
        <v>5.5899999999999998E-2</v>
      </c>
      <c r="EA179" s="45">
        <v>5.5899999999999998E-2</v>
      </c>
      <c r="EB179" s="45">
        <v>5.5899999999999998E-2</v>
      </c>
      <c r="EC179" s="45">
        <v>7.8700000000000006E-2</v>
      </c>
      <c r="ED179" s="45">
        <v>7.8700000000000006E-2</v>
      </c>
      <c r="EE179" s="45">
        <v>7.8700000000000006E-2</v>
      </c>
      <c r="EF179" s="45">
        <v>6.3500000000000001E-2</v>
      </c>
      <c r="EG179" s="45">
        <v>6.3500000000000001E-2</v>
      </c>
      <c r="EH179" s="45">
        <v>6.3500000000000001E-2</v>
      </c>
      <c r="EI179" s="45">
        <v>5.5899999999999998E-2</v>
      </c>
      <c r="EJ179" s="45">
        <v>6.6000000000000003E-2</v>
      </c>
      <c r="EK179" s="45">
        <v>6.0999999999999999E-2</v>
      </c>
      <c r="EL179" s="45">
        <v>6.0999999999999999E-2</v>
      </c>
      <c r="EM179" s="45">
        <v>7.1099999999999997E-2</v>
      </c>
      <c r="EN179" s="45">
        <v>6.6000000000000003E-2</v>
      </c>
      <c r="EO179" s="45">
        <v>0</v>
      </c>
      <c r="EP179" s="45">
        <v>15</v>
      </c>
      <c r="EQ179" s="45">
        <v>5.0799999999999998E-2</v>
      </c>
      <c r="ER179" s="45" t="s">
        <v>825</v>
      </c>
      <c r="ES179" s="45">
        <v>6982</v>
      </c>
      <c r="ET179" s="45">
        <v>8252</v>
      </c>
      <c r="EU179" s="45">
        <v>8231</v>
      </c>
      <c r="EV179" s="45">
        <v>1272</v>
      </c>
      <c r="EW179" s="45">
        <v>2405</v>
      </c>
      <c r="EX179" s="45" t="s">
        <v>142</v>
      </c>
      <c r="EY179" s="45">
        <v>152</v>
      </c>
      <c r="EZ179" s="45">
        <v>20061207</v>
      </c>
      <c r="FA179" s="45" t="s">
        <v>427</v>
      </c>
      <c r="FB179" s="45">
        <v>66</v>
      </c>
      <c r="FC179" s="45" t="s">
        <v>918</v>
      </c>
    </row>
    <row r="180" spans="1:159" s="45" customFormat="1">
      <c r="A180" s="45" t="s">
        <v>126</v>
      </c>
      <c r="B180" s="45">
        <v>4</v>
      </c>
      <c r="C180" s="45">
        <v>11.9</v>
      </c>
      <c r="D180" s="45">
        <v>60844</v>
      </c>
      <c r="E180" s="45" t="s">
        <v>577</v>
      </c>
      <c r="F180" s="45" t="s">
        <v>145</v>
      </c>
      <c r="G180" s="45">
        <v>20061214</v>
      </c>
      <c r="H180" s="45" t="s">
        <v>401</v>
      </c>
      <c r="I180" s="45" t="s">
        <v>236</v>
      </c>
      <c r="J180" s="45">
        <v>20061215</v>
      </c>
      <c r="K180" s="45">
        <v>20070314</v>
      </c>
      <c r="L180" s="45">
        <v>66</v>
      </c>
      <c r="N180" s="52">
        <f t="shared" si="115"/>
        <v>0</v>
      </c>
      <c r="O180" s="53">
        <f t="shared" si="116"/>
        <v>-0.82469999999999999</v>
      </c>
      <c r="P180" s="45">
        <v>-0.82469999999999999</v>
      </c>
      <c r="Q180" s="45">
        <f t="shared" si="117"/>
        <v>0.48282240046783165</v>
      </c>
      <c r="R180" s="45">
        <f t="shared" si="118"/>
        <v>0</v>
      </c>
      <c r="S180" s="45">
        <f t="shared" si="119"/>
        <v>-1.6344030005847894</v>
      </c>
      <c r="T180" s="54">
        <f t="shared" si="120"/>
        <v>26.4</v>
      </c>
      <c r="U180" s="45">
        <f t="shared" si="121"/>
        <v>0.47066244691062142</v>
      </c>
      <c r="V180" s="55">
        <f t="shared" si="122"/>
        <v>-0.47066244691062142</v>
      </c>
      <c r="W180" s="56">
        <f t="shared" si="123"/>
        <v>-1.6192030586382766</v>
      </c>
      <c r="X180" s="54">
        <f t="shared" si="124"/>
        <v>28.659179745170981</v>
      </c>
      <c r="Y180" s="45">
        <f t="shared" si="125"/>
        <v>-1.6192030586382766</v>
      </c>
      <c r="Z180" s="45">
        <f t="shared" si="126"/>
        <v>0</v>
      </c>
      <c r="AA180" s="45">
        <f t="shared" si="127"/>
        <v>0.47066244691062142</v>
      </c>
      <c r="AB180" s="45">
        <f t="shared" ref="AB180:AB200" si="135">IF(ABS(Y180)&gt;Y$3*AB$3,1,0)</f>
        <v>0</v>
      </c>
      <c r="AC180" s="45">
        <f t="shared" si="128"/>
        <v>0</v>
      </c>
      <c r="AD180" s="45">
        <f t="shared" si="129"/>
        <v>1</v>
      </c>
      <c r="AE180" s="45">
        <f t="shared" si="130"/>
        <v>0</v>
      </c>
      <c r="AF180" s="45">
        <f t="shared" si="131"/>
        <v>0</v>
      </c>
      <c r="AH180" s="48">
        <v>9.3699999999999992</v>
      </c>
      <c r="AI180" s="45">
        <f t="shared" si="114"/>
        <v>1.8571428571428428</v>
      </c>
      <c r="AJ180" s="45">
        <v>1.8571428571428428</v>
      </c>
      <c r="AK180" s="45">
        <f t="shared" si="132"/>
        <v>1.6710314178032326</v>
      </c>
      <c r="AL180" s="45">
        <f t="shared" si="133"/>
        <v>-1.6710314178032326</v>
      </c>
      <c r="AM180" s="45">
        <f t="shared" si="100"/>
        <v>0.23263929917451276</v>
      </c>
      <c r="AN180" s="45">
        <f t="shared" ref="AN180:AN200" si="136">AJ180*AN$3+AN179*(1-AN$3)</f>
        <v>1.67103083752005</v>
      </c>
      <c r="AO180" s="45">
        <f t="shared" si="101"/>
        <v>-1.67103083752005</v>
      </c>
      <c r="AP180" s="45">
        <f t="shared" si="102"/>
        <v>0.23264002452849097</v>
      </c>
      <c r="AQ180" s="45">
        <f t="shared" si="134"/>
        <v>0</v>
      </c>
      <c r="BE180" s="45" t="s">
        <v>151</v>
      </c>
      <c r="BF180" s="45">
        <v>143.5</v>
      </c>
      <c r="BG180" s="45">
        <v>20061212</v>
      </c>
      <c r="BH180" s="45" t="s">
        <v>138</v>
      </c>
      <c r="BI180" s="45" t="s">
        <v>994</v>
      </c>
      <c r="BJ180" s="45" t="s">
        <v>901</v>
      </c>
      <c r="BK180" s="45">
        <v>40</v>
      </c>
      <c r="BL180" s="45">
        <v>58.99</v>
      </c>
      <c r="BM180" s="45">
        <v>52.32</v>
      </c>
      <c r="BN180" s="45">
        <v>10.07</v>
      </c>
      <c r="BO180" s="45">
        <v>9.2200000000000006</v>
      </c>
      <c r="BP180" s="45">
        <v>242</v>
      </c>
      <c r="BQ180" s="45" t="s">
        <v>995</v>
      </c>
      <c r="BR180" s="45">
        <v>40</v>
      </c>
      <c r="BS180" s="45">
        <v>5.3</v>
      </c>
      <c r="BT180" s="45">
        <v>6.6</v>
      </c>
      <c r="BU180" s="45">
        <v>11.9</v>
      </c>
      <c r="BV180" s="45">
        <v>0</v>
      </c>
      <c r="BW180" s="45">
        <v>3147</v>
      </c>
      <c r="BX180" s="45">
        <v>3162</v>
      </c>
      <c r="BY180" s="45">
        <v>3154.2</v>
      </c>
      <c r="BZ180" s="45">
        <v>13.3</v>
      </c>
      <c r="CA180" s="45">
        <v>13.5</v>
      </c>
      <c r="CB180" s="45">
        <v>13.4</v>
      </c>
      <c r="CC180" s="45">
        <v>2.17</v>
      </c>
      <c r="CD180" s="45">
        <v>2.2200000000000002</v>
      </c>
      <c r="CE180" s="45">
        <v>2.19</v>
      </c>
      <c r="CF180" s="45">
        <v>6.8</v>
      </c>
      <c r="CG180" s="45">
        <v>7.1</v>
      </c>
      <c r="CH180" s="45">
        <v>7</v>
      </c>
      <c r="CI180" s="45" t="s">
        <v>168</v>
      </c>
      <c r="CJ180" s="45" t="s">
        <v>168</v>
      </c>
      <c r="CK180" s="45" t="s">
        <v>168</v>
      </c>
      <c r="CL180" s="45">
        <v>835</v>
      </c>
      <c r="CM180" s="45">
        <v>870</v>
      </c>
      <c r="CN180" s="45">
        <v>851</v>
      </c>
      <c r="CO180" s="45">
        <v>143.19999999999999</v>
      </c>
      <c r="CP180" s="45">
        <v>143.9</v>
      </c>
      <c r="CQ180" s="45">
        <v>143.4</v>
      </c>
      <c r="CR180" s="45">
        <v>87.6</v>
      </c>
      <c r="CS180" s="45">
        <v>88.2</v>
      </c>
      <c r="CT180" s="45">
        <v>87.9</v>
      </c>
      <c r="CU180" s="45">
        <v>93.2</v>
      </c>
      <c r="CV180" s="45">
        <v>93.9</v>
      </c>
      <c r="CW180" s="45">
        <v>93.6</v>
      </c>
      <c r="CX180" s="45">
        <v>5.3</v>
      </c>
      <c r="CY180" s="45">
        <v>5.8</v>
      </c>
      <c r="CZ180" s="45">
        <v>5.6</v>
      </c>
      <c r="DA180" s="45">
        <v>23.9</v>
      </c>
      <c r="DB180" s="45">
        <v>28.8</v>
      </c>
      <c r="DC180" s="45">
        <v>25.7</v>
      </c>
      <c r="DD180" s="45">
        <v>272</v>
      </c>
      <c r="DE180" s="45">
        <v>276</v>
      </c>
      <c r="DF180" s="45">
        <v>276</v>
      </c>
      <c r="DG180" s="45">
        <v>8.8000000000000007</v>
      </c>
      <c r="DH180" s="45">
        <v>9.8000000000000007</v>
      </c>
      <c r="DI180" s="45">
        <v>9.6</v>
      </c>
      <c r="DJ180" s="45">
        <v>0.2</v>
      </c>
      <c r="DK180" s="45">
        <v>0.2</v>
      </c>
      <c r="DL180" s="45">
        <v>0.2</v>
      </c>
      <c r="DM180" s="45">
        <v>0.5</v>
      </c>
      <c r="DN180" s="45">
        <v>0.52</v>
      </c>
      <c r="DO180" s="45">
        <v>0.5</v>
      </c>
      <c r="DP180" s="45">
        <v>35</v>
      </c>
      <c r="DQ180" s="45">
        <v>35</v>
      </c>
      <c r="DR180" s="45">
        <v>35</v>
      </c>
      <c r="DS180" s="45">
        <v>167.1</v>
      </c>
      <c r="DT180" s="45">
        <v>212.4</v>
      </c>
      <c r="DU180" s="45">
        <v>187.7</v>
      </c>
      <c r="DV180" s="45">
        <v>1660</v>
      </c>
      <c r="DW180" s="45">
        <v>720</v>
      </c>
      <c r="DX180" s="45">
        <v>540</v>
      </c>
      <c r="DY180" s="45">
        <v>1598</v>
      </c>
      <c r="DZ180" s="45">
        <v>5.0799999999999998E-2</v>
      </c>
      <c r="EA180" s="45">
        <v>5.0799999999999998E-2</v>
      </c>
      <c r="EB180" s="45">
        <v>5.0799999999999998E-2</v>
      </c>
      <c r="EC180" s="45">
        <v>7.8700000000000006E-2</v>
      </c>
      <c r="ED180" s="45">
        <v>7.8700000000000006E-2</v>
      </c>
      <c r="EE180" s="45">
        <v>7.8700000000000006E-2</v>
      </c>
      <c r="EF180" s="45">
        <v>6.3500000000000001E-2</v>
      </c>
      <c r="EG180" s="45">
        <v>6.3500000000000001E-2</v>
      </c>
      <c r="EH180" s="45">
        <v>6.3500000000000001E-2</v>
      </c>
      <c r="EI180" s="45">
        <v>5.5899999999999998E-2</v>
      </c>
      <c r="EJ180" s="45">
        <v>6.6000000000000003E-2</v>
      </c>
      <c r="EK180" s="45">
        <v>6.0999999999999999E-2</v>
      </c>
      <c r="EL180" s="45">
        <v>6.0999999999999999E-2</v>
      </c>
      <c r="EM180" s="45">
        <v>7.1099999999999997E-2</v>
      </c>
      <c r="EN180" s="45">
        <v>6.6000000000000003E-2</v>
      </c>
      <c r="EO180" s="45">
        <v>0</v>
      </c>
      <c r="EP180" s="45">
        <v>16</v>
      </c>
      <c r="EQ180" s="45">
        <v>5.33E-2</v>
      </c>
      <c r="ER180" s="45" t="s">
        <v>825</v>
      </c>
      <c r="ES180" s="45" t="s">
        <v>864</v>
      </c>
      <c r="ET180" s="45">
        <v>8252</v>
      </c>
      <c r="EU180" s="45">
        <v>8231</v>
      </c>
      <c r="EV180" s="45">
        <v>1272</v>
      </c>
      <c r="EW180" s="45">
        <v>2405</v>
      </c>
      <c r="EX180" s="45" t="s">
        <v>142</v>
      </c>
      <c r="EY180" s="45" t="s">
        <v>996</v>
      </c>
      <c r="EZ180" s="45">
        <v>20061214</v>
      </c>
      <c r="FA180" s="45" t="s">
        <v>401</v>
      </c>
      <c r="FB180" s="45">
        <v>66</v>
      </c>
      <c r="FC180" s="45" t="s">
        <v>918</v>
      </c>
    </row>
    <row r="181" spans="1:159" s="45" customFormat="1">
      <c r="A181" s="45" t="s">
        <v>126</v>
      </c>
      <c r="B181" s="45">
        <v>4</v>
      </c>
      <c r="C181" s="45">
        <v>19.2</v>
      </c>
      <c r="D181" s="45">
        <v>61877</v>
      </c>
      <c r="E181" s="45" t="s">
        <v>577</v>
      </c>
      <c r="F181" s="45" t="s">
        <v>145</v>
      </c>
      <c r="G181" s="45">
        <v>20070309</v>
      </c>
      <c r="H181" s="45" t="s">
        <v>427</v>
      </c>
      <c r="I181" s="45" t="s">
        <v>236</v>
      </c>
      <c r="J181" s="45">
        <v>20070312</v>
      </c>
      <c r="K181" s="45">
        <v>20070609</v>
      </c>
      <c r="L181" s="45">
        <v>67</v>
      </c>
      <c r="N181" s="52">
        <f t="shared" si="115"/>
        <v>0</v>
      </c>
      <c r="O181" s="53">
        <f t="shared" si="116"/>
        <v>0.6804</v>
      </c>
      <c r="P181" s="45">
        <v>0.6804</v>
      </c>
      <c r="Q181" s="45">
        <f t="shared" si="117"/>
        <v>0.5223379203742653</v>
      </c>
      <c r="R181" s="45">
        <f t="shared" si="118"/>
        <v>0</v>
      </c>
      <c r="S181" s="45">
        <f t="shared" si="119"/>
        <v>0.6804</v>
      </c>
      <c r="T181" s="54">
        <f t="shared" si="120"/>
        <v>26.4</v>
      </c>
      <c r="U181" s="45">
        <f t="shared" si="121"/>
        <v>0.51260995752849714</v>
      </c>
      <c r="V181" s="55">
        <f t="shared" si="122"/>
        <v>-0.51260995752849714</v>
      </c>
      <c r="W181" s="56">
        <f t="shared" si="123"/>
        <v>0.20973755308937858</v>
      </c>
      <c r="X181" s="54">
        <f t="shared" si="124"/>
        <v>28.860527796136786</v>
      </c>
      <c r="Y181" s="45">
        <f t="shared" si="125"/>
        <v>0.20973755308937858</v>
      </c>
      <c r="Z181" s="45">
        <f t="shared" si="126"/>
        <v>0</v>
      </c>
      <c r="AA181" s="45">
        <f t="shared" si="127"/>
        <v>0.51260995752849714</v>
      </c>
      <c r="AB181" s="45">
        <f t="shared" si="135"/>
        <v>0</v>
      </c>
      <c r="AC181" s="45">
        <f t="shared" si="128"/>
        <v>0</v>
      </c>
      <c r="AD181" s="45">
        <f t="shared" si="129"/>
        <v>0</v>
      </c>
      <c r="AE181" s="45">
        <f t="shared" si="130"/>
        <v>0</v>
      </c>
      <c r="AF181" s="45">
        <f t="shared" si="131"/>
        <v>1</v>
      </c>
      <c r="AH181" s="48">
        <v>9.36</v>
      </c>
      <c r="AI181" s="45">
        <f t="shared" si="114"/>
        <v>1.7142857142857029</v>
      </c>
      <c r="AJ181" s="45">
        <v>1.7142857142857029</v>
      </c>
      <c r="AK181" s="45">
        <f t="shared" si="132"/>
        <v>1.6796822770997266</v>
      </c>
      <c r="AL181" s="45">
        <f t="shared" si="133"/>
        <v>-1.6796822770997266</v>
      </c>
      <c r="AM181" s="45">
        <f t="shared" ref="AM181:AM200" si="137">AJ181+AL180</f>
        <v>4.3254296482470256E-2</v>
      </c>
      <c r="AN181" s="45">
        <f t="shared" si="136"/>
        <v>1.6796818128731805</v>
      </c>
      <c r="AO181" s="45">
        <f t="shared" ref="AO181:AO200" si="138">-AN181</f>
        <v>-1.6796818128731805</v>
      </c>
      <c r="AP181" s="45">
        <f t="shared" ref="AP181:AP199" si="139">AJ181+AO180</f>
        <v>4.3254876765652872E-2</v>
      </c>
      <c r="AQ181" s="45">
        <f t="shared" si="134"/>
        <v>0</v>
      </c>
      <c r="BE181" s="45" t="s">
        <v>151</v>
      </c>
      <c r="BF181" s="45">
        <v>143.5</v>
      </c>
      <c r="BG181" s="45">
        <v>20070307</v>
      </c>
      <c r="BH181" s="45" t="s">
        <v>138</v>
      </c>
      <c r="BI181" s="45" t="s">
        <v>669</v>
      </c>
      <c r="BJ181" s="45" t="s">
        <v>1016</v>
      </c>
      <c r="BK181" s="45">
        <v>40</v>
      </c>
      <c r="BL181" s="45">
        <v>59.08</v>
      </c>
      <c r="BM181" s="45">
        <v>52.78</v>
      </c>
      <c r="BN181" s="45">
        <v>10.17</v>
      </c>
      <c r="BO181" s="45">
        <v>9.2200000000000006</v>
      </c>
      <c r="BP181" s="45">
        <v>340</v>
      </c>
      <c r="BQ181" s="45" t="s">
        <v>1021</v>
      </c>
      <c r="BR181" s="45">
        <v>40</v>
      </c>
      <c r="BS181" s="45">
        <v>9.1999999999999993</v>
      </c>
      <c r="BT181" s="45">
        <v>10</v>
      </c>
      <c r="BU181" s="45">
        <v>19.2</v>
      </c>
      <c r="BV181" s="45">
        <v>0</v>
      </c>
      <c r="BW181" s="45">
        <v>3147</v>
      </c>
      <c r="BX181" s="45">
        <v>3156</v>
      </c>
      <c r="BY181" s="45">
        <v>3151.1</v>
      </c>
      <c r="BZ181" s="45">
        <v>13.1</v>
      </c>
      <c r="CA181" s="45">
        <v>13.6</v>
      </c>
      <c r="CB181" s="45">
        <v>13.4</v>
      </c>
      <c r="CC181" s="45">
        <v>2.23</v>
      </c>
      <c r="CD181" s="45">
        <v>2.31</v>
      </c>
      <c r="CE181" s="45">
        <v>2.27</v>
      </c>
      <c r="CF181" s="45">
        <v>6.8</v>
      </c>
      <c r="CG181" s="45">
        <v>7.1</v>
      </c>
      <c r="CH181" s="45">
        <v>7</v>
      </c>
      <c r="CI181" s="45" t="s">
        <v>168</v>
      </c>
      <c r="CJ181" s="45" t="s">
        <v>168</v>
      </c>
      <c r="CK181" s="45" t="s">
        <v>168</v>
      </c>
      <c r="CL181" s="45">
        <v>833</v>
      </c>
      <c r="CM181" s="45">
        <v>860</v>
      </c>
      <c r="CN181" s="45">
        <v>849</v>
      </c>
      <c r="CO181" s="45">
        <v>143.19999999999999</v>
      </c>
      <c r="CP181" s="45">
        <v>144</v>
      </c>
      <c r="CQ181" s="45">
        <v>143.69999999999999</v>
      </c>
      <c r="CR181" s="45">
        <v>87</v>
      </c>
      <c r="CS181" s="45">
        <v>88.3</v>
      </c>
      <c r="CT181" s="45">
        <v>87.8</v>
      </c>
      <c r="CU181" s="45">
        <v>93.2</v>
      </c>
      <c r="CV181" s="45">
        <v>93.8</v>
      </c>
      <c r="CW181" s="45">
        <v>93.5</v>
      </c>
      <c r="CX181" s="45">
        <v>5.3</v>
      </c>
      <c r="CY181" s="45">
        <v>6.3</v>
      </c>
      <c r="CZ181" s="45">
        <v>5.6</v>
      </c>
      <c r="DA181" s="45">
        <v>24.8</v>
      </c>
      <c r="DB181" s="45">
        <v>31.8</v>
      </c>
      <c r="DC181" s="45">
        <v>28.4</v>
      </c>
      <c r="DD181" s="45">
        <v>276</v>
      </c>
      <c r="DE181" s="45">
        <v>276</v>
      </c>
      <c r="DF181" s="45">
        <v>276</v>
      </c>
      <c r="DG181" s="45">
        <v>6.8</v>
      </c>
      <c r="DH181" s="45">
        <v>7.8</v>
      </c>
      <c r="DI181" s="45">
        <v>7.2</v>
      </c>
      <c r="DJ181" s="45">
        <v>0.4</v>
      </c>
      <c r="DK181" s="45">
        <v>0.4</v>
      </c>
      <c r="DL181" s="45">
        <v>0.4</v>
      </c>
      <c r="DM181" s="45">
        <v>0.45</v>
      </c>
      <c r="DN181" s="45">
        <v>0.55000000000000004</v>
      </c>
      <c r="DO181" s="45">
        <v>0.5</v>
      </c>
      <c r="DP181" s="45">
        <v>35</v>
      </c>
      <c r="DQ181" s="45">
        <v>35</v>
      </c>
      <c r="DR181" s="45">
        <v>35</v>
      </c>
      <c r="DS181" s="45">
        <v>203.9</v>
      </c>
      <c r="DT181" s="45">
        <v>235</v>
      </c>
      <c r="DU181" s="45">
        <v>218.3</v>
      </c>
      <c r="DV181" s="45">
        <v>1660</v>
      </c>
      <c r="DW181" s="45">
        <v>720</v>
      </c>
      <c r="DX181" s="45">
        <v>540</v>
      </c>
      <c r="DY181" s="45">
        <v>1500</v>
      </c>
      <c r="DZ181" s="45">
        <v>5.5899999999999998E-2</v>
      </c>
      <c r="EA181" s="45">
        <v>5.5899999999999998E-2</v>
      </c>
      <c r="EB181" s="45">
        <v>5.5899999999999998E-2</v>
      </c>
      <c r="EC181" s="45">
        <v>8.1299999999999997E-2</v>
      </c>
      <c r="ED181" s="45">
        <v>8.1299999999999997E-2</v>
      </c>
      <c r="EE181" s="45">
        <v>8.1299999999999997E-2</v>
      </c>
      <c r="EF181" s="45">
        <v>7.6200000000000004E-2</v>
      </c>
      <c r="EG181" s="45">
        <v>7.6200000000000004E-2</v>
      </c>
      <c r="EH181" s="45">
        <v>7.6200000000000004E-2</v>
      </c>
      <c r="EI181" s="45">
        <v>5.5899999999999998E-2</v>
      </c>
      <c r="EJ181" s="45">
        <v>6.6000000000000003E-2</v>
      </c>
      <c r="EK181" s="45">
        <v>6.0999999999999999E-2</v>
      </c>
      <c r="EL181" s="45">
        <v>6.0999999999999999E-2</v>
      </c>
      <c r="EM181" s="45">
        <v>7.1099999999999997E-2</v>
      </c>
      <c r="EN181" s="45">
        <v>6.6000000000000003E-2</v>
      </c>
      <c r="EO181" s="45">
        <v>0</v>
      </c>
      <c r="EP181" s="45">
        <v>11</v>
      </c>
      <c r="EQ181" s="45">
        <v>4.3200000000000002E-2</v>
      </c>
      <c r="ER181" s="45" t="s">
        <v>825</v>
      </c>
      <c r="ES181" s="45" t="s">
        <v>1020</v>
      </c>
      <c r="ET181" s="45">
        <v>8252</v>
      </c>
      <c r="EU181" s="45">
        <v>8231</v>
      </c>
      <c r="EV181" s="45">
        <v>1061</v>
      </c>
      <c r="EW181" s="45" t="s">
        <v>619</v>
      </c>
      <c r="EX181" s="45" t="s">
        <v>142</v>
      </c>
      <c r="EY181" s="45" t="s">
        <v>1022</v>
      </c>
      <c r="EZ181" s="45">
        <v>20070309</v>
      </c>
      <c r="FA181" s="45" t="s">
        <v>427</v>
      </c>
      <c r="FB181" s="45">
        <v>66</v>
      </c>
      <c r="FC181" s="45" t="s">
        <v>918</v>
      </c>
    </row>
    <row r="182" spans="1:159" s="45" customFormat="1">
      <c r="A182" s="45" t="s">
        <v>126</v>
      </c>
      <c r="B182" s="45">
        <v>4</v>
      </c>
      <c r="C182" s="45">
        <v>15.1</v>
      </c>
      <c r="D182" s="45">
        <v>61881</v>
      </c>
      <c r="E182" s="45" t="s">
        <v>144</v>
      </c>
      <c r="F182" s="45" t="s">
        <v>145</v>
      </c>
      <c r="G182" s="45">
        <v>20070613</v>
      </c>
      <c r="H182" s="45" t="s">
        <v>185</v>
      </c>
      <c r="I182" s="45" t="s">
        <v>295</v>
      </c>
      <c r="J182" s="45">
        <v>20070618</v>
      </c>
      <c r="K182" s="45" t="s">
        <v>624</v>
      </c>
      <c r="L182" s="45">
        <v>68</v>
      </c>
      <c r="N182" s="52">
        <f t="shared" si="115"/>
        <v>1</v>
      </c>
      <c r="O182" s="57">
        <f t="shared" si="116"/>
        <v>2.931</v>
      </c>
      <c r="P182" s="45">
        <v>2.931</v>
      </c>
      <c r="Q182" s="45">
        <f t="shared" si="117"/>
        <v>1.0040703362994123</v>
      </c>
      <c r="R182" s="45">
        <f t="shared" si="118"/>
        <v>-1.0040703362994123</v>
      </c>
      <c r="S182" s="45">
        <f t="shared" si="119"/>
        <v>2.931</v>
      </c>
      <c r="T182" s="54">
        <f t="shared" si="120"/>
        <v>31.219537614237176</v>
      </c>
      <c r="U182" s="45">
        <f t="shared" si="121"/>
        <v>0.99628796602279779</v>
      </c>
      <c r="V182" s="55">
        <f t="shared" si="122"/>
        <v>-0.99628796602279779</v>
      </c>
      <c r="W182" s="56">
        <f t="shared" si="123"/>
        <v>2.4183900424715028</v>
      </c>
      <c r="X182" s="54">
        <f t="shared" si="124"/>
        <v>31.182182236909426</v>
      </c>
      <c r="Y182" s="45">
        <f t="shared" si="125"/>
        <v>2.4183900424715028</v>
      </c>
      <c r="Z182" s="45">
        <f t="shared" si="126"/>
        <v>1</v>
      </c>
      <c r="AA182" s="45">
        <f t="shared" si="127"/>
        <v>0.99628796602279779</v>
      </c>
      <c r="AB182" s="45">
        <f t="shared" si="135"/>
        <v>1</v>
      </c>
      <c r="AC182" s="45">
        <f t="shared" si="128"/>
        <v>1</v>
      </c>
      <c r="AD182" s="45">
        <f t="shared" si="129"/>
        <v>1</v>
      </c>
      <c r="AE182" s="45">
        <f t="shared" si="130"/>
        <v>0</v>
      </c>
      <c r="AF182" s="45">
        <f t="shared" si="131"/>
        <v>0</v>
      </c>
      <c r="AH182" s="48">
        <v>10.220000000000001</v>
      </c>
      <c r="AI182" s="45">
        <f t="shared" ref="AI182:AI184" si="140">(AH182-10.27)/0.11</f>
        <v>-0.45454545454544487</v>
      </c>
      <c r="AJ182" s="45">
        <v>-0.45454545454544487</v>
      </c>
      <c r="AK182" s="45">
        <f t="shared" si="132"/>
        <v>1.2528367307706922</v>
      </c>
      <c r="AL182" s="45">
        <f t="shared" si="133"/>
        <v>-1.2528367307706922</v>
      </c>
      <c r="AM182" s="45">
        <f t="shared" si="137"/>
        <v>-2.1342277316451717</v>
      </c>
      <c r="AN182" s="45">
        <f t="shared" si="136"/>
        <v>1.2528363593894554</v>
      </c>
      <c r="AO182" s="45">
        <f t="shared" si="138"/>
        <v>-1.2528363593894554</v>
      </c>
      <c r="AP182" s="45">
        <f t="shared" si="139"/>
        <v>-2.1342272674186256</v>
      </c>
      <c r="AQ182" s="45">
        <f t="shared" si="134"/>
        <v>0</v>
      </c>
      <c r="BE182" s="45" t="s">
        <v>147</v>
      </c>
      <c r="BF182" s="45">
        <v>143.5</v>
      </c>
      <c r="BG182" s="45">
        <v>20070611</v>
      </c>
      <c r="BH182" s="45" t="s">
        <v>138</v>
      </c>
      <c r="BI182" s="45" t="s">
        <v>1039</v>
      </c>
      <c r="BJ182" s="45" t="s">
        <v>1016</v>
      </c>
      <c r="BK182" s="45">
        <v>40</v>
      </c>
      <c r="BL182" s="45">
        <v>71.61</v>
      </c>
      <c r="BM182" s="45">
        <v>65.41</v>
      </c>
      <c r="BN182" s="45">
        <v>10.91</v>
      </c>
      <c r="BO182" s="45">
        <v>10.130000000000001</v>
      </c>
      <c r="BP182" s="45">
        <v>340</v>
      </c>
      <c r="BQ182" s="45" t="s">
        <v>1040</v>
      </c>
      <c r="BR182" s="45">
        <v>40</v>
      </c>
      <c r="BS182" s="45">
        <v>6.7</v>
      </c>
      <c r="BT182" s="45">
        <v>8.4</v>
      </c>
      <c r="BU182" s="45">
        <v>15.1</v>
      </c>
      <c r="BV182" s="45">
        <v>0</v>
      </c>
      <c r="BW182" s="45">
        <v>3150</v>
      </c>
      <c r="BX182" s="45">
        <v>3159</v>
      </c>
      <c r="BY182" s="45">
        <v>3153.6</v>
      </c>
      <c r="BZ182" s="45">
        <v>13.2</v>
      </c>
      <c r="CA182" s="45">
        <v>13.8</v>
      </c>
      <c r="CB182" s="45">
        <v>13.5</v>
      </c>
      <c r="CC182" s="45">
        <v>2.2000000000000002</v>
      </c>
      <c r="CD182" s="45">
        <v>2.35</v>
      </c>
      <c r="CE182" s="45">
        <v>2.2999999999999998</v>
      </c>
      <c r="CF182" s="45">
        <v>7.1</v>
      </c>
      <c r="CG182" s="45">
        <v>7.9</v>
      </c>
      <c r="CH182" s="45">
        <v>7.5</v>
      </c>
      <c r="CI182" s="45" t="s">
        <v>168</v>
      </c>
      <c r="CJ182" s="45" t="s">
        <v>168</v>
      </c>
      <c r="CK182" s="45" t="s">
        <v>168</v>
      </c>
      <c r="CL182" s="45">
        <v>832</v>
      </c>
      <c r="CM182" s="45">
        <v>858</v>
      </c>
      <c r="CN182" s="45">
        <v>846</v>
      </c>
      <c r="CO182" s="45">
        <v>142.80000000000001</v>
      </c>
      <c r="CP182" s="45">
        <v>143.80000000000001</v>
      </c>
      <c r="CQ182" s="45">
        <v>143.4</v>
      </c>
      <c r="CR182" s="45">
        <v>87.8</v>
      </c>
      <c r="CS182" s="45">
        <v>88.2</v>
      </c>
      <c r="CT182" s="45">
        <v>88</v>
      </c>
      <c r="CU182" s="45">
        <v>93.3</v>
      </c>
      <c r="CV182" s="45">
        <v>93.9</v>
      </c>
      <c r="CW182" s="45">
        <v>93.6</v>
      </c>
      <c r="CX182" s="45">
        <v>5.3</v>
      </c>
      <c r="CY182" s="45">
        <v>6.1</v>
      </c>
      <c r="CZ182" s="45">
        <v>5.6</v>
      </c>
      <c r="DA182" s="45">
        <v>31.8</v>
      </c>
      <c r="DB182" s="45">
        <v>43.7</v>
      </c>
      <c r="DC182" s="45">
        <v>35.700000000000003</v>
      </c>
      <c r="DD182" s="45">
        <v>276</v>
      </c>
      <c r="DE182" s="45">
        <v>276</v>
      </c>
      <c r="DF182" s="45">
        <v>276</v>
      </c>
      <c r="DG182" s="45">
        <v>6.8</v>
      </c>
      <c r="DH182" s="45">
        <v>7.4</v>
      </c>
      <c r="DI182" s="45">
        <v>7.4</v>
      </c>
      <c r="DJ182" s="45">
        <v>0.4</v>
      </c>
      <c r="DK182" s="45">
        <v>0.4</v>
      </c>
      <c r="DL182" s="45">
        <v>0.4</v>
      </c>
      <c r="DM182" s="45">
        <v>0.45</v>
      </c>
      <c r="DN182" s="45">
        <v>0.52</v>
      </c>
      <c r="DO182" s="45">
        <v>0.5</v>
      </c>
      <c r="DP182" s="45">
        <v>35</v>
      </c>
      <c r="DQ182" s="45">
        <v>35</v>
      </c>
      <c r="DR182" s="45">
        <v>35</v>
      </c>
      <c r="DS182" s="45">
        <v>186.9</v>
      </c>
      <c r="DT182" s="45">
        <v>209.6</v>
      </c>
      <c r="DU182" s="45">
        <v>195.4</v>
      </c>
      <c r="DV182" s="45">
        <v>1660</v>
      </c>
      <c r="DW182" s="45">
        <v>720</v>
      </c>
      <c r="DX182" s="45">
        <v>540</v>
      </c>
      <c r="DY182" s="45">
        <v>1500</v>
      </c>
      <c r="DZ182" s="45">
        <v>6.0999999999999999E-2</v>
      </c>
      <c r="EA182" s="45">
        <v>6.0999999999999999E-2</v>
      </c>
      <c r="EB182" s="45">
        <v>6.0999999999999999E-2</v>
      </c>
      <c r="EC182" s="45">
        <v>8.8900000000000007E-2</v>
      </c>
      <c r="ED182" s="45">
        <v>8.8900000000000007E-2</v>
      </c>
      <c r="EE182" s="45">
        <v>8.8900000000000007E-2</v>
      </c>
      <c r="EF182" s="45">
        <v>7.6200000000000004E-2</v>
      </c>
      <c r="EG182" s="45">
        <v>7.6200000000000004E-2</v>
      </c>
      <c r="EH182" s="45">
        <v>7.6200000000000004E-2</v>
      </c>
      <c r="EI182" s="45">
        <v>5.5899999999999998E-2</v>
      </c>
      <c r="EJ182" s="45">
        <v>6.6000000000000003E-2</v>
      </c>
      <c r="EK182" s="45">
        <v>6.0999999999999999E-2</v>
      </c>
      <c r="EL182" s="45">
        <v>6.0999999999999999E-2</v>
      </c>
      <c r="EM182" s="45">
        <v>7.1099999999999997E-2</v>
      </c>
      <c r="EN182" s="45">
        <v>6.6000000000000003E-2</v>
      </c>
      <c r="EO182" s="45">
        <v>0</v>
      </c>
      <c r="EP182" s="45">
        <v>16</v>
      </c>
      <c r="EQ182" s="45">
        <v>4.8300000000000003E-2</v>
      </c>
      <c r="ER182" s="45" t="s">
        <v>825</v>
      </c>
      <c r="ES182" s="45" t="s">
        <v>1020</v>
      </c>
      <c r="ET182" s="45">
        <v>8252</v>
      </c>
      <c r="EU182" s="45">
        <v>8231</v>
      </c>
      <c r="EV182" s="45">
        <v>1061</v>
      </c>
      <c r="EW182" s="45">
        <v>2405</v>
      </c>
      <c r="EX182" s="45">
        <v>100030</v>
      </c>
      <c r="EY182" s="45">
        <v>166</v>
      </c>
      <c r="EZ182" s="45">
        <v>20070613</v>
      </c>
      <c r="FA182" s="45" t="s">
        <v>185</v>
      </c>
      <c r="FB182" s="45">
        <v>66</v>
      </c>
      <c r="FC182" s="45" t="s">
        <v>918</v>
      </c>
    </row>
    <row r="183" spans="1:159" s="45" customFormat="1">
      <c r="A183" s="45" t="s">
        <v>126</v>
      </c>
      <c r="B183" s="45">
        <v>4</v>
      </c>
      <c r="C183" s="45">
        <v>12.2</v>
      </c>
      <c r="D183" s="45">
        <v>63014</v>
      </c>
      <c r="E183" s="45" t="s">
        <v>144</v>
      </c>
      <c r="F183" s="45" t="s">
        <v>145</v>
      </c>
      <c r="G183" s="45">
        <v>20070617</v>
      </c>
      <c r="H183" s="45" t="s">
        <v>415</v>
      </c>
      <c r="I183" s="45" t="s">
        <v>236</v>
      </c>
      <c r="J183" s="45">
        <v>20070618</v>
      </c>
      <c r="K183" s="45" t="s">
        <v>624</v>
      </c>
      <c r="L183" s="45">
        <v>69</v>
      </c>
      <c r="N183" s="52">
        <f t="shared" si="115"/>
        <v>0</v>
      </c>
      <c r="O183" s="53">
        <f t="shared" si="116"/>
        <v>1.681</v>
      </c>
      <c r="P183" s="45">
        <v>1.681</v>
      </c>
      <c r="Q183" s="45">
        <f t="shared" si="117"/>
        <v>1.13945626903953</v>
      </c>
      <c r="R183" s="45">
        <f t="shared" si="118"/>
        <v>-1.13945626903953</v>
      </c>
      <c r="S183" s="45">
        <f t="shared" si="119"/>
        <v>0.67692966370058771</v>
      </c>
      <c r="T183" s="54">
        <f t="shared" si="120"/>
        <v>31.869390091389743</v>
      </c>
      <c r="U183" s="45">
        <f t="shared" si="121"/>
        <v>1.1332303728182382</v>
      </c>
      <c r="V183" s="55">
        <f t="shared" si="122"/>
        <v>-1.1332303728182382</v>
      </c>
      <c r="W183" s="56">
        <f t="shared" si="123"/>
        <v>0.68471203397720226</v>
      </c>
      <c r="X183" s="54">
        <f t="shared" si="124"/>
        <v>31.839505789527543</v>
      </c>
      <c r="Y183" s="45">
        <f t="shared" si="125"/>
        <v>0.68471203397720226</v>
      </c>
      <c r="Z183" s="45">
        <f t="shared" si="126"/>
        <v>0</v>
      </c>
      <c r="AA183" s="45">
        <f t="shared" si="127"/>
        <v>1.1332303728182382</v>
      </c>
      <c r="AB183" s="45">
        <f t="shared" si="135"/>
        <v>0</v>
      </c>
      <c r="AC183" s="45">
        <f t="shared" si="128"/>
        <v>0</v>
      </c>
      <c r="AD183" s="45">
        <f t="shared" si="129"/>
        <v>0</v>
      </c>
      <c r="AE183" s="45">
        <f t="shared" si="130"/>
        <v>0</v>
      </c>
      <c r="AF183" s="45">
        <f t="shared" si="131"/>
        <v>0</v>
      </c>
      <c r="AH183" s="48">
        <v>10.41</v>
      </c>
      <c r="AI183" s="45">
        <f t="shared" si="140"/>
        <v>1.2727272727272778</v>
      </c>
      <c r="AJ183" s="45">
        <v>1.2727272727272778</v>
      </c>
      <c r="AK183" s="45">
        <f t="shared" si="132"/>
        <v>1.2568148391620093</v>
      </c>
      <c r="AL183" s="45">
        <f t="shared" si="133"/>
        <v>-1.2568148391620093</v>
      </c>
      <c r="AM183" s="45">
        <f t="shared" si="137"/>
        <v>1.9890541956585572E-2</v>
      </c>
      <c r="AN183" s="45">
        <f t="shared" si="136"/>
        <v>1.2568145420570198</v>
      </c>
      <c r="AO183" s="45">
        <f t="shared" si="138"/>
        <v>-1.2568145420570198</v>
      </c>
      <c r="AP183" s="45">
        <f t="shared" si="139"/>
        <v>1.9890913337822447E-2</v>
      </c>
      <c r="AQ183" s="45">
        <f t="shared" si="134"/>
        <v>0</v>
      </c>
      <c r="BE183" s="45" t="s">
        <v>147</v>
      </c>
      <c r="BF183" s="45">
        <v>143.5</v>
      </c>
      <c r="BG183" s="45">
        <v>20070615</v>
      </c>
      <c r="BH183" s="45" t="s">
        <v>138</v>
      </c>
      <c r="BI183" s="45" t="s">
        <v>328</v>
      </c>
      <c r="BJ183" s="45" t="s">
        <v>1016</v>
      </c>
      <c r="BK183" s="45">
        <v>40</v>
      </c>
      <c r="BL183" s="45">
        <v>71.53</v>
      </c>
      <c r="BM183" s="45">
        <v>66.69</v>
      </c>
      <c r="BN183" s="45">
        <v>10.89</v>
      </c>
      <c r="BO183" s="45">
        <v>10.25</v>
      </c>
      <c r="BP183" s="45">
        <v>220</v>
      </c>
      <c r="BQ183" s="45" t="s">
        <v>1042</v>
      </c>
      <c r="BR183" s="45">
        <v>40</v>
      </c>
      <c r="BS183" s="45">
        <v>3.6</v>
      </c>
      <c r="BT183" s="45">
        <v>8.6</v>
      </c>
      <c r="BU183" s="45">
        <v>12.2</v>
      </c>
      <c r="BV183" s="45">
        <v>0</v>
      </c>
      <c r="BW183" s="45">
        <v>3147</v>
      </c>
      <c r="BX183" s="45">
        <v>3155</v>
      </c>
      <c r="BY183" s="45">
        <v>3152.3</v>
      </c>
      <c r="BZ183" s="45">
        <v>13.2</v>
      </c>
      <c r="CA183" s="45">
        <v>13.7</v>
      </c>
      <c r="CB183" s="45">
        <v>13.4</v>
      </c>
      <c r="CC183" s="45">
        <v>2.1800000000000002</v>
      </c>
      <c r="CD183" s="45">
        <v>2.31</v>
      </c>
      <c r="CE183" s="45">
        <v>2.25</v>
      </c>
      <c r="CF183" s="45">
        <v>6.3</v>
      </c>
      <c r="CG183" s="45">
        <v>7.2</v>
      </c>
      <c r="CH183" s="45">
        <v>6.9</v>
      </c>
      <c r="CI183" s="45" t="s">
        <v>168</v>
      </c>
      <c r="CJ183" s="45" t="s">
        <v>168</v>
      </c>
      <c r="CK183" s="45" t="s">
        <v>168</v>
      </c>
      <c r="CL183" s="45">
        <v>842</v>
      </c>
      <c r="CM183" s="45">
        <v>863</v>
      </c>
      <c r="CN183" s="45">
        <v>851</v>
      </c>
      <c r="CO183" s="45">
        <v>143.1</v>
      </c>
      <c r="CP183" s="45">
        <v>143.69999999999999</v>
      </c>
      <c r="CQ183" s="45">
        <v>143.4</v>
      </c>
      <c r="CR183" s="45">
        <v>87.2</v>
      </c>
      <c r="CS183" s="45">
        <v>88.1</v>
      </c>
      <c r="CT183" s="45">
        <v>87.6</v>
      </c>
      <c r="CU183" s="45">
        <v>92.8</v>
      </c>
      <c r="CV183" s="45">
        <v>93.7</v>
      </c>
      <c r="CW183" s="45">
        <v>93.2</v>
      </c>
      <c r="CX183" s="45">
        <v>5.4</v>
      </c>
      <c r="CY183" s="45">
        <v>5.8</v>
      </c>
      <c r="CZ183" s="45">
        <v>5.6</v>
      </c>
      <c r="DA183" s="45">
        <v>26.6</v>
      </c>
      <c r="DB183" s="45">
        <v>32.200000000000003</v>
      </c>
      <c r="DC183" s="45">
        <v>29.5</v>
      </c>
      <c r="DD183" s="45">
        <v>276</v>
      </c>
      <c r="DE183" s="45">
        <v>276</v>
      </c>
      <c r="DF183" s="45">
        <v>276</v>
      </c>
      <c r="DG183" s="45">
        <v>6.8</v>
      </c>
      <c r="DH183" s="45">
        <v>7.4</v>
      </c>
      <c r="DI183" s="45">
        <v>7.2</v>
      </c>
      <c r="DJ183" s="45">
        <v>0.3</v>
      </c>
      <c r="DK183" s="45">
        <v>0.4</v>
      </c>
      <c r="DL183" s="45">
        <v>0.3</v>
      </c>
      <c r="DM183" s="45">
        <v>0.5</v>
      </c>
      <c r="DN183" s="45">
        <v>0.5</v>
      </c>
      <c r="DO183" s="45">
        <v>0.5</v>
      </c>
      <c r="DP183" s="45">
        <v>35</v>
      </c>
      <c r="DQ183" s="45">
        <v>35</v>
      </c>
      <c r="DR183" s="45">
        <v>35</v>
      </c>
      <c r="DS183" s="45">
        <v>138.80000000000001</v>
      </c>
      <c r="DT183" s="45">
        <v>169.9</v>
      </c>
      <c r="DU183" s="45">
        <v>155.6</v>
      </c>
      <c r="DV183" s="45">
        <v>1660</v>
      </c>
      <c r="DW183" s="45">
        <v>720</v>
      </c>
      <c r="DX183" s="45">
        <v>540</v>
      </c>
      <c r="DY183" s="45">
        <v>1620</v>
      </c>
      <c r="DZ183" s="45">
        <v>6.6000000000000003E-2</v>
      </c>
      <c r="EA183" s="45">
        <v>6.6000000000000003E-2</v>
      </c>
      <c r="EB183" s="45">
        <v>6.6000000000000003E-2</v>
      </c>
      <c r="EC183" s="45">
        <v>9.6500000000000002E-2</v>
      </c>
      <c r="ED183" s="45">
        <v>9.6500000000000002E-2</v>
      </c>
      <c r="EE183" s="45">
        <v>9.6500000000000002E-2</v>
      </c>
      <c r="EF183" s="45">
        <v>7.6200000000000004E-2</v>
      </c>
      <c r="EG183" s="45">
        <v>7.6200000000000004E-2</v>
      </c>
      <c r="EH183" s="45">
        <v>7.6200000000000004E-2</v>
      </c>
      <c r="EI183" s="45">
        <v>5.5899999999999998E-2</v>
      </c>
      <c r="EJ183" s="45">
        <v>6.6000000000000003E-2</v>
      </c>
      <c r="EK183" s="45">
        <v>6.0999999999999999E-2</v>
      </c>
      <c r="EL183" s="45">
        <v>6.0999999999999999E-2</v>
      </c>
      <c r="EM183" s="45">
        <v>7.1099999999999997E-2</v>
      </c>
      <c r="EN183" s="45">
        <v>6.6000000000000003E-2</v>
      </c>
      <c r="EO183" s="45">
        <v>0</v>
      </c>
      <c r="EP183" s="45">
        <v>17</v>
      </c>
      <c r="EQ183" s="45">
        <v>4.5699999999999998E-2</v>
      </c>
      <c r="ER183" s="45" t="s">
        <v>825</v>
      </c>
      <c r="ES183" s="45" t="s">
        <v>1020</v>
      </c>
      <c r="ET183" s="45">
        <v>8252</v>
      </c>
      <c r="EU183" s="45">
        <v>8231</v>
      </c>
      <c r="EV183" s="45">
        <v>1061</v>
      </c>
      <c r="EW183" s="45" t="s">
        <v>403</v>
      </c>
      <c r="EX183" s="45" t="s">
        <v>142</v>
      </c>
      <c r="EY183" s="45" t="s">
        <v>1043</v>
      </c>
      <c r="EZ183" s="45">
        <v>20070617</v>
      </c>
      <c r="FA183" s="45" t="s">
        <v>415</v>
      </c>
      <c r="FB183" s="45">
        <v>66</v>
      </c>
      <c r="FC183" s="45" t="s">
        <v>918</v>
      </c>
    </row>
    <row r="184" spans="1:159" s="45" customFormat="1">
      <c r="A184" s="45" t="s">
        <v>126</v>
      </c>
      <c r="B184" s="45">
        <v>4</v>
      </c>
      <c r="C184" s="45">
        <v>10.5</v>
      </c>
      <c r="D184" s="45">
        <v>63015</v>
      </c>
      <c r="E184" s="45" t="s">
        <v>144</v>
      </c>
      <c r="F184" s="45" t="s">
        <v>145</v>
      </c>
      <c r="G184" s="45">
        <v>20070621</v>
      </c>
      <c r="H184" s="45" t="s">
        <v>707</v>
      </c>
      <c r="I184" s="45" t="s">
        <v>236</v>
      </c>
      <c r="J184" s="45">
        <v>20070622</v>
      </c>
      <c r="K184" s="45">
        <v>20070921</v>
      </c>
      <c r="L184" s="45">
        <v>70</v>
      </c>
      <c r="N184" s="52">
        <f t="shared" si="115"/>
        <v>0</v>
      </c>
      <c r="O184" s="53">
        <f t="shared" si="116"/>
        <v>0.94830000000000003</v>
      </c>
      <c r="P184" s="45">
        <v>0.94830000000000003</v>
      </c>
      <c r="Q184" s="45">
        <f t="shared" si="117"/>
        <v>1.1012250152316241</v>
      </c>
      <c r="R184" s="45">
        <f t="shared" si="118"/>
        <v>-1.1012250152316241</v>
      </c>
      <c r="S184" s="45">
        <f t="shared" si="119"/>
        <v>-0.19115626903952998</v>
      </c>
      <c r="T184" s="54">
        <f t="shared" si="120"/>
        <v>31.685880073111793</v>
      </c>
      <c r="U184" s="45">
        <f t="shared" si="121"/>
        <v>1.0962442982545906</v>
      </c>
      <c r="V184" s="55">
        <f t="shared" si="122"/>
        <v>-1.0962442982545906</v>
      </c>
      <c r="W184" s="56">
        <f t="shared" si="123"/>
        <v>-0.18493037281823821</v>
      </c>
      <c r="X184" s="54">
        <f t="shared" si="124"/>
        <v>31.661972631622035</v>
      </c>
      <c r="Y184" s="45">
        <f t="shared" si="125"/>
        <v>-0.18493037281823821</v>
      </c>
      <c r="Z184" s="45">
        <f t="shared" si="126"/>
        <v>0</v>
      </c>
      <c r="AA184" s="45">
        <f t="shared" si="127"/>
        <v>1.0962442982545906</v>
      </c>
      <c r="AB184" s="45">
        <f t="shared" si="135"/>
        <v>0</v>
      </c>
      <c r="AC184" s="45">
        <f t="shared" si="128"/>
        <v>0</v>
      </c>
      <c r="AD184" s="45">
        <f t="shared" si="129"/>
        <v>0</v>
      </c>
      <c r="AE184" s="45">
        <f t="shared" si="130"/>
        <v>0</v>
      </c>
      <c r="AF184" s="45">
        <f t="shared" si="131"/>
        <v>1</v>
      </c>
      <c r="AH184" s="48">
        <v>10.29</v>
      </c>
      <c r="AI184" s="45">
        <f t="shared" si="140"/>
        <v>0.18181818181817794</v>
      </c>
      <c r="AJ184" s="45">
        <v>0.18181818181817794</v>
      </c>
      <c r="AK184" s="45">
        <f t="shared" si="132"/>
        <v>1.0418155076932429</v>
      </c>
      <c r="AL184" s="45">
        <f t="shared" si="133"/>
        <v>-1.0418155076932429</v>
      </c>
      <c r="AM184" s="45">
        <f t="shared" si="137"/>
        <v>-1.0749966573438314</v>
      </c>
      <c r="AN184" s="45">
        <f t="shared" si="136"/>
        <v>1.0418152700092513</v>
      </c>
      <c r="AO184" s="45">
        <f t="shared" si="138"/>
        <v>-1.0418152700092513</v>
      </c>
      <c r="AP184" s="45">
        <f t="shared" si="139"/>
        <v>-1.0749963602388419</v>
      </c>
      <c r="AQ184" s="45">
        <f t="shared" si="134"/>
        <v>0</v>
      </c>
      <c r="BE184" s="45" t="s">
        <v>147</v>
      </c>
      <c r="BF184" s="45">
        <v>143.5</v>
      </c>
      <c r="BG184" s="45">
        <v>20070619</v>
      </c>
      <c r="BH184" s="45" t="s">
        <v>138</v>
      </c>
      <c r="BI184" s="45" t="s">
        <v>505</v>
      </c>
      <c r="BJ184" s="45" t="s">
        <v>1016</v>
      </c>
      <c r="BK184" s="45">
        <v>40</v>
      </c>
      <c r="BL184" s="45">
        <v>71.62</v>
      </c>
      <c r="BM184" s="45">
        <v>66.489999999999995</v>
      </c>
      <c r="BN184" s="45">
        <v>10.89</v>
      </c>
      <c r="BO184" s="45">
        <v>10.220000000000001</v>
      </c>
      <c r="BP184" s="45">
        <v>280</v>
      </c>
      <c r="BQ184" s="45" t="s">
        <v>1044</v>
      </c>
      <c r="BR184" s="45">
        <v>40</v>
      </c>
      <c r="BS184" s="45">
        <v>4</v>
      </c>
      <c r="BT184" s="45">
        <v>6.5</v>
      </c>
      <c r="BU184" s="45">
        <v>10.5</v>
      </c>
      <c r="BV184" s="45">
        <v>0</v>
      </c>
      <c r="BW184" s="45">
        <v>3146</v>
      </c>
      <c r="BX184" s="45">
        <v>3152</v>
      </c>
      <c r="BY184" s="45">
        <v>3149.9</v>
      </c>
      <c r="BZ184" s="45">
        <v>13.1</v>
      </c>
      <c r="CA184" s="45">
        <v>13.7</v>
      </c>
      <c r="CB184" s="45">
        <v>13.5</v>
      </c>
      <c r="CC184" s="45">
        <v>2.25</v>
      </c>
      <c r="CD184" s="45">
        <v>2.33</v>
      </c>
      <c r="CE184" s="45">
        <v>2.2999999999999998</v>
      </c>
      <c r="CF184" s="45">
        <v>7.3</v>
      </c>
      <c r="CG184" s="45">
        <v>7.8</v>
      </c>
      <c r="CH184" s="45">
        <v>7.6</v>
      </c>
      <c r="CI184" s="45" t="s">
        <v>168</v>
      </c>
      <c r="CJ184" s="45" t="s">
        <v>168</v>
      </c>
      <c r="CK184" s="45" t="s">
        <v>168</v>
      </c>
      <c r="CL184" s="45">
        <v>841</v>
      </c>
      <c r="CM184" s="45">
        <v>872</v>
      </c>
      <c r="CN184" s="45">
        <v>851</v>
      </c>
      <c r="CO184" s="45">
        <v>143.1</v>
      </c>
      <c r="CP184" s="45">
        <v>143.80000000000001</v>
      </c>
      <c r="CQ184" s="45">
        <v>143.4</v>
      </c>
      <c r="CR184" s="45">
        <v>86.7</v>
      </c>
      <c r="CS184" s="45">
        <v>88.6</v>
      </c>
      <c r="CT184" s="45">
        <v>87.8</v>
      </c>
      <c r="CU184" s="45">
        <v>93.1</v>
      </c>
      <c r="CV184" s="45">
        <v>93.6</v>
      </c>
      <c r="CW184" s="45">
        <v>93.4</v>
      </c>
      <c r="CX184" s="45">
        <v>4.8</v>
      </c>
      <c r="CY184" s="45">
        <v>6.4</v>
      </c>
      <c r="CZ184" s="45">
        <v>5.6</v>
      </c>
      <c r="DA184" s="45">
        <v>30</v>
      </c>
      <c r="DB184" s="45">
        <v>33.299999999999997</v>
      </c>
      <c r="DC184" s="45">
        <v>31.5</v>
      </c>
      <c r="DD184" s="45">
        <v>272</v>
      </c>
      <c r="DE184" s="45">
        <v>276</v>
      </c>
      <c r="DF184" s="45">
        <v>276</v>
      </c>
      <c r="DG184" s="45">
        <v>7.4</v>
      </c>
      <c r="DH184" s="45">
        <v>7.4</v>
      </c>
      <c r="DI184" s="45">
        <v>7.4</v>
      </c>
      <c r="DJ184" s="45">
        <v>0.3</v>
      </c>
      <c r="DK184" s="45">
        <v>0.4</v>
      </c>
      <c r="DL184" s="45">
        <v>0.3</v>
      </c>
      <c r="DM184" s="45">
        <v>0.47</v>
      </c>
      <c r="DN184" s="45">
        <v>0.55000000000000004</v>
      </c>
      <c r="DO184" s="45">
        <v>0.5</v>
      </c>
      <c r="DP184" s="45">
        <v>35</v>
      </c>
      <c r="DQ184" s="45">
        <v>35</v>
      </c>
      <c r="DR184" s="45">
        <v>35</v>
      </c>
      <c r="DS184" s="45">
        <v>161.4</v>
      </c>
      <c r="DT184" s="45">
        <v>189.7</v>
      </c>
      <c r="DU184" s="45">
        <v>176.5</v>
      </c>
      <c r="DV184" s="45">
        <v>1660</v>
      </c>
      <c r="DW184" s="45">
        <v>720</v>
      </c>
      <c r="DX184" s="45">
        <v>540</v>
      </c>
      <c r="DY184" s="45">
        <v>1560</v>
      </c>
      <c r="DZ184" s="45">
        <v>6.0999999999999999E-2</v>
      </c>
      <c r="EA184" s="45">
        <v>6.0999999999999999E-2</v>
      </c>
      <c r="EB184" s="45">
        <v>6.0999999999999999E-2</v>
      </c>
      <c r="EC184" s="45">
        <v>8.6400000000000005E-2</v>
      </c>
      <c r="ED184" s="45">
        <v>8.6400000000000005E-2</v>
      </c>
      <c r="EE184" s="45">
        <v>8.6400000000000005E-2</v>
      </c>
      <c r="EF184" s="45">
        <v>7.6200000000000004E-2</v>
      </c>
      <c r="EG184" s="45">
        <v>7.6200000000000004E-2</v>
      </c>
      <c r="EH184" s="45">
        <v>7.6200000000000004E-2</v>
      </c>
      <c r="EI184" s="45">
        <v>5.5899999999999998E-2</v>
      </c>
      <c r="EJ184" s="45">
        <v>6.6000000000000003E-2</v>
      </c>
      <c r="EK184" s="45">
        <v>6.0999999999999999E-2</v>
      </c>
      <c r="EL184" s="45">
        <v>6.0999999999999999E-2</v>
      </c>
      <c r="EM184" s="45">
        <v>7.1099999999999997E-2</v>
      </c>
      <c r="EN184" s="45">
        <v>6.6000000000000003E-2</v>
      </c>
      <c r="EO184" s="45">
        <v>0</v>
      </c>
      <c r="EP184" s="45">
        <v>18</v>
      </c>
      <c r="EQ184" s="45">
        <v>4.5699999999999998E-2</v>
      </c>
      <c r="ER184" s="45" t="s">
        <v>825</v>
      </c>
      <c r="ES184" s="45">
        <v>3192</v>
      </c>
      <c r="ET184" s="45">
        <v>8252</v>
      </c>
      <c r="EU184" s="45">
        <v>8231</v>
      </c>
      <c r="EV184" s="45">
        <v>1061</v>
      </c>
      <c r="EW184" s="45">
        <v>2405</v>
      </c>
      <c r="EX184" s="45" t="s">
        <v>142</v>
      </c>
      <c r="EY184" s="45" t="s">
        <v>1045</v>
      </c>
      <c r="EZ184" s="45">
        <v>20070621</v>
      </c>
      <c r="FA184" s="45" t="s">
        <v>707</v>
      </c>
      <c r="FB184" s="45">
        <v>66</v>
      </c>
      <c r="FC184" s="45" t="s">
        <v>918</v>
      </c>
    </row>
    <row r="185" spans="1:159" s="45" customFormat="1">
      <c r="A185" s="45" t="s">
        <v>126</v>
      </c>
      <c r="B185" s="45">
        <v>4</v>
      </c>
      <c r="C185" s="45">
        <v>21.8</v>
      </c>
      <c r="D185" s="45">
        <v>63013</v>
      </c>
      <c r="E185" s="45" t="s">
        <v>577</v>
      </c>
      <c r="F185" s="45" t="s">
        <v>145</v>
      </c>
      <c r="G185" s="45">
        <v>20070929</v>
      </c>
      <c r="H185" s="45" t="s">
        <v>272</v>
      </c>
      <c r="I185" s="45" t="s">
        <v>236</v>
      </c>
      <c r="J185" s="45">
        <v>20071001</v>
      </c>
      <c r="K185" s="45">
        <v>20080329</v>
      </c>
      <c r="L185" s="45">
        <v>71</v>
      </c>
      <c r="N185" s="52">
        <f t="shared" si="115"/>
        <v>0</v>
      </c>
      <c r="O185" s="53">
        <f t="shared" si="116"/>
        <v>1.0165</v>
      </c>
      <c r="P185" s="45">
        <v>1.0165</v>
      </c>
      <c r="Q185" s="45">
        <f t="shared" si="117"/>
        <v>1.0842800121852993</v>
      </c>
      <c r="R185" s="45">
        <f t="shared" si="118"/>
        <v>-1.0842800121852993</v>
      </c>
      <c r="S185" s="45">
        <f t="shared" si="119"/>
        <v>-8.4725015231624123E-2</v>
      </c>
      <c r="T185" s="54">
        <f t="shared" si="120"/>
        <v>31.604544058489434</v>
      </c>
      <c r="U185" s="45">
        <f t="shared" si="121"/>
        <v>1.0802954386036725</v>
      </c>
      <c r="V185" s="55">
        <f t="shared" si="122"/>
        <v>-1.0802954386036725</v>
      </c>
      <c r="W185" s="56">
        <f t="shared" si="123"/>
        <v>-7.9744298254590618E-2</v>
      </c>
      <c r="X185" s="54">
        <f t="shared" si="124"/>
        <v>31.585418105297627</v>
      </c>
      <c r="Y185" s="45">
        <f t="shared" si="125"/>
        <v>-7.9744298254590618E-2</v>
      </c>
      <c r="Z185" s="45">
        <f t="shared" si="126"/>
        <v>0</v>
      </c>
      <c r="AA185" s="45">
        <f t="shared" si="127"/>
        <v>1.0802954386036725</v>
      </c>
      <c r="AB185" s="45">
        <f t="shared" si="135"/>
        <v>0</v>
      </c>
      <c r="AC185" s="45">
        <f t="shared" si="128"/>
        <v>0</v>
      </c>
      <c r="AD185" s="45">
        <f t="shared" si="129"/>
        <v>0</v>
      </c>
      <c r="AE185" s="45">
        <f t="shared" si="130"/>
        <v>0</v>
      </c>
      <c r="AF185" s="45">
        <f t="shared" si="131"/>
        <v>1</v>
      </c>
      <c r="AH185" s="48">
        <v>9.43</v>
      </c>
      <c r="AI185" s="45">
        <f>(AH185-9.37)/0.07</f>
        <v>0.8571428571428642</v>
      </c>
      <c r="AJ185" s="45">
        <v>0.8571428571428642</v>
      </c>
      <c r="AK185" s="45">
        <f t="shared" si="132"/>
        <v>1.0048809775831673</v>
      </c>
      <c r="AL185" s="45">
        <f t="shared" si="133"/>
        <v>-1.0048809775831673</v>
      </c>
      <c r="AM185" s="45">
        <f t="shared" si="137"/>
        <v>-0.18467265055037874</v>
      </c>
      <c r="AN185" s="45">
        <f t="shared" si="136"/>
        <v>1.004880787435974</v>
      </c>
      <c r="AO185" s="45">
        <f t="shared" si="138"/>
        <v>-1.004880787435974</v>
      </c>
      <c r="AP185" s="45">
        <f t="shared" si="139"/>
        <v>-0.18467241286638714</v>
      </c>
      <c r="AQ185" s="45">
        <f t="shared" si="134"/>
        <v>0</v>
      </c>
      <c r="BE185" s="45" t="s">
        <v>151</v>
      </c>
      <c r="BF185" s="45">
        <v>143.5</v>
      </c>
      <c r="BG185" s="45">
        <v>20070927</v>
      </c>
      <c r="BH185" s="45" t="s">
        <v>138</v>
      </c>
      <c r="BI185" s="45" t="s">
        <v>265</v>
      </c>
      <c r="BJ185" s="45" t="s">
        <v>1016</v>
      </c>
      <c r="BK185" s="45">
        <v>40</v>
      </c>
      <c r="BL185" s="45">
        <v>59.1</v>
      </c>
      <c r="BM185" s="45">
        <v>53.55</v>
      </c>
      <c r="BN185" s="45">
        <v>10.16</v>
      </c>
      <c r="BO185" s="45">
        <v>9.27</v>
      </c>
      <c r="BP185" s="45">
        <v>340</v>
      </c>
      <c r="BQ185" s="45" t="s">
        <v>1060</v>
      </c>
      <c r="BR185" s="45">
        <v>40</v>
      </c>
      <c r="BS185" s="45">
        <v>7.6</v>
      </c>
      <c r="BT185" s="45">
        <v>14.2</v>
      </c>
      <c r="BU185" s="45">
        <v>21.8</v>
      </c>
      <c r="BV185" s="45">
        <v>0</v>
      </c>
      <c r="BW185" s="45">
        <v>3145</v>
      </c>
      <c r="BX185" s="45">
        <v>3152</v>
      </c>
      <c r="BY185" s="45">
        <v>3148.1</v>
      </c>
      <c r="BZ185" s="45">
        <v>13.1</v>
      </c>
      <c r="CA185" s="45">
        <v>13.7</v>
      </c>
      <c r="CB185" s="45">
        <v>13.4</v>
      </c>
      <c r="CC185" s="45">
        <v>2.2000000000000002</v>
      </c>
      <c r="CD185" s="45">
        <v>2.3199999999999998</v>
      </c>
      <c r="CE185" s="45">
        <v>2.2599999999999998</v>
      </c>
      <c r="CF185" s="45">
        <v>6.1</v>
      </c>
      <c r="CG185" s="45">
        <v>7.7</v>
      </c>
      <c r="CH185" s="45">
        <v>7</v>
      </c>
      <c r="CI185" s="45" t="s">
        <v>168</v>
      </c>
      <c r="CJ185" s="45" t="s">
        <v>168</v>
      </c>
      <c r="CK185" s="45" t="s">
        <v>168</v>
      </c>
      <c r="CL185" s="45">
        <v>840</v>
      </c>
      <c r="CM185" s="45">
        <v>861</v>
      </c>
      <c r="CN185" s="45">
        <v>849</v>
      </c>
      <c r="CO185" s="45">
        <v>143</v>
      </c>
      <c r="CP185" s="45">
        <v>143.80000000000001</v>
      </c>
      <c r="CQ185" s="45">
        <v>143.4</v>
      </c>
      <c r="CR185" s="45">
        <v>87.4</v>
      </c>
      <c r="CS185" s="45">
        <v>88.3</v>
      </c>
      <c r="CT185" s="45">
        <v>88</v>
      </c>
      <c r="CU185" s="45">
        <v>93.3</v>
      </c>
      <c r="CV185" s="45">
        <v>93.8</v>
      </c>
      <c r="CW185" s="45">
        <v>93.6</v>
      </c>
      <c r="CX185" s="45">
        <v>5.3</v>
      </c>
      <c r="CY185" s="45">
        <v>6.1</v>
      </c>
      <c r="CZ185" s="45">
        <v>5.6</v>
      </c>
      <c r="DA185" s="45">
        <v>25.4</v>
      </c>
      <c r="DB185" s="45">
        <v>28.6</v>
      </c>
      <c r="DC185" s="45">
        <v>26.8</v>
      </c>
      <c r="DD185" s="45">
        <v>276</v>
      </c>
      <c r="DE185" s="45">
        <v>276</v>
      </c>
      <c r="DF185" s="45">
        <v>276</v>
      </c>
      <c r="DG185" s="45">
        <v>8.1</v>
      </c>
      <c r="DH185" s="45">
        <v>10.1</v>
      </c>
      <c r="DI185" s="45">
        <v>8.8000000000000007</v>
      </c>
      <c r="DJ185" s="45">
        <v>0.4</v>
      </c>
      <c r="DK185" s="45">
        <v>0.4</v>
      </c>
      <c r="DL185" s="45">
        <v>0.4</v>
      </c>
      <c r="DM185" s="45">
        <v>0.5</v>
      </c>
      <c r="DN185" s="45">
        <v>0.5</v>
      </c>
      <c r="DO185" s="45">
        <v>0.5</v>
      </c>
      <c r="DP185" s="45">
        <v>35</v>
      </c>
      <c r="DQ185" s="45">
        <v>35</v>
      </c>
      <c r="DR185" s="45">
        <v>35</v>
      </c>
      <c r="DS185" s="45">
        <v>116.1</v>
      </c>
      <c r="DT185" s="45">
        <v>254.8</v>
      </c>
      <c r="DU185" s="45">
        <v>166.4</v>
      </c>
      <c r="DV185" s="45">
        <v>1660</v>
      </c>
      <c r="DW185" s="45">
        <v>720</v>
      </c>
      <c r="DX185" s="45">
        <v>540</v>
      </c>
      <c r="DY185" s="45">
        <v>1500</v>
      </c>
      <c r="DZ185" s="45">
        <v>6.3500000000000001E-2</v>
      </c>
      <c r="EA185" s="45">
        <v>6.3500000000000001E-2</v>
      </c>
      <c r="EB185" s="45">
        <v>6.3500000000000001E-2</v>
      </c>
      <c r="EC185" s="45">
        <v>8.3799999999999999E-2</v>
      </c>
      <c r="ED185" s="45">
        <v>8.3799999999999999E-2</v>
      </c>
      <c r="EE185" s="45">
        <v>8.3799999999999999E-2</v>
      </c>
      <c r="EF185" s="45">
        <v>7.6200000000000004E-2</v>
      </c>
      <c r="EG185" s="45">
        <v>7.6200000000000004E-2</v>
      </c>
      <c r="EH185" s="45">
        <v>7.6200000000000004E-2</v>
      </c>
      <c r="EI185" s="45">
        <v>7.3700000000000002E-2</v>
      </c>
      <c r="EJ185" s="45">
        <v>7.6200000000000004E-2</v>
      </c>
      <c r="EK185" s="45">
        <v>7.6200000000000004E-2</v>
      </c>
      <c r="EL185" s="45">
        <v>7.1099999999999997E-2</v>
      </c>
      <c r="EM185" s="45">
        <v>7.6200000000000004E-2</v>
      </c>
      <c r="EN185" s="45">
        <v>7.3700000000000002E-2</v>
      </c>
      <c r="EO185" s="45">
        <v>0</v>
      </c>
      <c r="EP185" s="45">
        <v>2</v>
      </c>
      <c r="EQ185" s="45">
        <v>4.0599999999999997E-2</v>
      </c>
      <c r="ER185" s="45" t="s">
        <v>825</v>
      </c>
      <c r="ES185" s="45" t="s">
        <v>1020</v>
      </c>
      <c r="ET185" s="45">
        <v>8252</v>
      </c>
      <c r="EU185" s="45">
        <v>8231</v>
      </c>
      <c r="EV185" s="45">
        <v>1061</v>
      </c>
      <c r="EW185" s="45" t="s">
        <v>516</v>
      </c>
      <c r="EX185" s="45" t="s">
        <v>142</v>
      </c>
      <c r="EY185" s="45" t="s">
        <v>1061</v>
      </c>
      <c r="EZ185" s="45">
        <v>20070929</v>
      </c>
      <c r="FA185" s="45" t="s">
        <v>272</v>
      </c>
      <c r="FB185" s="45">
        <v>66</v>
      </c>
      <c r="FC185" s="45" t="s">
        <v>918</v>
      </c>
    </row>
    <row r="186" spans="1:159" s="45" customFormat="1">
      <c r="A186" s="45" t="s">
        <v>126</v>
      </c>
      <c r="B186" s="45">
        <v>4</v>
      </c>
      <c r="C186" s="45">
        <v>29.7</v>
      </c>
      <c r="D186" s="45">
        <v>65024</v>
      </c>
      <c r="E186" s="45" t="s">
        <v>577</v>
      </c>
      <c r="F186" s="45" t="s">
        <v>145</v>
      </c>
      <c r="G186" s="45">
        <v>20080104</v>
      </c>
      <c r="H186" s="45" t="s">
        <v>669</v>
      </c>
      <c r="I186" s="45" t="s">
        <v>295</v>
      </c>
      <c r="J186" s="45">
        <v>20080107</v>
      </c>
      <c r="K186" s="45" t="s">
        <v>624</v>
      </c>
      <c r="L186" s="45">
        <v>72</v>
      </c>
      <c r="N186" s="52">
        <f t="shared" si="115"/>
        <v>1</v>
      </c>
      <c r="O186" s="53">
        <f t="shared" si="116"/>
        <v>2.8841999999999999</v>
      </c>
      <c r="P186" s="45">
        <v>2.8841999999999999</v>
      </c>
      <c r="Q186" s="45">
        <f t="shared" si="117"/>
        <v>1.4442640097482395</v>
      </c>
      <c r="R186" s="45">
        <f t="shared" si="118"/>
        <v>-1.4442640097482395</v>
      </c>
      <c r="S186" s="45">
        <f t="shared" si="119"/>
        <v>1.7999199878147005</v>
      </c>
      <c r="T186" s="54">
        <f t="shared" si="120"/>
        <v>33.332467246791552</v>
      </c>
      <c r="U186" s="45">
        <f t="shared" si="121"/>
        <v>1.4410763508829381</v>
      </c>
      <c r="V186" s="55">
        <f t="shared" si="122"/>
        <v>-1.4410763508829381</v>
      </c>
      <c r="W186" s="56">
        <f t="shared" si="123"/>
        <v>1.8039045613963274</v>
      </c>
      <c r="X186" s="54">
        <f t="shared" si="124"/>
        <v>33.317166484238101</v>
      </c>
      <c r="Y186" s="45">
        <f t="shared" si="125"/>
        <v>1.8039045613963274</v>
      </c>
      <c r="Z186" s="45">
        <f t="shared" si="126"/>
        <v>0</v>
      </c>
      <c r="AA186" s="45">
        <f t="shared" si="127"/>
        <v>1.4410763508829381</v>
      </c>
      <c r="AB186" s="45">
        <f t="shared" si="135"/>
        <v>0</v>
      </c>
      <c r="AC186" s="45">
        <f t="shared" si="128"/>
        <v>0</v>
      </c>
      <c r="AD186" s="45">
        <f t="shared" si="129"/>
        <v>1</v>
      </c>
      <c r="AE186" s="45">
        <f t="shared" si="130"/>
        <v>0</v>
      </c>
      <c r="AF186" s="45">
        <f t="shared" si="131"/>
        <v>0</v>
      </c>
      <c r="AH186" s="48">
        <v>9.44</v>
      </c>
      <c r="AI186" s="45">
        <f t="shared" ref="AI186:AI187" si="141">(AH186-9.37)/0.07</f>
        <v>1.000000000000004</v>
      </c>
      <c r="AJ186" s="45">
        <v>1.000000000000004</v>
      </c>
      <c r="AK186" s="45">
        <f t="shared" si="132"/>
        <v>1.0039047820665348</v>
      </c>
      <c r="AL186" s="45">
        <f t="shared" si="133"/>
        <v>-1.0039047820665348</v>
      </c>
      <c r="AM186" s="45">
        <f t="shared" si="137"/>
        <v>-4.880977583163304E-3</v>
      </c>
      <c r="AN186" s="45">
        <f t="shared" si="136"/>
        <v>1.0039046299487799</v>
      </c>
      <c r="AO186" s="45">
        <f t="shared" si="138"/>
        <v>-1.0039046299487799</v>
      </c>
      <c r="AP186" s="45">
        <f t="shared" si="139"/>
        <v>-4.8807874359699799E-3</v>
      </c>
      <c r="AQ186" s="45">
        <f t="shared" si="134"/>
        <v>0</v>
      </c>
      <c r="BE186" s="45" t="s">
        <v>151</v>
      </c>
      <c r="BF186" s="45">
        <v>143.5</v>
      </c>
      <c r="BG186" s="45">
        <v>20080102</v>
      </c>
      <c r="BH186" s="45" t="s">
        <v>138</v>
      </c>
      <c r="BI186" s="45" t="s">
        <v>240</v>
      </c>
      <c r="BJ186" s="45" t="s">
        <v>1016</v>
      </c>
      <c r="BK186" s="45">
        <v>40</v>
      </c>
      <c r="BL186" s="45">
        <v>59.14</v>
      </c>
      <c r="BM186" s="45">
        <v>53.16</v>
      </c>
      <c r="BN186" s="45">
        <v>10.19</v>
      </c>
      <c r="BO186" s="45">
        <v>9.3000000000000007</v>
      </c>
      <c r="BP186" s="45">
        <v>90</v>
      </c>
      <c r="BQ186" s="45" t="s">
        <v>1077</v>
      </c>
      <c r="BR186" s="45">
        <v>40</v>
      </c>
      <c r="BS186" s="45">
        <v>16.3</v>
      </c>
      <c r="BT186" s="45">
        <v>13.4</v>
      </c>
      <c r="BU186" s="45">
        <v>29.7</v>
      </c>
      <c r="BV186" s="45">
        <v>0</v>
      </c>
      <c r="BW186" s="45">
        <v>3149</v>
      </c>
      <c r="BX186" s="45">
        <v>3161</v>
      </c>
      <c r="BY186" s="45">
        <v>3154.4</v>
      </c>
      <c r="BZ186" s="45">
        <v>13.3</v>
      </c>
      <c r="CA186" s="45">
        <v>13.6</v>
      </c>
      <c r="CB186" s="45">
        <v>13.4</v>
      </c>
      <c r="CC186" s="45">
        <v>2.2999999999999998</v>
      </c>
      <c r="CD186" s="45">
        <v>2.33</v>
      </c>
      <c r="CE186" s="45">
        <v>2.31</v>
      </c>
      <c r="CF186" s="45">
        <v>6.7</v>
      </c>
      <c r="CG186" s="45">
        <v>7</v>
      </c>
      <c r="CH186" s="45">
        <v>6.8</v>
      </c>
      <c r="CI186" s="45" t="s">
        <v>168</v>
      </c>
      <c r="CJ186" s="45" t="s">
        <v>168</v>
      </c>
      <c r="CK186" s="45" t="s">
        <v>168</v>
      </c>
      <c r="CL186" s="45">
        <v>837</v>
      </c>
      <c r="CM186" s="45">
        <v>866</v>
      </c>
      <c r="CN186" s="45">
        <v>853</v>
      </c>
      <c r="CO186" s="45">
        <v>143.19999999999999</v>
      </c>
      <c r="CP186" s="45">
        <v>143.80000000000001</v>
      </c>
      <c r="CQ186" s="45">
        <v>143.6</v>
      </c>
      <c r="CR186" s="45">
        <v>87.7</v>
      </c>
      <c r="CS186" s="45">
        <v>88.1</v>
      </c>
      <c r="CT186" s="45">
        <v>87.9</v>
      </c>
      <c r="CU186" s="45">
        <v>93.1</v>
      </c>
      <c r="CV186" s="45">
        <v>94</v>
      </c>
      <c r="CW186" s="45">
        <v>93.6</v>
      </c>
      <c r="CX186" s="45">
        <v>5.3</v>
      </c>
      <c r="CY186" s="45">
        <v>6</v>
      </c>
      <c r="CZ186" s="45">
        <v>5.7</v>
      </c>
      <c r="DA186" s="45">
        <v>21.8</v>
      </c>
      <c r="DB186" s="45">
        <v>24.5</v>
      </c>
      <c r="DC186" s="45">
        <v>23</v>
      </c>
      <c r="DD186" s="45">
        <v>276</v>
      </c>
      <c r="DE186" s="45">
        <v>276</v>
      </c>
      <c r="DF186" s="45">
        <v>276</v>
      </c>
      <c r="DG186" s="45">
        <v>8.1</v>
      </c>
      <c r="DH186" s="45">
        <v>8.4</v>
      </c>
      <c r="DI186" s="45">
        <v>8.1999999999999993</v>
      </c>
      <c r="DJ186" s="45">
        <v>0.3</v>
      </c>
      <c r="DK186" s="45">
        <v>0.4</v>
      </c>
      <c r="DL186" s="45">
        <v>0.3</v>
      </c>
      <c r="DM186" s="45">
        <v>0.5</v>
      </c>
      <c r="DN186" s="45">
        <v>0.5</v>
      </c>
      <c r="DO186" s="45">
        <v>0.5</v>
      </c>
      <c r="DP186" s="45">
        <v>35</v>
      </c>
      <c r="DQ186" s="45">
        <v>35</v>
      </c>
      <c r="DR186" s="45">
        <v>35</v>
      </c>
      <c r="DS186" s="45">
        <v>172.7</v>
      </c>
      <c r="DT186" s="45">
        <v>243.5</v>
      </c>
      <c r="DU186" s="45">
        <v>211.9</v>
      </c>
      <c r="DV186" s="45">
        <v>1660</v>
      </c>
      <c r="DW186" s="45">
        <v>720</v>
      </c>
      <c r="DX186" s="45">
        <v>540</v>
      </c>
      <c r="DY186" s="45">
        <v>1750</v>
      </c>
      <c r="DZ186" s="45">
        <v>6.0999999999999999E-2</v>
      </c>
      <c r="EA186" s="45">
        <v>6.0999999999999999E-2</v>
      </c>
      <c r="EB186" s="45">
        <v>6.0999999999999999E-2</v>
      </c>
      <c r="EC186" s="45">
        <v>8.6400000000000005E-2</v>
      </c>
      <c r="ED186" s="45">
        <v>8.6400000000000005E-2</v>
      </c>
      <c r="EE186" s="45">
        <v>8.6400000000000005E-2</v>
      </c>
      <c r="EF186" s="45">
        <v>7.1099999999999997E-2</v>
      </c>
      <c r="EG186" s="45">
        <v>7.1099999999999997E-2</v>
      </c>
      <c r="EH186" s="45">
        <v>7.1099999999999997E-2</v>
      </c>
      <c r="EI186" s="45">
        <v>5.5899999999999998E-2</v>
      </c>
      <c r="EJ186" s="45">
        <v>6.0999999999999999E-2</v>
      </c>
      <c r="EK186" s="45">
        <v>5.8400000000000001E-2</v>
      </c>
      <c r="EL186" s="45">
        <v>5.0799999999999998E-2</v>
      </c>
      <c r="EM186" s="45">
        <v>6.6000000000000003E-2</v>
      </c>
      <c r="EN186" s="45">
        <v>5.8400000000000001E-2</v>
      </c>
      <c r="EO186" s="45">
        <v>0</v>
      </c>
      <c r="EP186" s="45">
        <v>18</v>
      </c>
      <c r="EQ186" s="45">
        <v>3.8100000000000002E-2</v>
      </c>
      <c r="ER186" s="45" t="s">
        <v>825</v>
      </c>
      <c r="ES186" s="45">
        <v>3192</v>
      </c>
      <c r="ET186" s="45">
        <v>8252</v>
      </c>
      <c r="EU186" s="45">
        <v>8231</v>
      </c>
      <c r="EV186" s="45">
        <v>1061</v>
      </c>
      <c r="EW186" s="45" t="s">
        <v>403</v>
      </c>
      <c r="EX186" s="45" t="s">
        <v>142</v>
      </c>
      <c r="EY186" s="45">
        <v>188</v>
      </c>
      <c r="EZ186" s="45">
        <v>20080104</v>
      </c>
      <c r="FA186" s="45" t="s">
        <v>669</v>
      </c>
      <c r="FB186" s="45">
        <v>66</v>
      </c>
      <c r="FC186" s="45" t="s">
        <v>918</v>
      </c>
    </row>
    <row r="187" spans="1:159" s="45" customFormat="1">
      <c r="A187" s="45" t="s">
        <v>126</v>
      </c>
      <c r="B187" s="45">
        <v>4</v>
      </c>
      <c r="C187" s="45">
        <v>21.2</v>
      </c>
      <c r="D187" s="45">
        <v>65025</v>
      </c>
      <c r="E187" s="45" t="s">
        <v>577</v>
      </c>
      <c r="F187" s="45" t="s">
        <v>145</v>
      </c>
      <c r="G187" s="45">
        <v>20080113</v>
      </c>
      <c r="H187" s="45" t="s">
        <v>669</v>
      </c>
      <c r="I187" s="45" t="s">
        <v>295</v>
      </c>
      <c r="J187" s="45">
        <v>20080114</v>
      </c>
      <c r="K187" s="45" t="s">
        <v>624</v>
      </c>
      <c r="L187" s="45">
        <v>73</v>
      </c>
      <c r="N187" s="52">
        <f t="shared" si="115"/>
        <v>0</v>
      </c>
      <c r="O187" s="53">
        <f t="shared" si="116"/>
        <v>0.87470000000000003</v>
      </c>
      <c r="P187" s="45">
        <v>0.87470000000000003</v>
      </c>
      <c r="Q187" s="45">
        <f t="shared" si="117"/>
        <v>1.3303512077985917</v>
      </c>
      <c r="R187" s="45">
        <f t="shared" si="118"/>
        <v>-1.3303512077985917</v>
      </c>
      <c r="S187" s="45">
        <f t="shared" si="119"/>
        <v>-0.56956400974823951</v>
      </c>
      <c r="T187" s="54">
        <f t="shared" si="120"/>
        <v>32.785685797433239</v>
      </c>
      <c r="U187" s="45">
        <f t="shared" si="121"/>
        <v>1.3278010807063505</v>
      </c>
      <c r="V187" s="55">
        <f t="shared" si="122"/>
        <v>-1.3278010807063505</v>
      </c>
      <c r="W187" s="56">
        <f t="shared" si="123"/>
        <v>-0.56637635088293803</v>
      </c>
      <c r="X187" s="54">
        <f t="shared" si="124"/>
        <v>32.773445187390479</v>
      </c>
      <c r="Y187" s="45">
        <f t="shared" si="125"/>
        <v>-0.56637635088293803</v>
      </c>
      <c r="Z187" s="45">
        <f t="shared" si="126"/>
        <v>0</v>
      </c>
      <c r="AA187" s="45">
        <f t="shared" si="127"/>
        <v>1.3278010807063505</v>
      </c>
      <c r="AB187" s="45">
        <f t="shared" si="135"/>
        <v>0</v>
      </c>
      <c r="AC187" s="45">
        <f t="shared" si="128"/>
        <v>0</v>
      </c>
      <c r="AD187" s="45">
        <f t="shared" si="129"/>
        <v>0</v>
      </c>
      <c r="AE187" s="45">
        <f t="shared" si="130"/>
        <v>0</v>
      </c>
      <c r="AF187" s="45">
        <f t="shared" si="131"/>
        <v>0</v>
      </c>
      <c r="AH187" s="48">
        <v>9.5399999999999991</v>
      </c>
      <c r="AI187" s="45">
        <f t="shared" si="141"/>
        <v>2.4285714285714275</v>
      </c>
      <c r="AJ187" s="45">
        <v>2.4285714285714275</v>
      </c>
      <c r="AK187" s="45">
        <f t="shared" si="132"/>
        <v>1.2888381113675134</v>
      </c>
      <c r="AL187" s="45">
        <f t="shared" si="133"/>
        <v>-1.2888381113675134</v>
      </c>
      <c r="AM187" s="45">
        <f t="shared" si="137"/>
        <v>1.4246666465048927</v>
      </c>
      <c r="AN187" s="45">
        <f t="shared" si="136"/>
        <v>1.2888379896733095</v>
      </c>
      <c r="AO187" s="45">
        <f t="shared" si="138"/>
        <v>-1.2888379896733095</v>
      </c>
      <c r="AP187" s="45">
        <f t="shared" si="139"/>
        <v>1.4246667986226476</v>
      </c>
      <c r="AQ187" s="45">
        <f t="shared" si="134"/>
        <v>1</v>
      </c>
      <c r="BE187" s="45" t="s">
        <v>151</v>
      </c>
      <c r="BF187" s="45">
        <v>143.5</v>
      </c>
      <c r="BG187" s="45">
        <v>20080111</v>
      </c>
      <c r="BH187" s="45" t="s">
        <v>138</v>
      </c>
      <c r="BI187" s="45" t="s">
        <v>941</v>
      </c>
      <c r="BJ187" s="45" t="s">
        <v>1081</v>
      </c>
      <c r="BK187" s="45">
        <v>40</v>
      </c>
      <c r="BL187" s="45">
        <v>59.09</v>
      </c>
      <c r="BM187" s="45">
        <v>53.56</v>
      </c>
      <c r="BN187" s="45">
        <v>10.19</v>
      </c>
      <c r="BO187" s="45">
        <v>9.4</v>
      </c>
      <c r="BP187" s="45">
        <v>20</v>
      </c>
      <c r="BQ187" s="45" t="s">
        <v>1084</v>
      </c>
      <c r="BR187" s="45">
        <v>40</v>
      </c>
      <c r="BS187" s="45">
        <v>10.1</v>
      </c>
      <c r="BT187" s="45">
        <v>11.1</v>
      </c>
      <c r="BU187" s="45">
        <v>21.2</v>
      </c>
      <c r="BV187" s="45">
        <v>0</v>
      </c>
      <c r="BW187" s="45">
        <v>3146</v>
      </c>
      <c r="BX187" s="45">
        <v>3153</v>
      </c>
      <c r="BY187" s="45">
        <v>3149.8</v>
      </c>
      <c r="BZ187" s="45">
        <v>13.4</v>
      </c>
      <c r="CA187" s="45">
        <v>13.7</v>
      </c>
      <c r="CB187" s="45">
        <v>13.6</v>
      </c>
      <c r="CC187" s="45">
        <v>2.31</v>
      </c>
      <c r="CD187" s="45">
        <v>2.35</v>
      </c>
      <c r="CE187" s="45">
        <v>2.34</v>
      </c>
      <c r="CF187" s="45">
        <v>6.9</v>
      </c>
      <c r="CG187" s="45">
        <v>7.3</v>
      </c>
      <c r="CH187" s="45">
        <v>7.1</v>
      </c>
      <c r="CI187" s="45" t="s">
        <v>168</v>
      </c>
      <c r="CJ187" s="45" t="s">
        <v>168</v>
      </c>
      <c r="CK187" s="45" t="s">
        <v>168</v>
      </c>
      <c r="CL187" s="45">
        <v>829</v>
      </c>
      <c r="CM187" s="45">
        <v>878</v>
      </c>
      <c r="CN187" s="45">
        <v>846</v>
      </c>
      <c r="CO187" s="45">
        <v>143.19999999999999</v>
      </c>
      <c r="CP187" s="45">
        <v>144.30000000000001</v>
      </c>
      <c r="CQ187" s="45">
        <v>143.69999999999999</v>
      </c>
      <c r="CR187" s="45">
        <v>87.4</v>
      </c>
      <c r="CS187" s="45">
        <v>88.4</v>
      </c>
      <c r="CT187" s="45">
        <v>87.9</v>
      </c>
      <c r="CU187" s="45">
        <v>93.1</v>
      </c>
      <c r="CV187" s="45">
        <v>94.1</v>
      </c>
      <c r="CW187" s="45">
        <v>93.6</v>
      </c>
      <c r="CX187" s="45">
        <v>5.0999999999999996</v>
      </c>
      <c r="CY187" s="45">
        <v>6.2</v>
      </c>
      <c r="CZ187" s="45">
        <v>5.7</v>
      </c>
      <c r="DA187" s="45">
        <v>22.8</v>
      </c>
      <c r="DB187" s="45">
        <v>30.1</v>
      </c>
      <c r="DC187" s="45">
        <v>26.8</v>
      </c>
      <c r="DD187" s="45">
        <v>276</v>
      </c>
      <c r="DE187" s="45">
        <v>276</v>
      </c>
      <c r="DF187" s="45">
        <v>276</v>
      </c>
      <c r="DG187" s="45">
        <v>7.4</v>
      </c>
      <c r="DH187" s="45">
        <v>7.4</v>
      </c>
      <c r="DI187" s="45">
        <v>7.4</v>
      </c>
      <c r="DJ187" s="45">
        <v>0.4</v>
      </c>
      <c r="DK187" s="45">
        <v>0.5</v>
      </c>
      <c r="DL187" s="45">
        <v>0.4</v>
      </c>
      <c r="DM187" s="45">
        <v>0.47</v>
      </c>
      <c r="DN187" s="45">
        <v>0.52</v>
      </c>
      <c r="DO187" s="45">
        <v>0.49</v>
      </c>
      <c r="DP187" s="45">
        <v>35</v>
      </c>
      <c r="DQ187" s="45">
        <v>35</v>
      </c>
      <c r="DR187" s="45">
        <v>35</v>
      </c>
      <c r="DS187" s="45">
        <v>271.8</v>
      </c>
      <c r="DT187" s="45">
        <v>328.5</v>
      </c>
      <c r="DU187" s="45">
        <v>295.39999999999998</v>
      </c>
      <c r="DV187" s="45">
        <v>1660</v>
      </c>
      <c r="DW187" s="45">
        <v>720</v>
      </c>
      <c r="DX187" s="45">
        <v>540</v>
      </c>
      <c r="DY187" s="45">
        <v>1820</v>
      </c>
      <c r="DZ187" s="45">
        <v>6.6000000000000003E-2</v>
      </c>
      <c r="EA187" s="45">
        <v>6.6000000000000003E-2</v>
      </c>
      <c r="EB187" s="45">
        <v>6.6000000000000003E-2</v>
      </c>
      <c r="EC187" s="45">
        <v>8.8900000000000007E-2</v>
      </c>
      <c r="ED187" s="45">
        <v>8.8900000000000007E-2</v>
      </c>
      <c r="EE187" s="45">
        <v>8.8900000000000007E-2</v>
      </c>
      <c r="EF187" s="45">
        <v>7.3700000000000002E-2</v>
      </c>
      <c r="EG187" s="45">
        <v>7.3700000000000002E-2</v>
      </c>
      <c r="EH187" s="45">
        <v>7.3700000000000002E-2</v>
      </c>
      <c r="EI187" s="45">
        <v>5.5899999999999998E-2</v>
      </c>
      <c r="EJ187" s="45">
        <v>5.5899999999999998E-2</v>
      </c>
      <c r="EK187" s="45">
        <v>5.5899999999999998E-2</v>
      </c>
      <c r="EL187" s="45">
        <v>5.5899999999999998E-2</v>
      </c>
      <c r="EM187" s="45">
        <v>7.6200000000000004E-2</v>
      </c>
      <c r="EN187" s="45">
        <v>6.6000000000000003E-2</v>
      </c>
      <c r="EO187" s="45">
        <v>0</v>
      </c>
      <c r="EP187" s="45">
        <v>20</v>
      </c>
      <c r="EQ187" s="45">
        <v>5.0799999999999998E-2</v>
      </c>
      <c r="ER187" s="45" t="s">
        <v>1085</v>
      </c>
      <c r="ES187" s="45">
        <v>3192</v>
      </c>
      <c r="ET187" s="45">
        <v>8252</v>
      </c>
      <c r="EU187" s="45">
        <v>8231</v>
      </c>
      <c r="EV187" s="45">
        <v>2000</v>
      </c>
      <c r="EW187" s="45" t="s">
        <v>619</v>
      </c>
      <c r="EX187" s="45" t="s">
        <v>142</v>
      </c>
      <c r="EY187" s="45">
        <v>1</v>
      </c>
      <c r="EZ187" s="45">
        <v>20080113</v>
      </c>
      <c r="FA187" s="45" t="s">
        <v>669</v>
      </c>
      <c r="FB187" s="45" t="s">
        <v>1086</v>
      </c>
      <c r="FC187" s="45" t="s">
        <v>918</v>
      </c>
    </row>
    <row r="188" spans="1:159" s="45" customFormat="1">
      <c r="A188" s="45" t="s">
        <v>126</v>
      </c>
      <c r="B188" s="45">
        <v>4</v>
      </c>
      <c r="C188" s="45">
        <v>15.5</v>
      </c>
      <c r="D188" s="45">
        <v>65027</v>
      </c>
      <c r="E188" s="45" t="s">
        <v>144</v>
      </c>
      <c r="F188" s="45" t="s">
        <v>145</v>
      </c>
      <c r="G188" s="45">
        <v>20080117</v>
      </c>
      <c r="H188" s="45" t="s">
        <v>338</v>
      </c>
      <c r="I188" s="45" t="s">
        <v>295</v>
      </c>
      <c r="J188" s="45">
        <v>20080121</v>
      </c>
      <c r="K188" s="45" t="s">
        <v>624</v>
      </c>
      <c r="L188" s="45">
        <v>74</v>
      </c>
      <c r="N188" s="52">
        <f t="shared" si="115"/>
        <v>1</v>
      </c>
      <c r="O188" s="53">
        <f t="shared" si="116"/>
        <v>3.1034000000000002</v>
      </c>
      <c r="P188" s="45">
        <v>3.1034000000000002</v>
      </c>
      <c r="Q188" s="45">
        <f t="shared" si="117"/>
        <v>1.6849609662388736</v>
      </c>
      <c r="R188" s="45">
        <f t="shared" si="118"/>
        <v>-1.6849609662388736</v>
      </c>
      <c r="S188" s="45">
        <f t="shared" si="119"/>
        <v>1.7730487922014084</v>
      </c>
      <c r="T188" s="54">
        <f t="shared" si="120"/>
        <v>34.48781263794659</v>
      </c>
      <c r="U188" s="45">
        <f t="shared" si="121"/>
        <v>1.6829208645650806</v>
      </c>
      <c r="V188" s="55">
        <f t="shared" si="122"/>
        <v>-1.6829208645650806</v>
      </c>
      <c r="W188" s="56">
        <f t="shared" si="123"/>
        <v>1.7755989192936497</v>
      </c>
      <c r="X188" s="54">
        <f t="shared" si="124"/>
        <v>34.478020149912382</v>
      </c>
      <c r="Y188" s="45">
        <f t="shared" si="125"/>
        <v>1.7755989192936497</v>
      </c>
      <c r="Z188" s="45">
        <f t="shared" si="126"/>
        <v>0</v>
      </c>
      <c r="AA188" s="45">
        <f t="shared" si="127"/>
        <v>1.6829208645650806</v>
      </c>
      <c r="AB188" s="45">
        <f t="shared" si="135"/>
        <v>0</v>
      </c>
      <c r="AC188" s="45">
        <f t="shared" si="128"/>
        <v>0</v>
      </c>
      <c r="AD188" s="45">
        <f t="shared" si="129"/>
        <v>1</v>
      </c>
      <c r="AE188" s="45">
        <f t="shared" si="130"/>
        <v>0</v>
      </c>
      <c r="AF188" s="45">
        <f t="shared" si="131"/>
        <v>0</v>
      </c>
      <c r="AH188" s="48">
        <v>10.39</v>
      </c>
      <c r="AI188" s="45">
        <f>(AH188-10.27)/0.11</f>
        <v>1.0909090909090999</v>
      </c>
      <c r="AJ188" s="45">
        <v>1.0909090909090999</v>
      </c>
      <c r="AK188" s="45">
        <f t="shared" si="132"/>
        <v>1.2492523072758308</v>
      </c>
      <c r="AL188" s="45">
        <f t="shared" si="133"/>
        <v>-1.2492523072758308</v>
      </c>
      <c r="AM188" s="45">
        <f t="shared" si="137"/>
        <v>-0.19792902045841343</v>
      </c>
      <c r="AN188" s="45">
        <f t="shared" si="136"/>
        <v>1.2492522099204677</v>
      </c>
      <c r="AO188" s="45">
        <f t="shared" si="138"/>
        <v>-1.2492522099204677</v>
      </c>
      <c r="AP188" s="45">
        <f t="shared" si="139"/>
        <v>-0.1979288987642096</v>
      </c>
      <c r="AQ188" s="45">
        <f t="shared" si="134"/>
        <v>0</v>
      </c>
      <c r="BE188" s="45" t="s">
        <v>147</v>
      </c>
      <c r="BF188" s="45">
        <v>143.5</v>
      </c>
      <c r="BG188" s="45">
        <v>20080115</v>
      </c>
      <c r="BH188" s="45" t="s">
        <v>138</v>
      </c>
      <c r="BI188" s="45" t="s">
        <v>195</v>
      </c>
      <c r="BJ188" s="45" t="s">
        <v>1081</v>
      </c>
      <c r="BK188" s="45">
        <v>40</v>
      </c>
      <c r="BL188" s="45">
        <v>71.87</v>
      </c>
      <c r="BM188" s="45">
        <v>65.680000000000007</v>
      </c>
      <c r="BN188" s="45">
        <v>10.92</v>
      </c>
      <c r="BO188" s="45">
        <v>10.17</v>
      </c>
      <c r="BP188" s="45">
        <v>100</v>
      </c>
      <c r="BQ188" s="45" t="s">
        <v>1087</v>
      </c>
      <c r="BR188" s="45">
        <v>40</v>
      </c>
      <c r="BS188" s="45">
        <v>7.3</v>
      </c>
      <c r="BT188" s="45">
        <v>8.1999999999999993</v>
      </c>
      <c r="BU188" s="45">
        <v>15.5</v>
      </c>
      <c r="BV188" s="45">
        <v>0</v>
      </c>
      <c r="BW188" s="45">
        <v>3149</v>
      </c>
      <c r="BX188" s="45">
        <v>3156</v>
      </c>
      <c r="BY188" s="45">
        <v>3152</v>
      </c>
      <c r="BZ188" s="45">
        <v>13.5</v>
      </c>
      <c r="CA188" s="45">
        <v>13.8</v>
      </c>
      <c r="CB188" s="45">
        <v>13.6</v>
      </c>
      <c r="CC188" s="45">
        <v>2.33</v>
      </c>
      <c r="CD188" s="45">
        <v>2.35</v>
      </c>
      <c r="CE188" s="45">
        <v>2.34</v>
      </c>
      <c r="CF188" s="45">
        <v>6.8</v>
      </c>
      <c r="CG188" s="45">
        <v>7.1</v>
      </c>
      <c r="CH188" s="45">
        <v>7</v>
      </c>
      <c r="CI188" s="45" t="s">
        <v>168</v>
      </c>
      <c r="CJ188" s="45" t="s">
        <v>168</v>
      </c>
      <c r="CK188" s="45" t="s">
        <v>168</v>
      </c>
      <c r="CL188" s="45">
        <v>828</v>
      </c>
      <c r="CM188" s="45">
        <v>866</v>
      </c>
      <c r="CN188" s="45">
        <v>849</v>
      </c>
      <c r="CO188" s="45">
        <v>143.5</v>
      </c>
      <c r="CP188" s="45">
        <v>143.9</v>
      </c>
      <c r="CQ188" s="45">
        <v>143.69999999999999</v>
      </c>
      <c r="CR188" s="45">
        <v>87.6</v>
      </c>
      <c r="CS188" s="45">
        <v>88.4</v>
      </c>
      <c r="CT188" s="45">
        <v>87.9</v>
      </c>
      <c r="CU188" s="45">
        <v>93.2</v>
      </c>
      <c r="CV188" s="45">
        <v>93.9</v>
      </c>
      <c r="CW188" s="45">
        <v>93.5</v>
      </c>
      <c r="CX188" s="45">
        <v>5.2</v>
      </c>
      <c r="CY188" s="45">
        <v>6.2</v>
      </c>
      <c r="CZ188" s="45">
        <v>5.7</v>
      </c>
      <c r="DA188" s="45">
        <v>21</v>
      </c>
      <c r="DB188" s="45">
        <v>24.4</v>
      </c>
      <c r="DC188" s="45">
        <v>22.9</v>
      </c>
      <c r="DD188" s="45">
        <v>276</v>
      </c>
      <c r="DE188" s="45">
        <v>276</v>
      </c>
      <c r="DF188" s="45">
        <v>276</v>
      </c>
      <c r="DG188" s="45">
        <v>7.4</v>
      </c>
      <c r="DH188" s="45">
        <v>7.4</v>
      </c>
      <c r="DI188" s="45">
        <v>7.4</v>
      </c>
      <c r="DJ188" s="45">
        <v>0.4</v>
      </c>
      <c r="DK188" s="45">
        <v>0.4</v>
      </c>
      <c r="DL188" s="45">
        <v>0.4</v>
      </c>
      <c r="DM188" s="45">
        <v>0.5</v>
      </c>
      <c r="DN188" s="45">
        <v>0.5</v>
      </c>
      <c r="DO188" s="45">
        <v>0.5</v>
      </c>
      <c r="DP188" s="45">
        <v>35</v>
      </c>
      <c r="DQ188" s="45">
        <v>35</v>
      </c>
      <c r="DR188" s="45">
        <v>35</v>
      </c>
      <c r="DS188" s="45">
        <v>260.5</v>
      </c>
      <c r="DT188" s="45">
        <v>337</v>
      </c>
      <c r="DU188" s="45">
        <v>277</v>
      </c>
      <c r="DV188" s="45">
        <v>1660</v>
      </c>
      <c r="DW188" s="45">
        <v>720</v>
      </c>
      <c r="DX188" s="45">
        <v>540</v>
      </c>
      <c r="DY188" s="45">
        <v>1740</v>
      </c>
      <c r="DZ188" s="45">
        <v>6.6000000000000003E-2</v>
      </c>
      <c r="EA188" s="45">
        <v>6.6000000000000003E-2</v>
      </c>
      <c r="EB188" s="45">
        <v>6.6000000000000003E-2</v>
      </c>
      <c r="EC188" s="45">
        <v>8.8900000000000007E-2</v>
      </c>
      <c r="ED188" s="45">
        <v>8.8900000000000007E-2</v>
      </c>
      <c r="EE188" s="45">
        <v>8.8900000000000007E-2</v>
      </c>
      <c r="EF188" s="45">
        <v>7.3700000000000002E-2</v>
      </c>
      <c r="EG188" s="45">
        <v>7.3700000000000002E-2</v>
      </c>
      <c r="EH188" s="45">
        <v>7.3700000000000002E-2</v>
      </c>
      <c r="EI188" s="45">
        <v>5.5899999999999998E-2</v>
      </c>
      <c r="EJ188" s="45">
        <v>5.5899999999999998E-2</v>
      </c>
      <c r="EK188" s="45">
        <v>5.5899999999999998E-2</v>
      </c>
      <c r="EL188" s="45">
        <v>5.5899999999999998E-2</v>
      </c>
      <c r="EM188" s="45">
        <v>7.6200000000000004E-2</v>
      </c>
      <c r="EN188" s="45">
        <v>6.6000000000000003E-2</v>
      </c>
      <c r="EO188" s="45">
        <v>0</v>
      </c>
      <c r="EP188" s="45">
        <v>21</v>
      </c>
      <c r="EQ188" s="45">
        <v>5.33E-2</v>
      </c>
      <c r="ER188" s="45" t="s">
        <v>1088</v>
      </c>
      <c r="ES188" s="45">
        <v>3192</v>
      </c>
      <c r="ET188" s="45">
        <v>8252</v>
      </c>
      <c r="EU188" s="45">
        <v>8231</v>
      </c>
      <c r="EV188" s="45">
        <v>2000</v>
      </c>
      <c r="EW188" s="45" t="s">
        <v>403</v>
      </c>
      <c r="EX188" s="45" t="s">
        <v>142</v>
      </c>
      <c r="EY188" s="45" t="s">
        <v>679</v>
      </c>
      <c r="EZ188" s="45">
        <v>20080117</v>
      </c>
      <c r="FA188" s="45" t="s">
        <v>338</v>
      </c>
      <c r="FB188" s="45" t="s">
        <v>1086</v>
      </c>
      <c r="FC188" s="45" t="s">
        <v>918</v>
      </c>
    </row>
    <row r="189" spans="1:159" s="45" customFormat="1">
      <c r="A189" s="45" t="s">
        <v>126</v>
      </c>
      <c r="B189" s="45">
        <v>4</v>
      </c>
      <c r="C189" s="45">
        <v>28.1</v>
      </c>
      <c r="D189" s="45">
        <v>67549</v>
      </c>
      <c r="E189" s="45" t="s">
        <v>577</v>
      </c>
      <c r="F189" s="45" t="s">
        <v>145</v>
      </c>
      <c r="G189" s="45">
        <v>20080815</v>
      </c>
      <c r="H189" s="45" t="s">
        <v>709</v>
      </c>
      <c r="I189" s="45" t="s">
        <v>295</v>
      </c>
      <c r="J189" s="45">
        <v>20080822</v>
      </c>
      <c r="K189" s="45" t="s">
        <v>624</v>
      </c>
      <c r="L189" s="45">
        <v>75</v>
      </c>
      <c r="N189" s="52">
        <f t="shared" si="115"/>
        <v>1</v>
      </c>
      <c r="O189" s="53">
        <f t="shared" si="116"/>
        <v>2.5059</v>
      </c>
      <c r="P189" s="45">
        <v>2.5059</v>
      </c>
      <c r="Q189" s="45">
        <f t="shared" si="117"/>
        <v>1.8491487729910991</v>
      </c>
      <c r="R189" s="45">
        <f t="shared" si="118"/>
        <v>-1.8491487729910991</v>
      </c>
      <c r="S189" s="45">
        <f t="shared" si="119"/>
        <v>0.82093903376112642</v>
      </c>
      <c r="T189" s="54">
        <f t="shared" si="120"/>
        <v>35.275914110357277</v>
      </c>
      <c r="U189" s="45">
        <f t="shared" si="121"/>
        <v>1.8475166916520647</v>
      </c>
      <c r="V189" s="55">
        <f t="shared" si="122"/>
        <v>-1.8475166916520647</v>
      </c>
      <c r="W189" s="56">
        <f t="shared" si="123"/>
        <v>0.82297913543491941</v>
      </c>
      <c r="X189" s="54">
        <f t="shared" si="124"/>
        <v>35.268080119929905</v>
      </c>
      <c r="Y189" s="45">
        <f t="shared" si="125"/>
        <v>0.82297913543491941</v>
      </c>
      <c r="Z189" s="45">
        <f t="shared" si="126"/>
        <v>0</v>
      </c>
      <c r="AA189" s="45">
        <f t="shared" si="127"/>
        <v>1.8475166916520647</v>
      </c>
      <c r="AB189" s="45">
        <f t="shared" si="135"/>
        <v>0</v>
      </c>
      <c r="AC189" s="45">
        <f t="shared" si="128"/>
        <v>0</v>
      </c>
      <c r="AD189" s="45">
        <f t="shared" si="129"/>
        <v>0</v>
      </c>
      <c r="AE189" s="45">
        <f t="shared" si="130"/>
        <v>0</v>
      </c>
      <c r="AF189" s="45">
        <f t="shared" si="131"/>
        <v>0</v>
      </c>
      <c r="AH189" s="48">
        <v>9.4</v>
      </c>
      <c r="AI189" s="45">
        <f>(AH189-9.37)/0.07</f>
        <v>0.42857142857144476</v>
      </c>
      <c r="AJ189" s="45">
        <v>0.42857142857144476</v>
      </c>
      <c r="AK189" s="45">
        <f t="shared" si="132"/>
        <v>1.0851161315349538</v>
      </c>
      <c r="AL189" s="45">
        <f t="shared" si="133"/>
        <v>-1.0851161315349538</v>
      </c>
      <c r="AM189" s="45">
        <f t="shared" si="137"/>
        <v>-0.820680878704386</v>
      </c>
      <c r="AN189" s="45">
        <f t="shared" si="136"/>
        <v>1.0851160536506632</v>
      </c>
      <c r="AO189" s="45">
        <f t="shared" si="138"/>
        <v>-1.0851160536506632</v>
      </c>
      <c r="AP189" s="45">
        <f t="shared" si="139"/>
        <v>-0.82068078134902289</v>
      </c>
      <c r="AQ189" s="45">
        <f t="shared" si="134"/>
        <v>0</v>
      </c>
      <c r="BE189" s="45" t="s">
        <v>151</v>
      </c>
      <c r="BF189" s="45">
        <v>143.5</v>
      </c>
      <c r="BG189" s="45">
        <v>20080813</v>
      </c>
      <c r="BH189" s="45" t="s">
        <v>138</v>
      </c>
      <c r="BI189" s="45" t="s">
        <v>1007</v>
      </c>
      <c r="BJ189" s="45" t="s">
        <v>1182</v>
      </c>
      <c r="BK189" s="45">
        <v>40</v>
      </c>
      <c r="BL189" s="45">
        <v>59.03</v>
      </c>
      <c r="BM189" s="45">
        <v>52.93</v>
      </c>
      <c r="BN189" s="45">
        <v>10.16</v>
      </c>
      <c r="BO189" s="45">
        <v>9.2200000000000006</v>
      </c>
      <c r="BP189" s="45">
        <v>90</v>
      </c>
      <c r="BQ189" s="45" t="s">
        <v>1183</v>
      </c>
      <c r="BR189" s="45">
        <v>40</v>
      </c>
      <c r="BS189" s="45">
        <v>12.4</v>
      </c>
      <c r="BT189" s="45">
        <v>15.7</v>
      </c>
      <c r="BU189" s="45">
        <v>28.1</v>
      </c>
      <c r="BV189" s="45">
        <v>0</v>
      </c>
      <c r="BW189" s="45">
        <v>3147</v>
      </c>
      <c r="BX189" s="45">
        <v>3158</v>
      </c>
      <c r="BY189" s="45">
        <v>3152.6</v>
      </c>
      <c r="BZ189" s="45">
        <v>13</v>
      </c>
      <c r="CA189" s="45">
        <v>13.4</v>
      </c>
      <c r="CB189" s="45">
        <v>13.2</v>
      </c>
      <c r="CC189" s="45">
        <v>2.21</v>
      </c>
      <c r="CD189" s="45">
        <v>2.2799999999999998</v>
      </c>
      <c r="CE189" s="45">
        <v>2.2400000000000002</v>
      </c>
      <c r="CF189" s="45">
        <v>5.9</v>
      </c>
      <c r="CG189" s="45">
        <v>6.1</v>
      </c>
      <c r="CH189" s="45">
        <v>6</v>
      </c>
      <c r="CI189" s="45" t="s">
        <v>168</v>
      </c>
      <c r="CJ189" s="45" t="s">
        <v>168</v>
      </c>
      <c r="CK189" s="45" t="s">
        <v>168</v>
      </c>
      <c r="CL189" s="45">
        <v>843</v>
      </c>
      <c r="CM189" s="45">
        <v>872</v>
      </c>
      <c r="CN189" s="45">
        <v>855</v>
      </c>
      <c r="CO189" s="45">
        <v>142.6</v>
      </c>
      <c r="CP189" s="45">
        <v>143.80000000000001</v>
      </c>
      <c r="CQ189" s="45">
        <v>143.4</v>
      </c>
      <c r="CR189" s="45">
        <v>87.4</v>
      </c>
      <c r="CS189" s="45">
        <v>88.2</v>
      </c>
      <c r="CT189" s="45">
        <v>87.9</v>
      </c>
      <c r="CU189" s="45">
        <v>93.1</v>
      </c>
      <c r="CV189" s="45">
        <v>93.9</v>
      </c>
      <c r="CW189" s="45">
        <v>93.5</v>
      </c>
      <c r="CX189" s="45">
        <v>5.0999999999999996</v>
      </c>
      <c r="CY189" s="45">
        <v>5.9</v>
      </c>
      <c r="CZ189" s="45">
        <v>5.6</v>
      </c>
      <c r="DA189" s="45">
        <v>35.799999999999997</v>
      </c>
      <c r="DB189" s="45">
        <v>43.8</v>
      </c>
      <c r="DC189" s="45">
        <v>39.700000000000003</v>
      </c>
      <c r="DD189" s="45">
        <v>276</v>
      </c>
      <c r="DE189" s="45">
        <v>276</v>
      </c>
      <c r="DF189" s="45">
        <v>276</v>
      </c>
      <c r="DG189" s="45">
        <v>9.5</v>
      </c>
      <c r="DH189" s="45">
        <v>10.1</v>
      </c>
      <c r="DI189" s="45">
        <v>9.5</v>
      </c>
      <c r="DJ189" s="45">
        <v>0.2</v>
      </c>
      <c r="DK189" s="45">
        <v>0.4</v>
      </c>
      <c r="DL189" s="45">
        <v>0.3</v>
      </c>
      <c r="DM189" s="45">
        <v>0.45</v>
      </c>
      <c r="DN189" s="45">
        <v>0.55000000000000004</v>
      </c>
      <c r="DO189" s="45">
        <v>0.5</v>
      </c>
      <c r="DP189" s="45">
        <v>35</v>
      </c>
      <c r="DQ189" s="45">
        <v>35</v>
      </c>
      <c r="DR189" s="45">
        <v>35</v>
      </c>
      <c r="DS189" s="45">
        <v>82.1</v>
      </c>
      <c r="DT189" s="45">
        <v>121.8</v>
      </c>
      <c r="DU189" s="45">
        <v>105.8</v>
      </c>
      <c r="DV189" s="45">
        <v>1660</v>
      </c>
      <c r="DW189" s="45">
        <v>720</v>
      </c>
      <c r="DX189" s="45">
        <v>540</v>
      </c>
      <c r="DY189" s="45">
        <v>1750</v>
      </c>
      <c r="DZ189" s="45">
        <v>5.0799999999999998E-2</v>
      </c>
      <c r="EA189" s="45">
        <v>5.0799999999999998E-2</v>
      </c>
      <c r="EB189" s="45">
        <v>5.0799999999999998E-2</v>
      </c>
      <c r="EC189" s="45">
        <v>8.3799999999999999E-2</v>
      </c>
      <c r="ED189" s="45">
        <v>8.3799999999999999E-2</v>
      </c>
      <c r="EE189" s="45">
        <v>8.3799999999999999E-2</v>
      </c>
      <c r="EF189" s="45">
        <v>7.3700000000000002E-2</v>
      </c>
      <c r="EG189" s="45">
        <v>7.3700000000000002E-2</v>
      </c>
      <c r="EH189" s="45">
        <v>7.3700000000000002E-2</v>
      </c>
      <c r="EI189" s="45">
        <v>5.0799999999999998E-2</v>
      </c>
      <c r="EJ189" s="45">
        <v>6.0999999999999999E-2</v>
      </c>
      <c r="EK189" s="45">
        <v>5.5899999999999998E-2</v>
      </c>
      <c r="EL189" s="45">
        <v>5.8400000000000001E-2</v>
      </c>
      <c r="EM189" s="45">
        <v>5.8400000000000001E-2</v>
      </c>
      <c r="EN189" s="45">
        <v>5.8400000000000001E-2</v>
      </c>
      <c r="EO189" s="45">
        <v>0</v>
      </c>
      <c r="EP189" s="45">
        <v>6</v>
      </c>
      <c r="EQ189" s="45">
        <v>4.3200000000000002E-2</v>
      </c>
      <c r="ER189" s="45" t="s">
        <v>1085</v>
      </c>
      <c r="ES189" s="45" t="s">
        <v>1163</v>
      </c>
      <c r="ET189" s="45">
        <v>8252</v>
      </c>
      <c r="EU189" s="45">
        <v>8231</v>
      </c>
      <c r="EV189" s="45" t="s">
        <v>1143</v>
      </c>
      <c r="EW189" s="45" t="s">
        <v>403</v>
      </c>
      <c r="EX189" s="45" t="s">
        <v>142</v>
      </c>
      <c r="EY189" s="45">
        <v>5</v>
      </c>
      <c r="EZ189" s="45">
        <v>20080815</v>
      </c>
      <c r="FA189" s="45" t="s">
        <v>709</v>
      </c>
      <c r="FB189" s="45">
        <v>189</v>
      </c>
      <c r="FC189" s="45" t="s">
        <v>1144</v>
      </c>
    </row>
    <row r="190" spans="1:159" s="45" customFormat="1">
      <c r="A190" s="45" t="s">
        <v>126</v>
      </c>
      <c r="B190" s="45">
        <v>4</v>
      </c>
      <c r="C190" s="45">
        <v>14.1</v>
      </c>
      <c r="D190" s="45">
        <v>67923</v>
      </c>
      <c r="E190" s="45" t="s">
        <v>144</v>
      </c>
      <c r="F190" s="45" t="s">
        <v>145</v>
      </c>
      <c r="G190" s="45">
        <v>20080823</v>
      </c>
      <c r="H190" s="45" t="s">
        <v>202</v>
      </c>
      <c r="I190" s="45" t="s">
        <v>295</v>
      </c>
      <c r="J190" s="45">
        <v>20080829</v>
      </c>
      <c r="K190" s="45" t="s">
        <v>624</v>
      </c>
      <c r="L190" s="45">
        <v>76</v>
      </c>
      <c r="N190" s="52">
        <f t="shared" si="115"/>
        <v>1</v>
      </c>
      <c r="O190" s="53">
        <f t="shared" si="116"/>
        <v>2.5</v>
      </c>
      <c r="P190" s="45">
        <v>2.5</v>
      </c>
      <c r="Q190" s="45">
        <f t="shared" si="117"/>
        <v>1.9793190183928795</v>
      </c>
      <c r="R190" s="45">
        <f t="shared" si="118"/>
        <v>-1.9793190183928795</v>
      </c>
      <c r="S190" s="45">
        <f t="shared" si="119"/>
        <v>0.65085122700890086</v>
      </c>
      <c r="T190" s="54">
        <f t="shared" si="120"/>
        <v>35.900731288285819</v>
      </c>
      <c r="U190" s="45">
        <f t="shared" si="121"/>
        <v>1.9780133533216517</v>
      </c>
      <c r="V190" s="55">
        <f t="shared" si="122"/>
        <v>-1.9780133533216517</v>
      </c>
      <c r="W190" s="56">
        <f t="shared" si="123"/>
        <v>0.65248330834793533</v>
      </c>
      <c r="X190" s="54">
        <f t="shared" si="124"/>
        <v>35.894464095943924</v>
      </c>
      <c r="Y190" s="45">
        <f t="shared" si="125"/>
        <v>0.65248330834793533</v>
      </c>
      <c r="Z190" s="45">
        <f t="shared" si="126"/>
        <v>0</v>
      </c>
      <c r="AA190" s="45">
        <f t="shared" si="127"/>
        <v>1.9780133533216517</v>
      </c>
      <c r="AB190" s="45">
        <f t="shared" si="135"/>
        <v>0</v>
      </c>
      <c r="AC190" s="45">
        <f t="shared" si="128"/>
        <v>0</v>
      </c>
      <c r="AD190" s="45">
        <f t="shared" si="129"/>
        <v>0</v>
      </c>
      <c r="AE190" s="45">
        <f t="shared" si="130"/>
        <v>0</v>
      </c>
      <c r="AF190" s="45">
        <f t="shared" si="131"/>
        <v>0</v>
      </c>
      <c r="AH190" s="48">
        <v>10.24</v>
      </c>
      <c r="AI190" s="45">
        <f>(AH190-10.27)/0.11</f>
        <v>-0.27272727272726693</v>
      </c>
      <c r="AJ190" s="45">
        <v>-0.27272727272726693</v>
      </c>
      <c r="AK190" s="45">
        <f t="shared" si="132"/>
        <v>0.81354745068250978</v>
      </c>
      <c r="AL190" s="45">
        <f t="shared" si="133"/>
        <v>-0.81354745068250978</v>
      </c>
      <c r="AM190" s="45">
        <f t="shared" si="137"/>
        <v>-1.3578434042622207</v>
      </c>
      <c r="AN190" s="45">
        <f t="shared" si="136"/>
        <v>0.81354738837507723</v>
      </c>
      <c r="AO190" s="45">
        <f t="shared" si="138"/>
        <v>-0.81354738837507723</v>
      </c>
      <c r="AP190" s="45">
        <f t="shared" si="139"/>
        <v>-1.3578433263779301</v>
      </c>
      <c r="AQ190" s="45">
        <f t="shared" si="134"/>
        <v>0</v>
      </c>
      <c r="BE190" s="45" t="s">
        <v>147</v>
      </c>
      <c r="BF190" s="45">
        <v>143.5</v>
      </c>
      <c r="BG190" s="45">
        <v>20080821</v>
      </c>
      <c r="BH190" s="45" t="s">
        <v>138</v>
      </c>
      <c r="BI190" s="45" t="s">
        <v>715</v>
      </c>
      <c r="BJ190" s="45" t="s">
        <v>1182</v>
      </c>
      <c r="BK190" s="45">
        <v>40</v>
      </c>
      <c r="BL190" s="45">
        <v>71.48</v>
      </c>
      <c r="BM190" s="45">
        <v>65.72</v>
      </c>
      <c r="BN190" s="45">
        <v>10.86</v>
      </c>
      <c r="BO190" s="45">
        <v>10.11</v>
      </c>
      <c r="BP190" s="45">
        <v>210</v>
      </c>
      <c r="BQ190" s="45" t="s">
        <v>1187</v>
      </c>
      <c r="BR190" s="45">
        <v>40</v>
      </c>
      <c r="BS190" s="45">
        <v>5.7</v>
      </c>
      <c r="BT190" s="45">
        <v>8.4</v>
      </c>
      <c r="BU190" s="45">
        <v>14.1</v>
      </c>
      <c r="BV190" s="45">
        <v>0</v>
      </c>
      <c r="BW190" s="45">
        <v>3150</v>
      </c>
      <c r="BX190" s="45">
        <v>3158</v>
      </c>
      <c r="BY190" s="45">
        <v>3153.6</v>
      </c>
      <c r="BZ190" s="45">
        <v>13.4</v>
      </c>
      <c r="CA190" s="45">
        <v>13.5</v>
      </c>
      <c r="CB190" s="45">
        <v>13.5</v>
      </c>
      <c r="CC190" s="45">
        <v>2.31</v>
      </c>
      <c r="CD190" s="45">
        <v>2.34</v>
      </c>
      <c r="CE190" s="45">
        <v>2.33</v>
      </c>
      <c r="CF190" s="45">
        <v>6.3</v>
      </c>
      <c r="CG190" s="45">
        <v>6.6</v>
      </c>
      <c r="CH190" s="45">
        <v>6.5</v>
      </c>
      <c r="CI190" s="45" t="s">
        <v>168</v>
      </c>
      <c r="CJ190" s="45" t="s">
        <v>168</v>
      </c>
      <c r="CK190" s="45" t="s">
        <v>168</v>
      </c>
      <c r="CL190" s="45">
        <v>834</v>
      </c>
      <c r="CM190" s="45">
        <v>857</v>
      </c>
      <c r="CN190" s="45">
        <v>847</v>
      </c>
      <c r="CO190" s="45">
        <v>143.30000000000001</v>
      </c>
      <c r="CP190" s="45">
        <v>143.80000000000001</v>
      </c>
      <c r="CQ190" s="45">
        <v>143.6</v>
      </c>
      <c r="CR190" s="45">
        <v>87.7</v>
      </c>
      <c r="CS190" s="45">
        <v>88.1</v>
      </c>
      <c r="CT190" s="45">
        <v>87.9</v>
      </c>
      <c r="CU190" s="45">
        <v>93.4</v>
      </c>
      <c r="CV190" s="45">
        <v>93.8</v>
      </c>
      <c r="CW190" s="45">
        <v>93.6</v>
      </c>
      <c r="CX190" s="45">
        <v>5.4</v>
      </c>
      <c r="CY190" s="45">
        <v>6</v>
      </c>
      <c r="CZ190" s="45">
        <v>5.7</v>
      </c>
      <c r="DA190" s="45">
        <v>30.1</v>
      </c>
      <c r="DB190" s="45">
        <v>33.6</v>
      </c>
      <c r="DC190" s="45">
        <v>31.7</v>
      </c>
      <c r="DD190" s="45">
        <v>276</v>
      </c>
      <c r="DE190" s="45">
        <v>279</v>
      </c>
      <c r="DF190" s="45">
        <v>276</v>
      </c>
      <c r="DG190" s="45">
        <v>7.4</v>
      </c>
      <c r="DH190" s="45">
        <v>8.1</v>
      </c>
      <c r="DI190" s="45">
        <v>8</v>
      </c>
      <c r="DJ190" s="45">
        <v>0.4</v>
      </c>
      <c r="DK190" s="45">
        <v>0.4</v>
      </c>
      <c r="DL190" s="45">
        <v>0.4</v>
      </c>
      <c r="DM190" s="45">
        <v>0.45</v>
      </c>
      <c r="DN190" s="45">
        <v>0.52</v>
      </c>
      <c r="DO190" s="45">
        <v>0.5</v>
      </c>
      <c r="DP190" s="45">
        <v>35</v>
      </c>
      <c r="DQ190" s="45">
        <v>35</v>
      </c>
      <c r="DR190" s="45">
        <v>35</v>
      </c>
      <c r="DS190" s="45">
        <v>147.19999999999999</v>
      </c>
      <c r="DT190" s="45">
        <v>215.2</v>
      </c>
      <c r="DU190" s="45">
        <v>179.9</v>
      </c>
      <c r="DV190" s="45">
        <v>1660</v>
      </c>
      <c r="DW190" s="45">
        <v>720</v>
      </c>
      <c r="DX190" s="45">
        <v>540</v>
      </c>
      <c r="DY190" s="45">
        <v>1630</v>
      </c>
      <c r="DZ190" s="45">
        <v>5.0799999999999998E-2</v>
      </c>
      <c r="EA190" s="45">
        <v>5.0799999999999998E-2</v>
      </c>
      <c r="EB190" s="45">
        <v>5.0799999999999998E-2</v>
      </c>
      <c r="EC190" s="45">
        <v>8.3799999999999999E-2</v>
      </c>
      <c r="ED190" s="45">
        <v>8.3799999999999999E-2</v>
      </c>
      <c r="EE190" s="45">
        <v>8.3799999999999999E-2</v>
      </c>
      <c r="EF190" s="45">
        <v>7.3700000000000002E-2</v>
      </c>
      <c r="EG190" s="45">
        <v>7.3700000000000002E-2</v>
      </c>
      <c r="EH190" s="45">
        <v>7.3700000000000002E-2</v>
      </c>
      <c r="EI190" s="45">
        <v>5.0799999999999998E-2</v>
      </c>
      <c r="EJ190" s="45">
        <v>6.0999999999999999E-2</v>
      </c>
      <c r="EK190" s="45">
        <v>5.5899999999999998E-2</v>
      </c>
      <c r="EL190" s="45">
        <v>5.8400000000000001E-2</v>
      </c>
      <c r="EM190" s="45">
        <v>5.8400000000000001E-2</v>
      </c>
      <c r="EN190" s="45">
        <v>5.8400000000000001E-2</v>
      </c>
      <c r="EO190" s="45">
        <v>0</v>
      </c>
      <c r="EP190" s="45">
        <v>8</v>
      </c>
      <c r="EQ190" s="45">
        <v>5.33E-2</v>
      </c>
      <c r="ER190" s="45" t="s">
        <v>1085</v>
      </c>
      <c r="ES190" s="45" t="s">
        <v>1163</v>
      </c>
      <c r="ET190" s="45">
        <v>8252</v>
      </c>
      <c r="EU190" s="45">
        <v>8231</v>
      </c>
      <c r="EV190" s="45" t="s">
        <v>1143</v>
      </c>
      <c r="EW190" s="45" t="s">
        <v>516</v>
      </c>
      <c r="EX190" s="45" t="s">
        <v>644</v>
      </c>
      <c r="EY190" s="45" t="s">
        <v>1188</v>
      </c>
      <c r="EZ190" s="45">
        <v>20080823</v>
      </c>
      <c r="FA190" s="45" t="s">
        <v>202</v>
      </c>
      <c r="FB190" s="45">
        <v>189</v>
      </c>
      <c r="FC190" s="45" t="s">
        <v>1144</v>
      </c>
    </row>
    <row r="191" spans="1:159" s="45" customFormat="1">
      <c r="A191" s="45" t="s">
        <v>126</v>
      </c>
      <c r="B191" s="45">
        <v>4</v>
      </c>
      <c r="C191" s="45">
        <v>17.899999999999999</v>
      </c>
      <c r="D191" s="45">
        <v>67550</v>
      </c>
      <c r="E191" s="45" t="s">
        <v>577</v>
      </c>
      <c r="F191" s="45" t="s">
        <v>145</v>
      </c>
      <c r="G191" s="45">
        <v>20080828</v>
      </c>
      <c r="H191" s="45" t="s">
        <v>481</v>
      </c>
      <c r="I191" s="45" t="s">
        <v>236</v>
      </c>
      <c r="J191" s="45">
        <v>20080829</v>
      </c>
      <c r="K191" s="45" t="s">
        <v>624</v>
      </c>
      <c r="L191" s="45">
        <v>77</v>
      </c>
      <c r="N191" s="52">
        <f t="shared" si="115"/>
        <v>0</v>
      </c>
      <c r="O191" s="53">
        <f t="shared" si="116"/>
        <v>9.4600000000000004E-2</v>
      </c>
      <c r="P191" s="45">
        <v>9.4600000000000004E-2</v>
      </c>
      <c r="Q191" s="45">
        <f t="shared" si="117"/>
        <v>1.6023752147143038</v>
      </c>
      <c r="R191" s="45">
        <f t="shared" si="118"/>
        <v>-1.6023752147143038</v>
      </c>
      <c r="S191" s="45">
        <f t="shared" si="119"/>
        <v>-1.8847190183928795</v>
      </c>
      <c r="T191" s="54">
        <f t="shared" si="120"/>
        <v>34.09140103062866</v>
      </c>
      <c r="U191" s="45">
        <f t="shared" si="121"/>
        <v>1.6013306826573215</v>
      </c>
      <c r="V191" s="55">
        <f t="shared" si="122"/>
        <v>-1.6013306826573215</v>
      </c>
      <c r="W191" s="56">
        <f t="shared" si="123"/>
        <v>-1.8834133533216517</v>
      </c>
      <c r="X191" s="54">
        <f t="shared" si="124"/>
        <v>34.08638727675514</v>
      </c>
      <c r="Y191" s="45">
        <f t="shared" si="125"/>
        <v>-1.8834133533216517</v>
      </c>
      <c r="Z191" s="45">
        <f t="shared" si="126"/>
        <v>0</v>
      </c>
      <c r="AA191" s="45">
        <f t="shared" si="127"/>
        <v>1.6013306826573215</v>
      </c>
      <c r="AB191" s="45">
        <f t="shared" si="135"/>
        <v>0</v>
      </c>
      <c r="AC191" s="45">
        <f t="shared" si="128"/>
        <v>1</v>
      </c>
      <c r="AD191" s="45">
        <f t="shared" si="129"/>
        <v>1</v>
      </c>
      <c r="AE191" s="45">
        <f t="shared" si="130"/>
        <v>0</v>
      </c>
      <c r="AF191" s="45">
        <f t="shared" si="131"/>
        <v>0</v>
      </c>
      <c r="AH191" s="48">
        <v>9.3000000000000007</v>
      </c>
      <c r="AI191" s="45">
        <f>(AH191-9.37)/0.07</f>
        <v>-0.99999999999997857</v>
      </c>
      <c r="AJ191" s="45">
        <v>-0.99999999999997857</v>
      </c>
      <c r="AK191" s="45">
        <f t="shared" si="132"/>
        <v>0.45083796054601211</v>
      </c>
      <c r="AL191" s="45">
        <f t="shared" si="133"/>
        <v>0</v>
      </c>
      <c r="AM191" s="45">
        <f t="shared" si="137"/>
        <v>-1.8135474506824885</v>
      </c>
      <c r="AN191" s="45">
        <f t="shared" si="136"/>
        <v>0.45083791070006607</v>
      </c>
      <c r="AO191" s="45">
        <f t="shared" si="138"/>
        <v>-0.45083791070006607</v>
      </c>
      <c r="AP191" s="45">
        <f t="shared" si="139"/>
        <v>-1.8135473883750559</v>
      </c>
      <c r="AQ191" s="45">
        <f t="shared" si="134"/>
        <v>0</v>
      </c>
      <c r="BE191" s="45" t="s">
        <v>151</v>
      </c>
      <c r="BF191" s="45">
        <v>143.5</v>
      </c>
      <c r="BG191" s="45">
        <v>20080826</v>
      </c>
      <c r="BH191" s="45" t="s">
        <v>138</v>
      </c>
      <c r="BI191" s="45" t="s">
        <v>1189</v>
      </c>
      <c r="BJ191" s="45" t="s">
        <v>1182</v>
      </c>
      <c r="BK191" s="45">
        <v>40</v>
      </c>
      <c r="BL191" s="45">
        <v>58.96</v>
      </c>
      <c r="BM191" s="45">
        <v>51.89</v>
      </c>
      <c r="BN191" s="45">
        <v>10.130000000000001</v>
      </c>
      <c r="BO191" s="45">
        <v>9.08</v>
      </c>
      <c r="BP191" s="45">
        <v>-20</v>
      </c>
      <c r="BQ191" s="45" t="s">
        <v>1190</v>
      </c>
      <c r="BR191" s="45">
        <v>40</v>
      </c>
      <c r="BS191" s="45">
        <v>10.9</v>
      </c>
      <c r="BT191" s="45">
        <v>7</v>
      </c>
      <c r="BU191" s="45">
        <v>17.899999999999999</v>
      </c>
      <c r="BV191" s="45">
        <v>0</v>
      </c>
      <c r="BW191" s="45">
        <v>3145</v>
      </c>
      <c r="BX191" s="45">
        <v>3154</v>
      </c>
      <c r="BY191" s="45">
        <v>3149.5</v>
      </c>
      <c r="BZ191" s="45">
        <v>13.1</v>
      </c>
      <c r="CA191" s="45">
        <v>13.8</v>
      </c>
      <c r="CB191" s="45">
        <v>13.4</v>
      </c>
      <c r="CC191" s="45">
        <v>2.2400000000000002</v>
      </c>
      <c r="CD191" s="45">
        <v>2.35</v>
      </c>
      <c r="CE191" s="45">
        <v>2.31</v>
      </c>
      <c r="CF191" s="45">
        <v>6.4</v>
      </c>
      <c r="CG191" s="45">
        <v>6.5</v>
      </c>
      <c r="CH191" s="45">
        <v>6.5</v>
      </c>
      <c r="CI191" s="45" t="s">
        <v>168</v>
      </c>
      <c r="CJ191" s="45" t="s">
        <v>168</v>
      </c>
      <c r="CK191" s="45" t="s">
        <v>168</v>
      </c>
      <c r="CL191" s="45">
        <v>841</v>
      </c>
      <c r="CM191" s="45">
        <v>860</v>
      </c>
      <c r="CN191" s="45">
        <v>850</v>
      </c>
      <c r="CO191" s="45">
        <v>143</v>
      </c>
      <c r="CP191" s="45">
        <v>144.19999999999999</v>
      </c>
      <c r="CQ191" s="45">
        <v>143.5</v>
      </c>
      <c r="CR191" s="45">
        <v>87.2</v>
      </c>
      <c r="CS191" s="45">
        <v>88.2</v>
      </c>
      <c r="CT191" s="45">
        <v>87.9</v>
      </c>
      <c r="CU191" s="45">
        <v>93.1</v>
      </c>
      <c r="CV191" s="45">
        <v>93.8</v>
      </c>
      <c r="CW191" s="45">
        <v>93.4</v>
      </c>
      <c r="CX191" s="45">
        <v>5.4</v>
      </c>
      <c r="CY191" s="45">
        <v>6.1</v>
      </c>
      <c r="CZ191" s="45">
        <v>5.6</v>
      </c>
      <c r="DA191" s="45">
        <v>31.1</v>
      </c>
      <c r="DB191" s="45">
        <v>35.9</v>
      </c>
      <c r="DC191" s="45">
        <v>33.200000000000003</v>
      </c>
      <c r="DD191" s="45">
        <v>276</v>
      </c>
      <c r="DE191" s="45">
        <v>276</v>
      </c>
      <c r="DF191" s="45">
        <v>276</v>
      </c>
      <c r="DG191" s="45">
        <v>8.4</v>
      </c>
      <c r="DH191" s="45">
        <v>9.5</v>
      </c>
      <c r="DI191" s="45">
        <v>8.6999999999999993</v>
      </c>
      <c r="DJ191" s="45">
        <v>0.3</v>
      </c>
      <c r="DK191" s="45">
        <v>0.4</v>
      </c>
      <c r="DL191" s="45">
        <v>0.4</v>
      </c>
      <c r="DM191" s="45">
        <v>0.5</v>
      </c>
      <c r="DN191" s="45">
        <v>0.52</v>
      </c>
      <c r="DO191" s="45">
        <v>0.5</v>
      </c>
      <c r="DP191" s="45">
        <v>35</v>
      </c>
      <c r="DQ191" s="45">
        <v>35</v>
      </c>
      <c r="DR191" s="45">
        <v>35</v>
      </c>
      <c r="DS191" s="45">
        <v>286</v>
      </c>
      <c r="DT191" s="45">
        <v>393.6</v>
      </c>
      <c r="DU191" s="45">
        <v>337.3</v>
      </c>
      <c r="DV191" s="45">
        <v>1660</v>
      </c>
      <c r="DW191" s="45">
        <v>720</v>
      </c>
      <c r="DX191" s="45">
        <v>540</v>
      </c>
      <c r="DY191" s="45">
        <v>1860</v>
      </c>
      <c r="DZ191" s="45">
        <v>5.0799999999999998E-2</v>
      </c>
      <c r="EA191" s="45">
        <v>5.0799999999999998E-2</v>
      </c>
      <c r="EB191" s="45">
        <v>5.0799999999999998E-2</v>
      </c>
      <c r="EC191" s="45">
        <v>8.6400000000000005E-2</v>
      </c>
      <c r="ED191" s="45">
        <v>8.6400000000000005E-2</v>
      </c>
      <c r="EE191" s="45">
        <v>8.6400000000000005E-2</v>
      </c>
      <c r="EF191" s="45">
        <v>7.3700000000000002E-2</v>
      </c>
      <c r="EG191" s="45">
        <v>7.3700000000000002E-2</v>
      </c>
      <c r="EH191" s="45">
        <v>7.3700000000000002E-2</v>
      </c>
      <c r="EI191" s="45">
        <v>5.0799999999999998E-2</v>
      </c>
      <c r="EJ191" s="45">
        <v>6.0999999999999999E-2</v>
      </c>
      <c r="EK191" s="45">
        <v>5.5899999999999998E-2</v>
      </c>
      <c r="EL191" s="45">
        <v>5.8400000000000001E-2</v>
      </c>
      <c r="EM191" s="45">
        <v>5.8400000000000001E-2</v>
      </c>
      <c r="EN191" s="45">
        <v>5.8400000000000001E-2</v>
      </c>
      <c r="EO191" s="45">
        <v>0</v>
      </c>
      <c r="EP191" s="45">
        <v>9</v>
      </c>
      <c r="EQ191" s="45">
        <v>4.5699999999999998E-2</v>
      </c>
      <c r="ER191" s="45" t="s">
        <v>1085</v>
      </c>
      <c r="ES191" s="45" t="s">
        <v>1163</v>
      </c>
      <c r="ET191" s="45">
        <v>8252</v>
      </c>
      <c r="EU191" s="45">
        <v>8231</v>
      </c>
      <c r="EV191" s="45" t="s">
        <v>1143</v>
      </c>
      <c r="EW191" s="45" t="s">
        <v>403</v>
      </c>
      <c r="EX191" s="45" t="s">
        <v>142</v>
      </c>
      <c r="EY191" s="45" t="s">
        <v>1191</v>
      </c>
      <c r="EZ191" s="45">
        <v>20080828</v>
      </c>
      <c r="FA191" s="45" t="s">
        <v>481</v>
      </c>
      <c r="FB191" s="45">
        <v>189</v>
      </c>
      <c r="FC191" s="45" t="s">
        <v>1144</v>
      </c>
    </row>
    <row r="192" spans="1:159" s="45" customFormat="1">
      <c r="A192" s="45" t="s">
        <v>126</v>
      </c>
      <c r="B192" s="45">
        <v>4</v>
      </c>
      <c r="C192" s="45">
        <v>8.8000000000000007</v>
      </c>
      <c r="D192" s="45">
        <v>67924</v>
      </c>
      <c r="E192" s="45" t="s">
        <v>144</v>
      </c>
      <c r="F192" s="45" t="s">
        <v>145</v>
      </c>
      <c r="G192" s="45">
        <v>20080831</v>
      </c>
      <c r="H192" s="45" t="s">
        <v>205</v>
      </c>
      <c r="I192" s="45" t="s">
        <v>236</v>
      </c>
      <c r="J192" s="45">
        <v>20080908</v>
      </c>
      <c r="K192" s="45">
        <v>20090303</v>
      </c>
      <c r="L192" s="45">
        <v>78</v>
      </c>
      <c r="N192" s="52">
        <f t="shared" si="115"/>
        <v>0</v>
      </c>
      <c r="O192" s="53">
        <f t="shared" si="116"/>
        <v>0.2155</v>
      </c>
      <c r="P192" s="45">
        <v>0.2155</v>
      </c>
      <c r="Q192" s="45">
        <f t="shared" si="117"/>
        <v>1.325000171771443</v>
      </c>
      <c r="R192" s="45">
        <f t="shared" si="118"/>
        <v>-1.325000171771443</v>
      </c>
      <c r="S192" s="45">
        <f t="shared" si="119"/>
        <v>-1.3868752147143038</v>
      </c>
      <c r="T192" s="54">
        <f t="shared" si="120"/>
        <v>32.760000824502924</v>
      </c>
      <c r="U192" s="45">
        <f t="shared" si="121"/>
        <v>1.3241645461258571</v>
      </c>
      <c r="V192" s="55">
        <f t="shared" si="122"/>
        <v>-1.3241645461258571</v>
      </c>
      <c r="W192" s="56">
        <f t="shared" si="123"/>
        <v>-1.3858306826573215</v>
      </c>
      <c r="X192" s="54">
        <f t="shared" si="124"/>
        <v>32.755989821404114</v>
      </c>
      <c r="Y192" s="45">
        <f t="shared" si="125"/>
        <v>-1.3858306826573215</v>
      </c>
      <c r="Z192" s="45">
        <f t="shared" si="126"/>
        <v>0</v>
      </c>
      <c r="AA192" s="45">
        <f t="shared" si="127"/>
        <v>1.3241645461258571</v>
      </c>
      <c r="AB192" s="45">
        <f t="shared" si="135"/>
        <v>0</v>
      </c>
      <c r="AC192" s="45">
        <f t="shared" si="128"/>
        <v>0</v>
      </c>
      <c r="AD192" s="45">
        <f t="shared" si="129"/>
        <v>0</v>
      </c>
      <c r="AE192" s="45">
        <f t="shared" si="130"/>
        <v>0</v>
      </c>
      <c r="AF192" s="45">
        <f t="shared" si="131"/>
        <v>0</v>
      </c>
      <c r="AH192" s="48">
        <v>10.28</v>
      </c>
      <c r="AI192" s="45">
        <f t="shared" ref="AI192:AI193" si="142">(AH192-10.27)/0.11</f>
        <v>9.0909090909088969E-2</v>
      </c>
      <c r="AJ192" s="45">
        <v>9.0909090909088969E-2</v>
      </c>
      <c r="AK192" s="45">
        <f t="shared" si="132"/>
        <v>0.37885218661862752</v>
      </c>
      <c r="AL192" s="45">
        <f t="shared" si="133"/>
        <v>0</v>
      </c>
      <c r="AM192" s="45">
        <f t="shared" si="137"/>
        <v>9.0909090909088969E-2</v>
      </c>
      <c r="AN192" s="45">
        <f t="shared" si="136"/>
        <v>0.37885214674187068</v>
      </c>
      <c r="AO192" s="45">
        <f t="shared" si="138"/>
        <v>-0.37885214674187068</v>
      </c>
      <c r="AP192" s="45">
        <f t="shared" si="139"/>
        <v>-0.35992881979097713</v>
      </c>
      <c r="AQ192" s="45">
        <f t="shared" si="134"/>
        <v>0</v>
      </c>
      <c r="BE192" s="45" t="s">
        <v>147</v>
      </c>
      <c r="BF192" s="45">
        <v>143.5</v>
      </c>
      <c r="BG192" s="45">
        <v>20080829</v>
      </c>
      <c r="BH192" s="45" t="s">
        <v>138</v>
      </c>
      <c r="BI192" s="45" t="s">
        <v>426</v>
      </c>
      <c r="BJ192" s="45" t="s">
        <v>1182</v>
      </c>
      <c r="BK192" s="45">
        <v>40</v>
      </c>
      <c r="BL192" s="45">
        <v>71.45</v>
      </c>
      <c r="BM192" s="45">
        <v>65.78</v>
      </c>
      <c r="BN192" s="45">
        <v>10.87</v>
      </c>
      <c r="BO192" s="45">
        <v>10.11</v>
      </c>
      <c r="BP192" s="45">
        <v>30</v>
      </c>
      <c r="BQ192" s="45" t="s">
        <v>1192</v>
      </c>
      <c r="BR192" s="45">
        <v>40</v>
      </c>
      <c r="BS192" s="45">
        <v>6.1</v>
      </c>
      <c r="BT192" s="45">
        <v>2.7</v>
      </c>
      <c r="BU192" s="45">
        <v>8.8000000000000007</v>
      </c>
      <c r="BV192" s="45">
        <v>0</v>
      </c>
      <c r="BW192" s="45">
        <v>3150</v>
      </c>
      <c r="BX192" s="45">
        <v>3156</v>
      </c>
      <c r="BY192" s="45">
        <v>3153.5</v>
      </c>
      <c r="BZ192" s="45">
        <v>13.5</v>
      </c>
      <c r="CA192" s="45">
        <v>13.6</v>
      </c>
      <c r="CB192" s="45">
        <v>13.6</v>
      </c>
      <c r="CC192" s="45">
        <v>2.27</v>
      </c>
      <c r="CD192" s="45">
        <v>2.33</v>
      </c>
      <c r="CE192" s="45">
        <v>2.31</v>
      </c>
      <c r="CF192" s="45">
        <v>6.1</v>
      </c>
      <c r="CG192" s="45">
        <v>6.5</v>
      </c>
      <c r="CH192" s="45">
        <v>6.4</v>
      </c>
      <c r="CI192" s="45" t="s">
        <v>168</v>
      </c>
      <c r="CJ192" s="45" t="s">
        <v>168</v>
      </c>
      <c r="CK192" s="45" t="s">
        <v>168</v>
      </c>
      <c r="CL192" s="45">
        <v>834</v>
      </c>
      <c r="CM192" s="45">
        <v>854</v>
      </c>
      <c r="CN192" s="45">
        <v>846</v>
      </c>
      <c r="CO192" s="45">
        <v>143.1</v>
      </c>
      <c r="CP192" s="45">
        <v>143.80000000000001</v>
      </c>
      <c r="CQ192" s="45">
        <v>143.4</v>
      </c>
      <c r="CR192" s="45">
        <v>87.4</v>
      </c>
      <c r="CS192" s="45">
        <v>88.2</v>
      </c>
      <c r="CT192" s="45">
        <v>87.8</v>
      </c>
      <c r="CU192" s="45">
        <v>93.3</v>
      </c>
      <c r="CV192" s="45">
        <v>93.8</v>
      </c>
      <c r="CW192" s="45">
        <v>93.6</v>
      </c>
      <c r="CX192" s="45">
        <v>5.5</v>
      </c>
      <c r="CY192" s="45">
        <v>6.2</v>
      </c>
      <c r="CZ192" s="45">
        <v>5.8</v>
      </c>
      <c r="DA192" s="45">
        <v>30.2</v>
      </c>
      <c r="DB192" s="45">
        <v>33.5</v>
      </c>
      <c r="DC192" s="45">
        <v>31.6</v>
      </c>
      <c r="DD192" s="45">
        <v>276</v>
      </c>
      <c r="DE192" s="45">
        <v>276</v>
      </c>
      <c r="DF192" s="45">
        <v>276</v>
      </c>
      <c r="DG192" s="45">
        <v>8.4</v>
      </c>
      <c r="DH192" s="45">
        <v>8.4</v>
      </c>
      <c r="DI192" s="45">
        <v>8.4</v>
      </c>
      <c r="DJ192" s="45">
        <v>0.3</v>
      </c>
      <c r="DK192" s="45">
        <v>0.3</v>
      </c>
      <c r="DL192" s="45">
        <v>0.3</v>
      </c>
      <c r="DM192" s="45">
        <v>0.45</v>
      </c>
      <c r="DN192" s="45">
        <v>0.55000000000000004</v>
      </c>
      <c r="DO192" s="45">
        <v>0.5</v>
      </c>
      <c r="DP192" s="45">
        <v>35</v>
      </c>
      <c r="DQ192" s="45">
        <v>35</v>
      </c>
      <c r="DR192" s="45">
        <v>35</v>
      </c>
      <c r="DS192" s="45">
        <v>147.19999999999999</v>
      </c>
      <c r="DT192" s="45">
        <v>172.7</v>
      </c>
      <c r="DU192" s="45">
        <v>163.1</v>
      </c>
      <c r="DV192" s="45">
        <v>1660</v>
      </c>
      <c r="DW192" s="45">
        <v>720</v>
      </c>
      <c r="DX192" s="45">
        <v>540</v>
      </c>
      <c r="DY192" s="45">
        <v>1810</v>
      </c>
      <c r="DZ192" s="45">
        <v>6.0999999999999999E-2</v>
      </c>
      <c r="EA192" s="45">
        <v>6.0999999999999999E-2</v>
      </c>
      <c r="EB192" s="45">
        <v>6.0999999999999999E-2</v>
      </c>
      <c r="EC192" s="45">
        <v>0.10920000000000001</v>
      </c>
      <c r="ED192" s="45">
        <v>0.10920000000000001</v>
      </c>
      <c r="EE192" s="45">
        <v>0.10920000000000001</v>
      </c>
      <c r="EF192" s="45">
        <v>7.3700000000000002E-2</v>
      </c>
      <c r="EG192" s="45">
        <v>7.3700000000000002E-2</v>
      </c>
      <c r="EH192" s="45">
        <v>7.3700000000000002E-2</v>
      </c>
      <c r="EI192" s="45">
        <v>5.8400000000000001E-2</v>
      </c>
      <c r="EJ192" s="45">
        <v>6.3500000000000001E-2</v>
      </c>
      <c r="EK192" s="45">
        <v>6.0999999999999999E-2</v>
      </c>
      <c r="EL192" s="45">
        <v>5.5899999999999998E-2</v>
      </c>
      <c r="EM192" s="45">
        <v>7.1099999999999997E-2</v>
      </c>
      <c r="EN192" s="45">
        <v>6.3500000000000001E-2</v>
      </c>
      <c r="EO192" s="45">
        <v>0</v>
      </c>
      <c r="EP192" s="45">
        <v>10</v>
      </c>
      <c r="EQ192" s="45">
        <v>6.0999999999999999E-2</v>
      </c>
      <c r="ER192" s="45" t="s">
        <v>1085</v>
      </c>
      <c r="ES192" s="45" t="s">
        <v>1163</v>
      </c>
      <c r="ET192" s="45">
        <v>8252</v>
      </c>
      <c r="EU192" s="45">
        <v>8231</v>
      </c>
      <c r="EV192" s="45" t="s">
        <v>1143</v>
      </c>
      <c r="EW192" s="45" t="s">
        <v>499</v>
      </c>
      <c r="EX192" s="45" t="s">
        <v>142</v>
      </c>
      <c r="EY192" s="45">
        <v>6</v>
      </c>
      <c r="EZ192" s="45">
        <v>20080831</v>
      </c>
      <c r="FA192" s="45" t="s">
        <v>205</v>
      </c>
      <c r="FB192" s="45">
        <v>189</v>
      </c>
      <c r="FC192" s="45" t="s">
        <v>1144</v>
      </c>
    </row>
    <row r="193" spans="1:159" s="45" customFormat="1">
      <c r="A193" s="45" t="s">
        <v>126</v>
      </c>
      <c r="B193" s="45">
        <v>4</v>
      </c>
      <c r="C193" s="45">
        <v>7.9</v>
      </c>
      <c r="D193" s="45">
        <v>68203</v>
      </c>
      <c r="E193" s="45" t="s">
        <v>144</v>
      </c>
      <c r="F193" s="45" t="s">
        <v>145</v>
      </c>
      <c r="G193" s="45">
        <v>20081109</v>
      </c>
      <c r="H193" s="45" t="s">
        <v>195</v>
      </c>
      <c r="I193" s="45" t="s">
        <v>236</v>
      </c>
      <c r="J193" s="45">
        <v>20081119</v>
      </c>
      <c r="K193" s="45">
        <v>20090509</v>
      </c>
      <c r="L193" s="45">
        <v>79</v>
      </c>
      <c r="N193" s="52">
        <f t="shared" si="115"/>
        <v>0</v>
      </c>
      <c r="O193" s="53">
        <f t="shared" si="116"/>
        <v>-0.1724</v>
      </c>
      <c r="P193" s="45">
        <v>-0.1724</v>
      </c>
      <c r="Q193" s="45">
        <f t="shared" si="117"/>
        <v>1.0255201374171543</v>
      </c>
      <c r="R193" s="45">
        <f t="shared" si="118"/>
        <v>-1.0255201374171543</v>
      </c>
      <c r="S193" s="45">
        <f t="shared" si="119"/>
        <v>-1.4974001717714431</v>
      </c>
      <c r="T193" s="54">
        <f t="shared" si="120"/>
        <v>31.32249665960234</v>
      </c>
      <c r="U193" s="45">
        <f t="shared" si="121"/>
        <v>1.0248516369006857</v>
      </c>
      <c r="V193" s="55">
        <f t="shared" si="122"/>
        <v>-1.0248516369006857</v>
      </c>
      <c r="W193" s="56">
        <f t="shared" si="123"/>
        <v>-1.4965645461258572</v>
      </c>
      <c r="X193" s="54">
        <f t="shared" si="124"/>
        <v>31.319287857123289</v>
      </c>
      <c r="Y193" s="45">
        <f t="shared" si="125"/>
        <v>-1.4965645461258572</v>
      </c>
      <c r="Z193" s="45">
        <f t="shared" si="126"/>
        <v>0</v>
      </c>
      <c r="AA193" s="45">
        <f t="shared" si="127"/>
        <v>1.0248516369006857</v>
      </c>
      <c r="AB193" s="45">
        <f t="shared" si="135"/>
        <v>0</v>
      </c>
      <c r="AC193" s="45">
        <f t="shared" si="128"/>
        <v>0</v>
      </c>
      <c r="AD193" s="45">
        <f t="shared" si="129"/>
        <v>1</v>
      </c>
      <c r="AE193" s="45">
        <f t="shared" si="130"/>
        <v>0</v>
      </c>
      <c r="AF193" s="45">
        <f t="shared" si="131"/>
        <v>0</v>
      </c>
      <c r="AH193" s="48">
        <v>10.29</v>
      </c>
      <c r="AI193" s="45">
        <f t="shared" si="142"/>
        <v>0.18181818181817794</v>
      </c>
      <c r="AJ193" s="45">
        <v>0.18181818181817794</v>
      </c>
      <c r="AK193" s="45">
        <f t="shared" si="132"/>
        <v>0.33944538565853766</v>
      </c>
      <c r="AL193" s="45">
        <f t="shared" si="133"/>
        <v>0</v>
      </c>
      <c r="AM193" s="45">
        <f t="shared" si="137"/>
        <v>0.18181818181817794</v>
      </c>
      <c r="AN193" s="45">
        <f t="shared" si="136"/>
        <v>0.33944535375713214</v>
      </c>
      <c r="AO193" s="45">
        <f t="shared" si="138"/>
        <v>-0.33944535375713214</v>
      </c>
      <c r="AP193" s="45">
        <f t="shared" si="139"/>
        <v>-0.19703396492369274</v>
      </c>
      <c r="AQ193" s="45">
        <f t="shared" si="134"/>
        <v>0</v>
      </c>
      <c r="BE193" s="45" t="s">
        <v>147</v>
      </c>
      <c r="BF193" s="45">
        <v>143.5</v>
      </c>
      <c r="BG193" s="45">
        <v>20081107</v>
      </c>
      <c r="BH193" s="45" t="s">
        <v>138</v>
      </c>
      <c r="BI193" s="45" t="s">
        <v>481</v>
      </c>
      <c r="BJ193" s="45" t="s">
        <v>1182</v>
      </c>
      <c r="BK193" s="45">
        <v>40</v>
      </c>
      <c r="BL193" s="45">
        <v>71.69</v>
      </c>
      <c r="BM193" s="45">
        <v>66</v>
      </c>
      <c r="BN193" s="45">
        <v>10.93</v>
      </c>
      <c r="BO193" s="45">
        <v>10.119999999999999</v>
      </c>
      <c r="BP193" s="45">
        <v>100</v>
      </c>
      <c r="BQ193" s="45" t="s">
        <v>1200</v>
      </c>
      <c r="BR193" s="45">
        <v>40</v>
      </c>
      <c r="BS193" s="45">
        <v>5.8</v>
      </c>
      <c r="BT193" s="45">
        <v>2.1</v>
      </c>
      <c r="BU193" s="45">
        <v>7.9</v>
      </c>
      <c r="BV193" s="45">
        <v>0</v>
      </c>
      <c r="BW193" s="45">
        <v>3148</v>
      </c>
      <c r="BX193" s="45">
        <v>3158</v>
      </c>
      <c r="BY193" s="45">
        <v>3152.8</v>
      </c>
      <c r="BZ193" s="45">
        <v>13.4</v>
      </c>
      <c r="CA193" s="45">
        <v>13.8</v>
      </c>
      <c r="CB193" s="45">
        <v>13.6</v>
      </c>
      <c r="CC193" s="45">
        <v>2.21</v>
      </c>
      <c r="CD193" s="45">
        <v>2.31</v>
      </c>
      <c r="CE193" s="45">
        <v>2.27</v>
      </c>
      <c r="CF193" s="45">
        <v>5.9</v>
      </c>
      <c r="CG193" s="45">
        <v>6.3</v>
      </c>
      <c r="CH193" s="45">
        <v>6</v>
      </c>
      <c r="CI193" s="45" t="s">
        <v>168</v>
      </c>
      <c r="CJ193" s="45" t="s">
        <v>168</v>
      </c>
      <c r="CK193" s="45" t="s">
        <v>168</v>
      </c>
      <c r="CL193" s="45">
        <v>844</v>
      </c>
      <c r="CM193" s="45">
        <v>870</v>
      </c>
      <c r="CN193" s="45">
        <v>858</v>
      </c>
      <c r="CO193" s="45">
        <v>143.19999999999999</v>
      </c>
      <c r="CP193" s="45">
        <v>143.9</v>
      </c>
      <c r="CQ193" s="45">
        <v>143.5</v>
      </c>
      <c r="CR193" s="45">
        <v>87.5</v>
      </c>
      <c r="CS193" s="45">
        <v>88.3</v>
      </c>
      <c r="CT193" s="45">
        <v>88</v>
      </c>
      <c r="CU193" s="45">
        <v>93.2</v>
      </c>
      <c r="CV193" s="45">
        <v>93.8</v>
      </c>
      <c r="CW193" s="45">
        <v>93.6</v>
      </c>
      <c r="CX193" s="45">
        <v>5.5</v>
      </c>
      <c r="CY193" s="45">
        <v>5.8</v>
      </c>
      <c r="CZ193" s="45">
        <v>5.7</v>
      </c>
      <c r="DA193" s="45">
        <v>25.6</v>
      </c>
      <c r="DB193" s="45">
        <v>35</v>
      </c>
      <c r="DC193" s="45">
        <v>29</v>
      </c>
      <c r="DD193" s="45">
        <v>276</v>
      </c>
      <c r="DE193" s="45">
        <v>276</v>
      </c>
      <c r="DF193" s="45">
        <v>276</v>
      </c>
      <c r="DG193" s="45">
        <v>10.1</v>
      </c>
      <c r="DH193" s="45">
        <v>10.1</v>
      </c>
      <c r="DI193" s="45">
        <v>10.1</v>
      </c>
      <c r="DJ193" s="45">
        <v>0.3</v>
      </c>
      <c r="DK193" s="45">
        <v>0.3</v>
      </c>
      <c r="DL193" s="45">
        <v>0.3</v>
      </c>
      <c r="DM193" s="45">
        <v>0.5</v>
      </c>
      <c r="DN193" s="45">
        <v>0.5</v>
      </c>
      <c r="DO193" s="45">
        <v>0.5</v>
      </c>
      <c r="DP193" s="45">
        <v>35</v>
      </c>
      <c r="DQ193" s="45">
        <v>35</v>
      </c>
      <c r="DR193" s="45">
        <v>35</v>
      </c>
      <c r="DS193" s="45">
        <v>31.2</v>
      </c>
      <c r="DT193" s="45">
        <v>113.3</v>
      </c>
      <c r="DU193" s="45">
        <v>81.2</v>
      </c>
      <c r="DV193" s="45">
        <v>1660</v>
      </c>
      <c r="DW193" s="45">
        <v>720</v>
      </c>
      <c r="DX193" s="45">
        <v>540</v>
      </c>
      <c r="DY193" s="45">
        <v>1740</v>
      </c>
      <c r="DZ193" s="45">
        <v>6.8599999999999994E-2</v>
      </c>
      <c r="EA193" s="45">
        <v>6.8599999999999994E-2</v>
      </c>
      <c r="EB193" s="45">
        <v>6.8599999999999994E-2</v>
      </c>
      <c r="EC193" s="45">
        <v>7.8700000000000006E-2</v>
      </c>
      <c r="ED193" s="45">
        <v>7.8700000000000006E-2</v>
      </c>
      <c r="EE193" s="45">
        <v>7.8700000000000006E-2</v>
      </c>
      <c r="EF193" s="45">
        <v>7.6200000000000004E-2</v>
      </c>
      <c r="EG193" s="45">
        <v>7.6200000000000004E-2</v>
      </c>
      <c r="EH193" s="45">
        <v>7.6200000000000004E-2</v>
      </c>
      <c r="EI193" s="45">
        <v>6.0999999999999999E-2</v>
      </c>
      <c r="EJ193" s="45">
        <v>6.0999999999999999E-2</v>
      </c>
      <c r="EK193" s="45">
        <v>6.0999999999999999E-2</v>
      </c>
      <c r="EL193" s="45">
        <v>6.0999999999999999E-2</v>
      </c>
      <c r="EM193" s="45">
        <v>7.6200000000000004E-2</v>
      </c>
      <c r="EN193" s="45">
        <v>6.8599999999999994E-2</v>
      </c>
      <c r="EO193" s="45">
        <v>0</v>
      </c>
      <c r="EP193" s="45">
        <v>19</v>
      </c>
      <c r="EQ193" s="45">
        <v>5.5899999999999998E-2</v>
      </c>
      <c r="ER193" s="45" t="s">
        <v>1195</v>
      </c>
      <c r="ES193" s="45" t="s">
        <v>1163</v>
      </c>
      <c r="ET193" s="45">
        <v>8252</v>
      </c>
      <c r="EU193" s="45">
        <v>8231</v>
      </c>
      <c r="EV193" s="45" t="s">
        <v>1143</v>
      </c>
      <c r="EW193" s="45" t="s">
        <v>479</v>
      </c>
      <c r="EX193" s="45" t="s">
        <v>142</v>
      </c>
      <c r="EY193" s="45" t="s">
        <v>1201</v>
      </c>
      <c r="EZ193" s="45">
        <v>20081109</v>
      </c>
      <c r="FA193" s="45" t="s">
        <v>195</v>
      </c>
      <c r="FB193" s="45">
        <v>189</v>
      </c>
      <c r="FC193" s="45" t="s">
        <v>1144</v>
      </c>
    </row>
    <row r="194" spans="1:159" s="45" customFormat="1">
      <c r="A194" s="45" t="s">
        <v>126</v>
      </c>
      <c r="B194" s="45">
        <v>4</v>
      </c>
      <c r="C194" s="45">
        <v>15.5</v>
      </c>
      <c r="D194" s="45">
        <v>68389</v>
      </c>
      <c r="E194" s="45" t="s">
        <v>577</v>
      </c>
      <c r="F194" s="45" t="s">
        <v>145</v>
      </c>
      <c r="G194" s="45">
        <v>20081218</v>
      </c>
      <c r="H194" s="45" t="s">
        <v>328</v>
      </c>
      <c r="I194" s="45" t="s">
        <v>236</v>
      </c>
      <c r="J194" s="45">
        <v>20081229</v>
      </c>
      <c r="K194" s="45">
        <v>20090618</v>
      </c>
      <c r="L194" s="45">
        <v>80</v>
      </c>
      <c r="N194" s="52">
        <f t="shared" si="115"/>
        <v>0</v>
      </c>
      <c r="O194" s="53">
        <f t="shared" si="116"/>
        <v>-0.4728</v>
      </c>
      <c r="P194" s="45">
        <v>-0.4728</v>
      </c>
      <c r="Q194" s="45">
        <f t="shared" si="117"/>
        <v>0.72585610993372351</v>
      </c>
      <c r="R194" s="45">
        <f t="shared" si="118"/>
        <v>-0.72585610993372351</v>
      </c>
      <c r="S194" s="45">
        <f t="shared" si="119"/>
        <v>-1.4983201374171542</v>
      </c>
      <c r="T194" s="54">
        <f t="shared" si="120"/>
        <v>29.88410932768187</v>
      </c>
      <c r="U194" s="45">
        <f t="shared" si="121"/>
        <v>0.72532130952054863</v>
      </c>
      <c r="V194" s="55">
        <f t="shared" si="122"/>
        <v>-0.72532130952054863</v>
      </c>
      <c r="W194" s="56">
        <f t="shared" si="123"/>
        <v>-1.4976516369006858</v>
      </c>
      <c r="X194" s="54">
        <f t="shared" si="124"/>
        <v>29.881542285698632</v>
      </c>
      <c r="Y194" s="45">
        <f t="shared" si="125"/>
        <v>-1.4976516369006858</v>
      </c>
      <c r="Z194" s="45">
        <f t="shared" si="126"/>
        <v>0</v>
      </c>
      <c r="AA194" s="45">
        <f t="shared" si="127"/>
        <v>0.72532130952054863</v>
      </c>
      <c r="AB194" s="45">
        <f t="shared" si="135"/>
        <v>0</v>
      </c>
      <c r="AC194" s="45">
        <f t="shared" si="128"/>
        <v>0</v>
      </c>
      <c r="AD194" s="45">
        <f t="shared" si="129"/>
        <v>1</v>
      </c>
      <c r="AE194" s="45">
        <f t="shared" si="130"/>
        <v>0</v>
      </c>
      <c r="AF194" s="45">
        <f t="shared" si="131"/>
        <v>0</v>
      </c>
      <c r="AH194" s="48">
        <v>9.34</v>
      </c>
      <c r="AI194" s="45">
        <f t="shared" ref="AI194:AI198" si="143">(AH194-9.37)/0.07</f>
        <v>-0.42857142857141939</v>
      </c>
      <c r="AJ194" s="45">
        <v>-0.42857142857141939</v>
      </c>
      <c r="AK194" s="45">
        <f t="shared" si="132"/>
        <v>0.18584202281254628</v>
      </c>
      <c r="AL194" s="45">
        <f t="shared" si="133"/>
        <v>0</v>
      </c>
      <c r="AM194" s="45">
        <f t="shared" si="137"/>
        <v>-0.42857142857141939</v>
      </c>
      <c r="AN194" s="45">
        <f t="shared" si="136"/>
        <v>0.18584199729142184</v>
      </c>
      <c r="AO194" s="45">
        <f t="shared" si="138"/>
        <v>-0.18584199729142184</v>
      </c>
      <c r="AP194" s="45">
        <f t="shared" si="139"/>
        <v>-0.76801678232855153</v>
      </c>
      <c r="AQ194" s="45">
        <f t="shared" si="134"/>
        <v>0</v>
      </c>
      <c r="BE194" s="45" t="s">
        <v>151</v>
      </c>
      <c r="BF194" s="45">
        <v>143.5</v>
      </c>
      <c r="BG194" s="45">
        <v>20081216</v>
      </c>
      <c r="BH194" s="45" t="s">
        <v>138</v>
      </c>
      <c r="BI194" s="45" t="s">
        <v>941</v>
      </c>
      <c r="BJ194" s="45" t="s">
        <v>1206</v>
      </c>
      <c r="BK194" s="45">
        <v>40</v>
      </c>
      <c r="BL194" s="45">
        <v>59.11</v>
      </c>
      <c r="BM194" s="45">
        <v>52.09</v>
      </c>
      <c r="BN194" s="45">
        <v>10.18</v>
      </c>
      <c r="BO194" s="45">
        <v>9.07</v>
      </c>
      <c r="BP194" s="45">
        <v>0</v>
      </c>
      <c r="BQ194" s="45" t="s">
        <v>1214</v>
      </c>
      <c r="BR194" s="45">
        <v>40</v>
      </c>
      <c r="BS194" s="45">
        <v>7.9</v>
      </c>
      <c r="BT194" s="45">
        <v>7.6</v>
      </c>
      <c r="BU194" s="45">
        <v>15.5</v>
      </c>
      <c r="BV194" s="45">
        <v>0</v>
      </c>
      <c r="BW194" s="45">
        <v>3146</v>
      </c>
      <c r="BX194" s="45">
        <v>3157</v>
      </c>
      <c r="BY194" s="45">
        <v>3151.3</v>
      </c>
      <c r="BZ194" s="45">
        <v>13</v>
      </c>
      <c r="CA194" s="45">
        <v>13.8</v>
      </c>
      <c r="CB194" s="45">
        <v>13.2</v>
      </c>
      <c r="CC194" s="45">
        <v>2.19</v>
      </c>
      <c r="CD194" s="45">
        <v>2.35</v>
      </c>
      <c r="CE194" s="45">
        <v>2.31</v>
      </c>
      <c r="CF194" s="45">
        <v>5.8</v>
      </c>
      <c r="CG194" s="45">
        <v>6.2</v>
      </c>
      <c r="CH194" s="45">
        <v>6</v>
      </c>
      <c r="CI194" s="45" t="s">
        <v>168</v>
      </c>
      <c r="CJ194" s="45" t="s">
        <v>168</v>
      </c>
      <c r="CK194" s="45" t="s">
        <v>168</v>
      </c>
      <c r="CL194" s="45">
        <v>838</v>
      </c>
      <c r="CM194" s="45">
        <v>858</v>
      </c>
      <c r="CN194" s="45">
        <v>850</v>
      </c>
      <c r="CO194" s="45">
        <v>143.4</v>
      </c>
      <c r="CP194" s="45">
        <v>144.1</v>
      </c>
      <c r="CQ194" s="45">
        <v>143.6</v>
      </c>
      <c r="CR194" s="45">
        <v>87.7</v>
      </c>
      <c r="CS194" s="45">
        <v>88.4</v>
      </c>
      <c r="CT194" s="45">
        <v>88.1</v>
      </c>
      <c r="CU194" s="45">
        <v>93.2</v>
      </c>
      <c r="CV194" s="45">
        <v>94.1</v>
      </c>
      <c r="CW194" s="45">
        <v>93.7</v>
      </c>
      <c r="CX194" s="45">
        <v>5.4</v>
      </c>
      <c r="CY194" s="45">
        <v>6.1</v>
      </c>
      <c r="CZ194" s="45">
        <v>5.6</v>
      </c>
      <c r="DA194" s="45">
        <v>24.8</v>
      </c>
      <c r="DB194" s="45">
        <v>33.1</v>
      </c>
      <c r="DC194" s="45">
        <v>29.2</v>
      </c>
      <c r="DD194" s="45">
        <v>272</v>
      </c>
      <c r="DE194" s="45">
        <v>276</v>
      </c>
      <c r="DF194" s="45">
        <v>276</v>
      </c>
      <c r="DG194" s="45">
        <v>10.1</v>
      </c>
      <c r="DH194" s="45">
        <v>10.1</v>
      </c>
      <c r="DI194" s="45">
        <v>10.1</v>
      </c>
      <c r="DJ194" s="45">
        <v>0.4</v>
      </c>
      <c r="DK194" s="45">
        <v>0.4</v>
      </c>
      <c r="DL194" s="45">
        <v>0.4</v>
      </c>
      <c r="DM194" s="45">
        <v>0.5</v>
      </c>
      <c r="DN194" s="45">
        <v>0.55000000000000004</v>
      </c>
      <c r="DO194" s="45">
        <v>0.5</v>
      </c>
      <c r="DP194" s="45">
        <v>35</v>
      </c>
      <c r="DQ194" s="45">
        <v>35</v>
      </c>
      <c r="DR194" s="45">
        <v>35</v>
      </c>
      <c r="DS194" s="45">
        <v>107.6</v>
      </c>
      <c r="DT194" s="45">
        <v>167.1</v>
      </c>
      <c r="DU194" s="45">
        <v>120.6</v>
      </c>
      <c r="DV194" s="45">
        <v>1660</v>
      </c>
      <c r="DW194" s="45">
        <v>720</v>
      </c>
      <c r="DX194" s="45">
        <v>540</v>
      </c>
      <c r="DY194" s="45">
        <v>1840</v>
      </c>
      <c r="DZ194" s="45">
        <v>6.0999999999999999E-2</v>
      </c>
      <c r="EA194" s="45">
        <v>6.0999999999999999E-2</v>
      </c>
      <c r="EB194" s="45">
        <v>6.0999999999999999E-2</v>
      </c>
      <c r="EC194" s="45">
        <v>8.1299999999999997E-2</v>
      </c>
      <c r="ED194" s="45">
        <v>8.1299999999999997E-2</v>
      </c>
      <c r="EE194" s="45">
        <v>8.1299999999999997E-2</v>
      </c>
      <c r="EF194" s="45">
        <v>6.8599999999999994E-2</v>
      </c>
      <c r="EG194" s="45">
        <v>6.8599999999999994E-2</v>
      </c>
      <c r="EH194" s="45">
        <v>6.8599999999999994E-2</v>
      </c>
      <c r="EI194" s="45">
        <v>6.3500000000000001E-2</v>
      </c>
      <c r="EJ194" s="45">
        <v>6.3500000000000001E-2</v>
      </c>
      <c r="EK194" s="45">
        <v>6.3500000000000001E-2</v>
      </c>
      <c r="EL194" s="45">
        <v>6.0999999999999999E-2</v>
      </c>
      <c r="EM194" s="45">
        <v>7.6200000000000004E-2</v>
      </c>
      <c r="EN194" s="45">
        <v>6.8599999999999994E-2</v>
      </c>
      <c r="EO194" s="45">
        <v>0</v>
      </c>
      <c r="EP194" s="45">
        <v>1</v>
      </c>
      <c r="EQ194" s="45">
        <v>4.0599999999999997E-2</v>
      </c>
      <c r="ER194" s="45" t="s">
        <v>1215</v>
      </c>
      <c r="ES194" s="45" t="s">
        <v>1163</v>
      </c>
      <c r="ET194" s="45">
        <v>8252</v>
      </c>
      <c r="EU194" s="45">
        <v>8231</v>
      </c>
      <c r="EV194" s="45" t="s">
        <v>1216</v>
      </c>
      <c r="EW194" s="45" t="s">
        <v>499</v>
      </c>
      <c r="EX194" s="45" t="s">
        <v>142</v>
      </c>
      <c r="EY194" s="45" t="s">
        <v>1217</v>
      </c>
      <c r="EZ194" s="45">
        <v>20081218</v>
      </c>
      <c r="FA194" s="45" t="s">
        <v>328</v>
      </c>
      <c r="FB194" s="45">
        <v>189</v>
      </c>
      <c r="FC194" s="45" t="s">
        <v>1144</v>
      </c>
    </row>
    <row r="195" spans="1:159" s="45" customFormat="1">
      <c r="A195" s="45" t="s">
        <v>126</v>
      </c>
      <c r="B195" s="45">
        <v>4</v>
      </c>
      <c r="C195" s="45">
        <v>23.9</v>
      </c>
      <c r="D195" s="45">
        <v>69458</v>
      </c>
      <c r="E195" s="45" t="s">
        <v>577</v>
      </c>
      <c r="F195" s="45" t="s">
        <v>145</v>
      </c>
      <c r="G195" s="45">
        <v>20090107</v>
      </c>
      <c r="H195" s="45" t="s">
        <v>505</v>
      </c>
      <c r="I195" s="45" t="s">
        <v>236</v>
      </c>
      <c r="J195" s="45">
        <v>20090112</v>
      </c>
      <c r="K195" s="45">
        <v>20090707</v>
      </c>
      <c r="L195" s="45">
        <v>81</v>
      </c>
      <c r="N195" s="52">
        <f t="shared" si="115"/>
        <v>0</v>
      </c>
      <c r="O195" s="53">
        <f t="shared" si="116"/>
        <v>1.5129999999999999</v>
      </c>
      <c r="P195" s="45">
        <v>1.5129999999999999</v>
      </c>
      <c r="Q195" s="45">
        <f t="shared" si="117"/>
        <v>0.88328488794697879</v>
      </c>
      <c r="R195" s="45">
        <f t="shared" si="118"/>
        <v>-0.88328488794697879</v>
      </c>
      <c r="S195" s="45">
        <f t="shared" si="119"/>
        <v>0.78714389006627639</v>
      </c>
      <c r="T195" s="54">
        <f t="shared" si="120"/>
        <v>30.639767462145496</v>
      </c>
      <c r="U195" s="45">
        <f t="shared" si="121"/>
        <v>0.88285704761643891</v>
      </c>
      <c r="V195" s="55">
        <f t="shared" si="122"/>
        <v>-0.88285704761643891</v>
      </c>
      <c r="W195" s="56">
        <f t="shared" si="123"/>
        <v>0.78767869047945127</v>
      </c>
      <c r="X195" s="54">
        <f t="shared" si="124"/>
        <v>30.637713828558905</v>
      </c>
      <c r="Y195" s="45">
        <f t="shared" si="125"/>
        <v>0.78767869047945127</v>
      </c>
      <c r="Z195" s="45">
        <f t="shared" si="126"/>
        <v>0</v>
      </c>
      <c r="AA195" s="45">
        <f t="shared" si="127"/>
        <v>0.88285704761643891</v>
      </c>
      <c r="AB195" s="45">
        <f t="shared" si="135"/>
        <v>0</v>
      </c>
      <c r="AC195" s="45">
        <f t="shared" si="128"/>
        <v>0</v>
      </c>
      <c r="AD195" s="45">
        <f t="shared" si="129"/>
        <v>0</v>
      </c>
      <c r="AE195" s="45">
        <f t="shared" si="130"/>
        <v>0</v>
      </c>
      <c r="AF195" s="45">
        <f t="shared" si="131"/>
        <v>0</v>
      </c>
      <c r="AH195" s="48">
        <v>9.25</v>
      </c>
      <c r="AI195" s="45">
        <f t="shared" si="143"/>
        <v>-1.7142857142857029</v>
      </c>
      <c r="AJ195" s="45">
        <v>-1.7142857142857029</v>
      </c>
      <c r="AK195" s="45">
        <f t="shared" si="132"/>
        <v>-0.19418352460710356</v>
      </c>
      <c r="AL195" s="45">
        <f t="shared" si="133"/>
        <v>0</v>
      </c>
      <c r="AM195" s="45">
        <f t="shared" si="137"/>
        <v>-1.7142857142857029</v>
      </c>
      <c r="AN195" s="45">
        <f t="shared" si="136"/>
        <v>-0.19418354502400312</v>
      </c>
      <c r="AO195" s="45">
        <f t="shared" si="138"/>
        <v>0.19418354502400312</v>
      </c>
      <c r="AP195" s="45">
        <f t="shared" si="139"/>
        <v>-1.9001277115771247</v>
      </c>
      <c r="AQ195" s="45">
        <f t="shared" si="134"/>
        <v>0</v>
      </c>
      <c r="BE195" s="45" t="s">
        <v>151</v>
      </c>
      <c r="BF195" s="45">
        <v>143.5</v>
      </c>
      <c r="BG195" s="45">
        <v>20090105</v>
      </c>
      <c r="BH195" s="45" t="s">
        <v>138</v>
      </c>
      <c r="BI195" s="45" t="s">
        <v>1141</v>
      </c>
      <c r="BJ195" s="45" t="s">
        <v>1206</v>
      </c>
      <c r="BK195" s="45">
        <v>40</v>
      </c>
      <c r="BL195" s="45">
        <v>59.05</v>
      </c>
      <c r="BM195" s="45">
        <v>51.91</v>
      </c>
      <c r="BN195" s="45">
        <v>10.18</v>
      </c>
      <c r="BO195" s="45">
        <v>9.11</v>
      </c>
      <c r="BP195" s="45">
        <v>40</v>
      </c>
      <c r="BQ195" s="45" t="s">
        <v>1220</v>
      </c>
      <c r="BR195" s="45">
        <v>40</v>
      </c>
      <c r="BS195" s="45">
        <v>11.3</v>
      </c>
      <c r="BT195" s="45">
        <v>12.6</v>
      </c>
      <c r="BU195" s="45">
        <v>23.9</v>
      </c>
      <c r="BV195" s="45">
        <v>0</v>
      </c>
      <c r="BW195" s="45">
        <v>3147</v>
      </c>
      <c r="BX195" s="45">
        <v>3156</v>
      </c>
      <c r="BY195" s="45">
        <v>3149.5</v>
      </c>
      <c r="BZ195" s="45">
        <v>13.2</v>
      </c>
      <c r="CA195" s="45">
        <v>13.8</v>
      </c>
      <c r="CB195" s="45">
        <v>13.6</v>
      </c>
      <c r="CC195" s="45">
        <v>2.1800000000000002</v>
      </c>
      <c r="CD195" s="45">
        <v>2.33</v>
      </c>
      <c r="CE195" s="45">
        <v>2.21</v>
      </c>
      <c r="CF195" s="45">
        <v>5.8</v>
      </c>
      <c r="CG195" s="45">
        <v>6.2</v>
      </c>
      <c r="CH195" s="45">
        <v>6</v>
      </c>
      <c r="CI195" s="45" t="s">
        <v>168</v>
      </c>
      <c r="CJ195" s="45" t="s">
        <v>168</v>
      </c>
      <c r="CK195" s="45" t="s">
        <v>168</v>
      </c>
      <c r="CL195" s="45">
        <v>823</v>
      </c>
      <c r="CM195" s="45">
        <v>857</v>
      </c>
      <c r="CN195" s="45">
        <v>843</v>
      </c>
      <c r="CO195" s="45">
        <v>143.19999999999999</v>
      </c>
      <c r="CP195" s="45">
        <v>144.1</v>
      </c>
      <c r="CQ195" s="45">
        <v>143.6</v>
      </c>
      <c r="CR195" s="45">
        <v>87.4</v>
      </c>
      <c r="CS195" s="45">
        <v>88.3</v>
      </c>
      <c r="CT195" s="45">
        <v>88</v>
      </c>
      <c r="CU195" s="45">
        <v>93.1</v>
      </c>
      <c r="CV195" s="45">
        <v>93.9</v>
      </c>
      <c r="CW195" s="45">
        <v>93.6</v>
      </c>
      <c r="CX195" s="45">
        <v>5.2</v>
      </c>
      <c r="CY195" s="45">
        <v>5.9</v>
      </c>
      <c r="CZ195" s="45">
        <v>5.6</v>
      </c>
      <c r="DA195" s="45">
        <v>22.7</v>
      </c>
      <c r="DB195" s="45">
        <v>29.7</v>
      </c>
      <c r="DC195" s="45">
        <v>25.5</v>
      </c>
      <c r="DD195" s="45">
        <v>272</v>
      </c>
      <c r="DE195" s="45">
        <v>276</v>
      </c>
      <c r="DF195" s="45">
        <v>276</v>
      </c>
      <c r="DG195" s="45">
        <v>10.1</v>
      </c>
      <c r="DH195" s="45">
        <v>11.2</v>
      </c>
      <c r="DI195" s="45">
        <v>10.4</v>
      </c>
      <c r="DJ195" s="45">
        <v>0.3</v>
      </c>
      <c r="DK195" s="45">
        <v>0.4</v>
      </c>
      <c r="DL195" s="45">
        <v>0.3</v>
      </c>
      <c r="DM195" s="45">
        <v>0.45</v>
      </c>
      <c r="DN195" s="45">
        <v>0.55000000000000004</v>
      </c>
      <c r="DO195" s="45">
        <v>0.51</v>
      </c>
      <c r="DP195" s="45">
        <v>35</v>
      </c>
      <c r="DQ195" s="45">
        <v>35</v>
      </c>
      <c r="DR195" s="45">
        <v>35</v>
      </c>
      <c r="DS195" s="45">
        <v>130.30000000000001</v>
      </c>
      <c r="DT195" s="45">
        <v>192.6</v>
      </c>
      <c r="DU195" s="45">
        <v>174.2</v>
      </c>
      <c r="DV195" s="45">
        <v>1660</v>
      </c>
      <c r="DW195" s="45">
        <v>720</v>
      </c>
      <c r="DX195" s="45">
        <v>540</v>
      </c>
      <c r="DY195" s="45">
        <v>1800</v>
      </c>
      <c r="DZ195" s="45">
        <v>5.33E-2</v>
      </c>
      <c r="EA195" s="45">
        <v>5.33E-2</v>
      </c>
      <c r="EB195" s="45">
        <v>5.33E-2</v>
      </c>
      <c r="EC195" s="45">
        <v>8.6400000000000005E-2</v>
      </c>
      <c r="ED195" s="45">
        <v>8.6400000000000005E-2</v>
      </c>
      <c r="EE195" s="45">
        <v>8.6400000000000005E-2</v>
      </c>
      <c r="EF195" s="45">
        <v>6.6000000000000003E-2</v>
      </c>
      <c r="EG195" s="45">
        <v>6.6000000000000003E-2</v>
      </c>
      <c r="EH195" s="45">
        <v>6.6000000000000003E-2</v>
      </c>
      <c r="EI195" s="45">
        <v>6.0999999999999999E-2</v>
      </c>
      <c r="EJ195" s="45">
        <v>6.6000000000000003E-2</v>
      </c>
      <c r="EK195" s="45">
        <v>6.3500000000000001E-2</v>
      </c>
      <c r="EL195" s="45">
        <v>5.5899999999999998E-2</v>
      </c>
      <c r="EM195" s="45">
        <v>7.1099999999999997E-2</v>
      </c>
      <c r="EN195" s="45">
        <v>6.3500000000000001E-2</v>
      </c>
      <c r="EO195" s="45">
        <v>0</v>
      </c>
      <c r="EP195" s="45">
        <v>14</v>
      </c>
      <c r="EQ195" s="45">
        <v>3.8100000000000002E-2</v>
      </c>
      <c r="ER195" s="45" t="s">
        <v>825</v>
      </c>
      <c r="ES195" s="45" t="s">
        <v>1020</v>
      </c>
      <c r="ET195" s="45">
        <v>8252</v>
      </c>
      <c r="EU195" s="45">
        <v>8231</v>
      </c>
      <c r="EV195" s="45" t="s">
        <v>1216</v>
      </c>
      <c r="EW195" s="45">
        <v>2405</v>
      </c>
      <c r="EX195" s="45" t="s">
        <v>142</v>
      </c>
      <c r="EY195" s="45">
        <v>193</v>
      </c>
      <c r="EZ195" s="45">
        <v>20090107</v>
      </c>
      <c r="FA195" s="45" t="s">
        <v>505</v>
      </c>
      <c r="FB195" s="45">
        <v>66</v>
      </c>
      <c r="FC195" s="45" t="s">
        <v>1144</v>
      </c>
    </row>
    <row r="196" spans="1:159" s="45" customFormat="1">
      <c r="A196" s="45" t="s">
        <v>126</v>
      </c>
      <c r="B196" s="45">
        <v>4</v>
      </c>
      <c r="C196" s="45">
        <v>24</v>
      </c>
      <c r="D196" s="45">
        <v>71225</v>
      </c>
      <c r="E196" s="45" t="s">
        <v>577</v>
      </c>
      <c r="F196" s="45" t="s">
        <v>145</v>
      </c>
      <c r="G196" s="45">
        <v>20090614</v>
      </c>
      <c r="H196" s="45" t="s">
        <v>932</v>
      </c>
      <c r="I196" s="45" t="s">
        <v>295</v>
      </c>
      <c r="J196" s="45">
        <v>20090710</v>
      </c>
      <c r="K196" s="45" t="s">
        <v>624</v>
      </c>
      <c r="L196" s="45">
        <v>82</v>
      </c>
      <c r="N196" s="52">
        <f t="shared" si="115"/>
        <v>0</v>
      </c>
      <c r="O196" s="53">
        <f t="shared" si="116"/>
        <v>1.5366</v>
      </c>
      <c r="P196" s="45">
        <v>1.5366</v>
      </c>
      <c r="Q196" s="45">
        <f t="shared" si="117"/>
        <v>1.013947910357583</v>
      </c>
      <c r="R196" s="45">
        <f t="shared" si="118"/>
        <v>-1.013947910357583</v>
      </c>
      <c r="S196" s="45">
        <f t="shared" si="119"/>
        <v>0.65331511205302117</v>
      </c>
      <c r="T196" s="54">
        <f t="shared" si="120"/>
        <v>31.266949969716396</v>
      </c>
      <c r="U196" s="45">
        <f t="shared" si="121"/>
        <v>1.0136056380931513</v>
      </c>
      <c r="V196" s="55">
        <f t="shared" si="122"/>
        <v>-1.0136056380931513</v>
      </c>
      <c r="W196" s="56">
        <f t="shared" si="123"/>
        <v>0.65374295238356106</v>
      </c>
      <c r="X196" s="54">
        <f t="shared" si="124"/>
        <v>31.265307062847125</v>
      </c>
      <c r="Y196" s="45">
        <f t="shared" si="125"/>
        <v>0.65374295238356106</v>
      </c>
      <c r="Z196" s="45">
        <f t="shared" si="126"/>
        <v>0</v>
      </c>
      <c r="AA196" s="45">
        <f t="shared" si="127"/>
        <v>1.0136056380931513</v>
      </c>
      <c r="AB196" s="45">
        <f t="shared" si="135"/>
        <v>0</v>
      </c>
      <c r="AC196" s="45">
        <f t="shared" si="128"/>
        <v>0</v>
      </c>
      <c r="AD196" s="45">
        <f t="shared" si="129"/>
        <v>0</v>
      </c>
      <c r="AE196" s="45">
        <f t="shared" si="130"/>
        <v>0</v>
      </c>
      <c r="AF196" s="45">
        <f t="shared" si="131"/>
        <v>0</v>
      </c>
      <c r="AH196" s="48">
        <v>9.52</v>
      </c>
      <c r="AI196" s="45">
        <f t="shared" si="143"/>
        <v>2.1428571428571477</v>
      </c>
      <c r="AJ196" s="45">
        <v>2.1428571428571477</v>
      </c>
      <c r="AK196" s="45">
        <f t="shared" si="132"/>
        <v>0.27322460888574668</v>
      </c>
      <c r="AL196" s="45">
        <f t="shared" si="133"/>
        <v>0</v>
      </c>
      <c r="AM196" s="45">
        <f t="shared" si="137"/>
        <v>2.1428571428571477</v>
      </c>
      <c r="AN196" s="45">
        <f t="shared" si="136"/>
        <v>0.27322459255222703</v>
      </c>
      <c r="AO196" s="45">
        <f t="shared" si="138"/>
        <v>-0.27322459255222703</v>
      </c>
      <c r="AP196" s="45">
        <f t="shared" si="139"/>
        <v>2.3370406878811507</v>
      </c>
      <c r="AQ196" s="45">
        <f t="shared" si="134"/>
        <v>1</v>
      </c>
      <c r="BE196" s="45" t="s">
        <v>151</v>
      </c>
      <c r="BF196" s="45">
        <v>143.5</v>
      </c>
      <c r="BG196" s="45">
        <v>20090612</v>
      </c>
      <c r="BH196" s="45" t="s">
        <v>138</v>
      </c>
      <c r="BI196" s="45" t="s">
        <v>994</v>
      </c>
      <c r="BJ196" s="45" t="s">
        <v>1234</v>
      </c>
      <c r="BK196" s="45">
        <v>40</v>
      </c>
      <c r="BL196" s="45">
        <v>58.93</v>
      </c>
      <c r="BM196" s="45">
        <v>53.77</v>
      </c>
      <c r="BN196" s="45">
        <v>10.16</v>
      </c>
      <c r="BO196" s="45">
        <v>9.36</v>
      </c>
      <c r="BP196" s="45">
        <v>50</v>
      </c>
      <c r="BQ196" s="45" t="s">
        <v>1251</v>
      </c>
      <c r="BR196" s="45">
        <v>40</v>
      </c>
      <c r="BS196" s="45">
        <v>7.9</v>
      </c>
      <c r="BT196" s="45">
        <v>16.100000000000001</v>
      </c>
      <c r="BU196" s="45">
        <v>24</v>
      </c>
      <c r="BV196" s="45">
        <v>0</v>
      </c>
      <c r="BW196" s="45">
        <v>3150</v>
      </c>
      <c r="BX196" s="45">
        <v>3160</v>
      </c>
      <c r="BY196" s="45">
        <v>3154</v>
      </c>
      <c r="BZ196" s="45">
        <v>13.4</v>
      </c>
      <c r="CA196" s="45">
        <v>13.7</v>
      </c>
      <c r="CB196" s="45">
        <v>13.6</v>
      </c>
      <c r="CC196" s="45">
        <v>2.2200000000000002</v>
      </c>
      <c r="CD196" s="45">
        <v>2.27</v>
      </c>
      <c r="CE196" s="45">
        <v>2.2400000000000002</v>
      </c>
      <c r="CF196" s="45">
        <v>6.3</v>
      </c>
      <c r="CG196" s="45">
        <v>6.7</v>
      </c>
      <c r="CH196" s="45">
        <v>6.5</v>
      </c>
      <c r="CI196" s="45" t="s">
        <v>168</v>
      </c>
      <c r="CJ196" s="45" t="s">
        <v>168</v>
      </c>
      <c r="CK196" s="45" t="s">
        <v>168</v>
      </c>
      <c r="CL196" s="45">
        <v>832</v>
      </c>
      <c r="CM196" s="45">
        <v>867</v>
      </c>
      <c r="CN196" s="45">
        <v>852</v>
      </c>
      <c r="CO196" s="45">
        <v>142.80000000000001</v>
      </c>
      <c r="CP196" s="45">
        <v>143.80000000000001</v>
      </c>
      <c r="CQ196" s="45">
        <v>143.30000000000001</v>
      </c>
      <c r="CR196" s="45">
        <v>87.8</v>
      </c>
      <c r="CS196" s="45">
        <v>88.2</v>
      </c>
      <c r="CT196" s="45">
        <v>88</v>
      </c>
      <c r="CU196" s="45">
        <v>93.3</v>
      </c>
      <c r="CV196" s="45">
        <v>93.8</v>
      </c>
      <c r="CW196" s="45">
        <v>93.6</v>
      </c>
      <c r="CX196" s="45">
        <v>5.5</v>
      </c>
      <c r="CY196" s="45">
        <v>5.7</v>
      </c>
      <c r="CZ196" s="45">
        <v>5.6</v>
      </c>
      <c r="DA196" s="45">
        <v>31.4</v>
      </c>
      <c r="DB196" s="45">
        <v>37.4</v>
      </c>
      <c r="DC196" s="45">
        <v>34.1</v>
      </c>
      <c r="DD196" s="45">
        <v>276</v>
      </c>
      <c r="DE196" s="45">
        <v>276</v>
      </c>
      <c r="DF196" s="45">
        <v>276</v>
      </c>
      <c r="DG196" s="45">
        <v>8.4</v>
      </c>
      <c r="DH196" s="45">
        <v>10.1</v>
      </c>
      <c r="DI196" s="45">
        <v>9.8000000000000007</v>
      </c>
      <c r="DJ196" s="45">
        <v>0.3</v>
      </c>
      <c r="DK196" s="45">
        <v>0.3</v>
      </c>
      <c r="DL196" s="45">
        <v>0.3</v>
      </c>
      <c r="DM196" s="45">
        <v>0.5</v>
      </c>
      <c r="DN196" s="45">
        <v>0.5</v>
      </c>
      <c r="DO196" s="45">
        <v>0.5</v>
      </c>
      <c r="DP196" s="45">
        <v>35</v>
      </c>
      <c r="DQ196" s="45">
        <v>35</v>
      </c>
      <c r="DR196" s="45">
        <v>35</v>
      </c>
      <c r="DS196" s="45">
        <v>116.1</v>
      </c>
      <c r="DT196" s="45">
        <v>158.6</v>
      </c>
      <c r="DU196" s="45">
        <v>139.6</v>
      </c>
      <c r="DV196" s="45">
        <v>1660</v>
      </c>
      <c r="DW196" s="45">
        <v>720</v>
      </c>
      <c r="DX196" s="45">
        <v>540</v>
      </c>
      <c r="DY196" s="45">
        <v>1790</v>
      </c>
      <c r="DZ196" s="45">
        <v>6.6000000000000003E-2</v>
      </c>
      <c r="EA196" s="45">
        <v>6.6000000000000003E-2</v>
      </c>
      <c r="EB196" s="45">
        <v>6.6000000000000003E-2</v>
      </c>
      <c r="EC196" s="45">
        <v>8.8900000000000007E-2</v>
      </c>
      <c r="ED196" s="45">
        <v>8.8900000000000007E-2</v>
      </c>
      <c r="EE196" s="45">
        <v>8.8900000000000007E-2</v>
      </c>
      <c r="EF196" s="45">
        <v>7.3700000000000002E-2</v>
      </c>
      <c r="EG196" s="45">
        <v>7.3700000000000002E-2</v>
      </c>
      <c r="EH196" s="45">
        <v>7.3700000000000002E-2</v>
      </c>
      <c r="EI196" s="45">
        <v>5.33E-2</v>
      </c>
      <c r="EJ196" s="45">
        <v>7.3700000000000002E-2</v>
      </c>
      <c r="EK196" s="45">
        <v>6.3500000000000001E-2</v>
      </c>
      <c r="EL196" s="45">
        <v>5.33E-2</v>
      </c>
      <c r="EM196" s="45">
        <v>5.8400000000000001E-2</v>
      </c>
      <c r="EN196" s="45">
        <v>5.5899999999999998E-2</v>
      </c>
      <c r="EO196" s="45">
        <v>0</v>
      </c>
      <c r="EP196" s="45">
        <v>3</v>
      </c>
      <c r="EQ196" s="45">
        <v>5.5899999999999998E-2</v>
      </c>
      <c r="ER196" s="45" t="s">
        <v>1096</v>
      </c>
      <c r="ES196" s="45" t="s">
        <v>1020</v>
      </c>
      <c r="ET196" s="45">
        <v>8252</v>
      </c>
      <c r="EU196" s="45">
        <v>8231</v>
      </c>
      <c r="EV196" s="45" t="s">
        <v>1252</v>
      </c>
      <c r="EW196" s="45" t="s">
        <v>516</v>
      </c>
      <c r="EX196" s="45" t="s">
        <v>142</v>
      </c>
      <c r="EY196" s="45">
        <v>213</v>
      </c>
      <c r="EZ196" s="45">
        <v>20090614</v>
      </c>
      <c r="FA196" s="45" t="s">
        <v>932</v>
      </c>
      <c r="FB196" s="45">
        <v>66</v>
      </c>
      <c r="FC196" s="45" t="s">
        <v>1233</v>
      </c>
    </row>
    <row r="197" spans="1:159" s="45" customFormat="1">
      <c r="A197" s="45" t="s">
        <v>126</v>
      </c>
      <c r="B197" s="45">
        <v>4</v>
      </c>
      <c r="C197" s="45">
        <v>28.1</v>
      </c>
      <c r="D197" s="45">
        <v>71226</v>
      </c>
      <c r="E197" s="45" t="s">
        <v>577</v>
      </c>
      <c r="F197" s="45" t="s">
        <v>145</v>
      </c>
      <c r="G197" s="45">
        <v>20090718</v>
      </c>
      <c r="H197" s="45" t="s">
        <v>1141</v>
      </c>
      <c r="I197" s="45" t="s">
        <v>295</v>
      </c>
      <c r="J197" s="45">
        <v>20090721</v>
      </c>
      <c r="K197" s="45" t="s">
        <v>624</v>
      </c>
      <c r="L197" s="45">
        <v>83</v>
      </c>
      <c r="N197" s="52">
        <f t="shared" si="115"/>
        <v>1</v>
      </c>
      <c r="O197" s="53">
        <f t="shared" si="116"/>
        <v>2.5059</v>
      </c>
      <c r="P197" s="45">
        <v>2.5059</v>
      </c>
      <c r="Q197" s="45">
        <f t="shared" si="117"/>
        <v>1.3123383282860666</v>
      </c>
      <c r="R197" s="45">
        <f t="shared" si="118"/>
        <v>-1.3123383282860666</v>
      </c>
      <c r="S197" s="45">
        <f t="shared" si="119"/>
        <v>1.491952089642417</v>
      </c>
      <c r="T197" s="54">
        <f t="shared" si="120"/>
        <v>32.699223975773116</v>
      </c>
      <c r="U197" s="45">
        <f t="shared" si="121"/>
        <v>1.3120645104745212</v>
      </c>
      <c r="V197" s="55">
        <f t="shared" si="122"/>
        <v>-1.3120645104745212</v>
      </c>
      <c r="W197" s="56">
        <f t="shared" si="123"/>
        <v>1.4922943619068487</v>
      </c>
      <c r="X197" s="54">
        <f t="shared" si="124"/>
        <v>32.697909650277701</v>
      </c>
      <c r="Y197" s="45">
        <f t="shared" si="125"/>
        <v>1.4922943619068487</v>
      </c>
      <c r="Z197" s="45">
        <f t="shared" si="126"/>
        <v>0</v>
      </c>
      <c r="AA197" s="45">
        <f t="shared" si="127"/>
        <v>1.3120645104745212</v>
      </c>
      <c r="AB197" s="45">
        <f t="shared" si="135"/>
        <v>0</v>
      </c>
      <c r="AC197" s="45">
        <f t="shared" si="128"/>
        <v>0</v>
      </c>
      <c r="AD197" s="45">
        <f t="shared" si="129"/>
        <v>1</v>
      </c>
      <c r="AE197" s="45">
        <f t="shared" si="130"/>
        <v>0</v>
      </c>
      <c r="AF197" s="45">
        <f t="shared" si="131"/>
        <v>0</v>
      </c>
      <c r="AH197" s="48">
        <v>9.4499999999999993</v>
      </c>
      <c r="AI197" s="45">
        <f t="shared" si="143"/>
        <v>1.1428571428571437</v>
      </c>
      <c r="AJ197" s="45">
        <v>1.1428571428571437</v>
      </c>
      <c r="AK197" s="45">
        <f t="shared" si="132"/>
        <v>0.44715111568002608</v>
      </c>
      <c r="AL197" s="45">
        <f t="shared" si="133"/>
        <v>0</v>
      </c>
      <c r="AM197" s="45">
        <f t="shared" si="137"/>
        <v>1.1428571428571437</v>
      </c>
      <c r="AN197" s="45">
        <f t="shared" si="136"/>
        <v>0.44715110261321039</v>
      </c>
      <c r="AO197" s="45">
        <f t="shared" si="138"/>
        <v>-0.44715110261321039</v>
      </c>
      <c r="AP197" s="45">
        <f t="shared" si="139"/>
        <v>0.86963255030491671</v>
      </c>
      <c r="AQ197" s="45">
        <f t="shared" si="134"/>
        <v>0</v>
      </c>
      <c r="BE197" s="45" t="s">
        <v>151</v>
      </c>
      <c r="BF197" s="45">
        <v>143.5</v>
      </c>
      <c r="BG197" s="45">
        <v>20090716</v>
      </c>
      <c r="BH197" s="45" t="s">
        <v>138</v>
      </c>
      <c r="BI197" s="45" t="s">
        <v>994</v>
      </c>
      <c r="BJ197" s="45" t="s">
        <v>1234</v>
      </c>
      <c r="BK197" s="45">
        <v>40</v>
      </c>
      <c r="BL197" s="45">
        <v>58.88</v>
      </c>
      <c r="BM197" s="45">
        <v>53.08</v>
      </c>
      <c r="BN197" s="45">
        <v>10.15</v>
      </c>
      <c r="BO197" s="45">
        <v>9.27</v>
      </c>
      <c r="BP197" s="45">
        <v>190</v>
      </c>
      <c r="BQ197" s="45" t="s">
        <v>1262</v>
      </c>
      <c r="BR197" s="45">
        <v>40</v>
      </c>
      <c r="BS197" s="45">
        <v>14.5</v>
      </c>
      <c r="BT197" s="45">
        <v>13.6</v>
      </c>
      <c r="BU197" s="45">
        <v>28.1</v>
      </c>
      <c r="BV197" s="45">
        <v>0</v>
      </c>
      <c r="BW197" s="45">
        <v>3148</v>
      </c>
      <c r="BX197" s="45">
        <v>3157</v>
      </c>
      <c r="BY197" s="45">
        <v>3151.4</v>
      </c>
      <c r="BZ197" s="45">
        <v>13.5</v>
      </c>
      <c r="CA197" s="45">
        <v>13.7</v>
      </c>
      <c r="CB197" s="45">
        <v>13.6</v>
      </c>
      <c r="CC197" s="45">
        <v>2.23</v>
      </c>
      <c r="CD197" s="45">
        <v>2.27</v>
      </c>
      <c r="CE197" s="45">
        <v>2.2599999999999998</v>
      </c>
      <c r="CF197" s="45">
        <v>6.8</v>
      </c>
      <c r="CG197" s="45">
        <v>7.3</v>
      </c>
      <c r="CH197" s="45">
        <v>7.2</v>
      </c>
      <c r="CI197" s="45" t="s">
        <v>168</v>
      </c>
      <c r="CJ197" s="45" t="s">
        <v>168</v>
      </c>
      <c r="CK197" s="45" t="s">
        <v>168</v>
      </c>
      <c r="CL197" s="45">
        <v>842</v>
      </c>
      <c r="CM197" s="45">
        <v>860</v>
      </c>
      <c r="CN197" s="45">
        <v>850</v>
      </c>
      <c r="CO197" s="45">
        <v>142.80000000000001</v>
      </c>
      <c r="CP197" s="45">
        <v>143.80000000000001</v>
      </c>
      <c r="CQ197" s="45">
        <v>143.4</v>
      </c>
      <c r="CR197" s="45">
        <v>87.8</v>
      </c>
      <c r="CS197" s="45">
        <v>88.2</v>
      </c>
      <c r="CT197" s="45">
        <v>88</v>
      </c>
      <c r="CU197" s="45">
        <v>93.3</v>
      </c>
      <c r="CV197" s="45">
        <v>93.8</v>
      </c>
      <c r="CW197" s="45">
        <v>93.6</v>
      </c>
      <c r="CX197" s="45">
        <v>5.4</v>
      </c>
      <c r="CY197" s="45">
        <v>5.9</v>
      </c>
      <c r="CZ197" s="45">
        <v>5.6</v>
      </c>
      <c r="DA197" s="45">
        <v>32</v>
      </c>
      <c r="DB197" s="45">
        <v>43.9</v>
      </c>
      <c r="DC197" s="45">
        <v>37.4</v>
      </c>
      <c r="DD197" s="45">
        <v>276</v>
      </c>
      <c r="DE197" s="45">
        <v>276</v>
      </c>
      <c r="DF197" s="45">
        <v>276</v>
      </c>
      <c r="DG197" s="45">
        <v>10.1</v>
      </c>
      <c r="DH197" s="45">
        <v>10.1</v>
      </c>
      <c r="DI197" s="45">
        <v>10.1</v>
      </c>
      <c r="DJ197" s="45">
        <v>0.2</v>
      </c>
      <c r="DK197" s="45">
        <v>0.2</v>
      </c>
      <c r="DL197" s="45">
        <v>0.2</v>
      </c>
      <c r="DM197" s="45">
        <v>0.5</v>
      </c>
      <c r="DN197" s="45">
        <v>0.5</v>
      </c>
      <c r="DO197" s="45">
        <v>0.5</v>
      </c>
      <c r="DP197" s="45">
        <v>35</v>
      </c>
      <c r="DQ197" s="45">
        <v>35</v>
      </c>
      <c r="DR197" s="45">
        <v>35</v>
      </c>
      <c r="DS197" s="45">
        <v>85</v>
      </c>
      <c r="DT197" s="45">
        <v>124.6</v>
      </c>
      <c r="DU197" s="45">
        <v>103.6</v>
      </c>
      <c r="DV197" s="45">
        <v>1660</v>
      </c>
      <c r="DW197" s="45">
        <v>720</v>
      </c>
      <c r="DX197" s="45">
        <v>540</v>
      </c>
      <c r="DY197" s="45">
        <v>1650</v>
      </c>
      <c r="DZ197" s="45">
        <v>6.0999999999999999E-2</v>
      </c>
      <c r="EA197" s="45">
        <v>6.0999999999999999E-2</v>
      </c>
      <c r="EB197" s="45">
        <v>6.0999999999999999E-2</v>
      </c>
      <c r="EC197" s="45">
        <v>8.3799999999999999E-2</v>
      </c>
      <c r="ED197" s="45">
        <v>8.3799999999999999E-2</v>
      </c>
      <c r="EE197" s="45">
        <v>8.3799999999999999E-2</v>
      </c>
      <c r="EF197" s="45">
        <v>7.3700000000000002E-2</v>
      </c>
      <c r="EG197" s="45">
        <v>7.3700000000000002E-2</v>
      </c>
      <c r="EH197" s="45">
        <v>7.3700000000000002E-2</v>
      </c>
      <c r="EI197" s="45">
        <v>5.33E-2</v>
      </c>
      <c r="EJ197" s="45">
        <v>7.3700000000000002E-2</v>
      </c>
      <c r="EK197" s="45">
        <v>6.3500000000000001E-2</v>
      </c>
      <c r="EL197" s="45">
        <v>6.8599999999999994E-2</v>
      </c>
      <c r="EM197" s="45">
        <v>7.3700000000000002E-2</v>
      </c>
      <c r="EN197" s="45">
        <v>7.1099999999999997E-2</v>
      </c>
      <c r="EO197" s="45">
        <v>0</v>
      </c>
      <c r="EP197" s="45">
        <v>6</v>
      </c>
      <c r="EQ197" s="45">
        <v>4.8300000000000003E-2</v>
      </c>
      <c r="ER197" s="45" t="s">
        <v>1085</v>
      </c>
      <c r="ES197" s="45" t="s">
        <v>1020</v>
      </c>
      <c r="ET197" s="45">
        <v>8252</v>
      </c>
      <c r="EU197" s="45">
        <v>8231</v>
      </c>
      <c r="EV197" s="45" t="s">
        <v>1252</v>
      </c>
      <c r="EW197" s="45">
        <v>2405</v>
      </c>
      <c r="EX197" s="45" t="s">
        <v>142</v>
      </c>
      <c r="EY197" s="45" t="s">
        <v>1263</v>
      </c>
      <c r="EZ197" s="45">
        <v>20090718</v>
      </c>
      <c r="FA197" s="45" t="s">
        <v>1141</v>
      </c>
      <c r="FB197" s="45">
        <v>66</v>
      </c>
      <c r="FC197" s="45" t="s">
        <v>1233</v>
      </c>
    </row>
    <row r="198" spans="1:159" s="45" customFormat="1">
      <c r="A198" s="45" t="s">
        <v>126</v>
      </c>
      <c r="B198" s="45">
        <v>4</v>
      </c>
      <c r="C198" s="45">
        <v>15.3</v>
      </c>
      <c r="D198" s="45">
        <v>71580</v>
      </c>
      <c r="E198" s="45" t="s">
        <v>577</v>
      </c>
      <c r="F198" s="45" t="s">
        <v>145</v>
      </c>
      <c r="G198" s="45">
        <v>20091105</v>
      </c>
      <c r="H198" s="45" t="s">
        <v>718</v>
      </c>
      <c r="I198" s="45" t="s">
        <v>236</v>
      </c>
      <c r="J198" s="45">
        <v>20091105</v>
      </c>
      <c r="K198" s="45" t="s">
        <v>624</v>
      </c>
      <c r="L198" s="45">
        <v>84</v>
      </c>
      <c r="N198" s="52">
        <f t="shared" si="115"/>
        <v>0</v>
      </c>
      <c r="O198" s="53">
        <f t="shared" si="116"/>
        <v>-0.52010000000000001</v>
      </c>
      <c r="P198" s="45">
        <v>-0.52010000000000001</v>
      </c>
      <c r="Q198" s="45">
        <f t="shared" si="117"/>
        <v>0.9458506626288532</v>
      </c>
      <c r="R198" s="45">
        <f t="shared" si="118"/>
        <v>-0.9458506626288532</v>
      </c>
      <c r="S198" s="45">
        <f t="shared" si="119"/>
        <v>-1.8324383282860666</v>
      </c>
      <c r="T198" s="54">
        <f t="shared" si="120"/>
        <v>30.940083180618494</v>
      </c>
      <c r="U198" s="45">
        <f t="shared" si="121"/>
        <v>0.94563160837961702</v>
      </c>
      <c r="V198" s="55">
        <f t="shared" si="122"/>
        <v>-0.94563160837961702</v>
      </c>
      <c r="W198" s="56">
        <f t="shared" si="123"/>
        <v>-1.8321645104745212</v>
      </c>
      <c r="X198" s="54">
        <f t="shared" si="124"/>
        <v>30.939031720222161</v>
      </c>
      <c r="Y198" s="45">
        <f t="shared" si="125"/>
        <v>-1.8321645104745212</v>
      </c>
      <c r="Z198" s="45">
        <f t="shared" si="126"/>
        <v>0</v>
      </c>
      <c r="AA198" s="45">
        <f t="shared" si="127"/>
        <v>0.94563160837961702</v>
      </c>
      <c r="AB198" s="45">
        <f t="shared" si="135"/>
        <v>0</v>
      </c>
      <c r="AC198" s="45">
        <f t="shared" si="128"/>
        <v>1</v>
      </c>
      <c r="AD198" s="45">
        <f t="shared" si="129"/>
        <v>1</v>
      </c>
      <c r="AE198" s="45">
        <f t="shared" si="130"/>
        <v>0</v>
      </c>
      <c r="AF198" s="45">
        <f t="shared" si="131"/>
        <v>0</v>
      </c>
      <c r="AH198" s="48">
        <v>9.31</v>
      </c>
      <c r="AI198" s="45">
        <f t="shared" si="143"/>
        <v>-0.85714285714283878</v>
      </c>
      <c r="AJ198" s="45">
        <v>-0.85714285714283878</v>
      </c>
      <c r="AK198" s="45">
        <f t="shared" si="132"/>
        <v>0.18629232111545313</v>
      </c>
      <c r="AL198" s="45">
        <f t="shared" si="133"/>
        <v>0</v>
      </c>
      <c r="AM198" s="45">
        <f t="shared" si="137"/>
        <v>-0.85714285714283878</v>
      </c>
      <c r="AN198" s="45">
        <f t="shared" si="136"/>
        <v>0.18629231066200058</v>
      </c>
      <c r="AO198" s="45">
        <f t="shared" si="138"/>
        <v>-0.18629231066200058</v>
      </c>
      <c r="AP198" s="45">
        <f t="shared" si="139"/>
        <v>-1.3042939597560492</v>
      </c>
      <c r="AQ198" s="45">
        <f t="shared" si="134"/>
        <v>0</v>
      </c>
      <c r="BE198" s="45" t="s">
        <v>151</v>
      </c>
      <c r="BF198" s="45">
        <v>143.5</v>
      </c>
      <c r="BG198" s="45">
        <v>20091103</v>
      </c>
      <c r="BH198" s="45" t="s">
        <v>138</v>
      </c>
      <c r="BI198" s="45" t="s">
        <v>652</v>
      </c>
      <c r="BJ198" s="45" t="s">
        <v>1234</v>
      </c>
      <c r="BK198" s="45">
        <v>40</v>
      </c>
      <c r="BL198" s="45">
        <v>59.17</v>
      </c>
      <c r="BM198" s="45">
        <v>51.72</v>
      </c>
      <c r="BN198" s="45">
        <v>10.18</v>
      </c>
      <c r="BO198" s="45">
        <v>9.06</v>
      </c>
      <c r="BP198" s="45">
        <v>160</v>
      </c>
      <c r="BQ198" s="45" t="s">
        <v>1275</v>
      </c>
      <c r="BR198" s="45">
        <v>40</v>
      </c>
      <c r="BS198" s="45">
        <v>8.3000000000000007</v>
      </c>
      <c r="BT198" s="45">
        <v>7</v>
      </c>
      <c r="BU198" s="45">
        <v>15.3</v>
      </c>
      <c r="BV198" s="45">
        <v>0</v>
      </c>
      <c r="BW198" s="45">
        <v>3149</v>
      </c>
      <c r="BX198" s="45">
        <v>3175</v>
      </c>
      <c r="BY198" s="45">
        <v>3154.8</v>
      </c>
      <c r="BZ198" s="45">
        <v>13.4</v>
      </c>
      <c r="CA198" s="45">
        <v>13.8</v>
      </c>
      <c r="CB198" s="45">
        <v>13.5</v>
      </c>
      <c r="CC198" s="45">
        <v>2.2599999999999998</v>
      </c>
      <c r="CD198" s="45">
        <v>2.35</v>
      </c>
      <c r="CE198" s="45">
        <v>2.3199999999999998</v>
      </c>
      <c r="CF198" s="45">
        <v>3.1</v>
      </c>
      <c r="CG198" s="45">
        <v>8</v>
      </c>
      <c r="CH198" s="45">
        <v>7.7</v>
      </c>
      <c r="CI198" s="45" t="s">
        <v>168</v>
      </c>
      <c r="CJ198" s="45" t="s">
        <v>168</v>
      </c>
      <c r="CK198" s="45" t="s">
        <v>168</v>
      </c>
      <c r="CL198" s="45">
        <v>833</v>
      </c>
      <c r="CM198" s="45">
        <v>871</v>
      </c>
      <c r="CN198" s="45">
        <v>851</v>
      </c>
      <c r="CO198" s="45">
        <v>142.80000000000001</v>
      </c>
      <c r="CP198" s="45">
        <v>144.1</v>
      </c>
      <c r="CQ198" s="45">
        <v>143.4</v>
      </c>
      <c r="CR198" s="45">
        <v>87.7</v>
      </c>
      <c r="CS198" s="45">
        <v>88.3</v>
      </c>
      <c r="CT198" s="45">
        <v>88</v>
      </c>
      <c r="CU198" s="45">
        <v>93.2</v>
      </c>
      <c r="CV198" s="45">
        <v>94</v>
      </c>
      <c r="CW198" s="45">
        <v>93.5</v>
      </c>
      <c r="CX198" s="45">
        <v>5.3</v>
      </c>
      <c r="CY198" s="45">
        <v>5.7</v>
      </c>
      <c r="CZ198" s="45">
        <v>5.5</v>
      </c>
      <c r="DA198" s="45">
        <v>23</v>
      </c>
      <c r="DB198" s="45">
        <v>28</v>
      </c>
      <c r="DC198" s="45">
        <v>24.8</v>
      </c>
      <c r="DD198" s="45">
        <v>276</v>
      </c>
      <c r="DE198" s="45">
        <v>276</v>
      </c>
      <c r="DF198" s="45">
        <v>276</v>
      </c>
      <c r="DG198" s="45">
        <v>8.1</v>
      </c>
      <c r="DH198" s="45">
        <v>9.5</v>
      </c>
      <c r="DI198" s="45">
        <v>8.9</v>
      </c>
      <c r="DJ198" s="45">
        <v>0.1</v>
      </c>
      <c r="DK198" s="45">
        <v>0.5</v>
      </c>
      <c r="DL198" s="45">
        <v>0.3</v>
      </c>
      <c r="DM198" s="45">
        <v>0.45</v>
      </c>
      <c r="DN198" s="45">
        <v>0.55000000000000004</v>
      </c>
      <c r="DO198" s="45">
        <v>0.5</v>
      </c>
      <c r="DP198" s="45">
        <v>35</v>
      </c>
      <c r="DQ198" s="45">
        <v>35</v>
      </c>
      <c r="DR198" s="45">
        <v>35</v>
      </c>
      <c r="DS198" s="45">
        <v>167.1</v>
      </c>
      <c r="DT198" s="45">
        <v>254.9</v>
      </c>
      <c r="DU198" s="45">
        <v>232.5</v>
      </c>
      <c r="DV198" s="45">
        <v>1660</v>
      </c>
      <c r="DW198" s="45">
        <v>720</v>
      </c>
      <c r="DX198" s="45">
        <v>540</v>
      </c>
      <c r="DY198" s="45">
        <v>1680</v>
      </c>
      <c r="DZ198" s="45">
        <v>6.0999999999999999E-2</v>
      </c>
      <c r="EA198" s="45">
        <v>6.0999999999999999E-2</v>
      </c>
      <c r="EB198" s="45">
        <v>6.0999999999999999E-2</v>
      </c>
      <c r="EC198" s="45">
        <v>9.6500000000000002E-2</v>
      </c>
      <c r="ED198" s="45">
        <v>9.6500000000000002E-2</v>
      </c>
      <c r="EE198" s="45">
        <v>9.6500000000000002E-2</v>
      </c>
      <c r="EF198" s="45">
        <v>6.0999999999999999E-2</v>
      </c>
      <c r="EG198" s="45">
        <v>6.0999999999999999E-2</v>
      </c>
      <c r="EH198" s="45">
        <v>6.0999999999999999E-2</v>
      </c>
      <c r="EI198" s="45">
        <v>6.0999999999999999E-2</v>
      </c>
      <c r="EJ198" s="45">
        <v>6.6000000000000003E-2</v>
      </c>
      <c r="EK198" s="45">
        <v>6.3500000000000001E-2</v>
      </c>
      <c r="EL198" s="45">
        <v>7.3700000000000002E-2</v>
      </c>
      <c r="EM198" s="45">
        <v>7.3700000000000002E-2</v>
      </c>
      <c r="EN198" s="45">
        <v>7.3700000000000002E-2</v>
      </c>
      <c r="EO198" s="45">
        <v>0</v>
      </c>
      <c r="EP198" s="45">
        <v>2</v>
      </c>
      <c r="EQ198" s="45">
        <v>3.8100000000000002E-2</v>
      </c>
      <c r="ER198" s="45" t="s">
        <v>1276</v>
      </c>
      <c r="ES198" s="45" t="s">
        <v>1277</v>
      </c>
      <c r="ET198" s="45">
        <v>8252</v>
      </c>
      <c r="EU198" s="45">
        <v>8231</v>
      </c>
      <c r="EV198" s="45" t="s">
        <v>1278</v>
      </c>
      <c r="EW198" s="45" t="s">
        <v>403</v>
      </c>
      <c r="EX198" s="45" t="s">
        <v>142</v>
      </c>
      <c r="EY198" s="45">
        <v>11</v>
      </c>
      <c r="EZ198" s="45">
        <v>20091105</v>
      </c>
      <c r="FA198" s="45" t="s">
        <v>718</v>
      </c>
      <c r="FB198" s="45">
        <v>150</v>
      </c>
      <c r="FC198" s="45" t="s">
        <v>1233</v>
      </c>
    </row>
    <row r="199" spans="1:159" s="45" customFormat="1">
      <c r="A199" s="45" t="s">
        <v>126</v>
      </c>
      <c r="B199" s="45">
        <v>4</v>
      </c>
      <c r="C199" s="45">
        <v>8.1</v>
      </c>
      <c r="D199" s="45">
        <v>71579</v>
      </c>
      <c r="E199" s="45" t="s">
        <v>144</v>
      </c>
      <c r="F199" s="45" t="s">
        <v>145</v>
      </c>
      <c r="G199" s="45">
        <v>20091108</v>
      </c>
      <c r="H199" s="45" t="s">
        <v>718</v>
      </c>
      <c r="I199" s="45" t="s">
        <v>236</v>
      </c>
      <c r="J199" s="45">
        <v>20091110</v>
      </c>
      <c r="K199" s="45">
        <v>20100508</v>
      </c>
      <c r="L199" s="45">
        <v>85</v>
      </c>
      <c r="N199" s="52">
        <f t="shared" si="115"/>
        <v>0</v>
      </c>
      <c r="O199" s="53">
        <f t="shared" si="116"/>
        <v>-8.6199999999999999E-2</v>
      </c>
      <c r="P199" s="45">
        <v>-8.6199999999999999E-2</v>
      </c>
      <c r="Q199" s="45">
        <f t="shared" si="117"/>
        <v>0.73944053010308253</v>
      </c>
      <c r="R199" s="45">
        <f t="shared" si="118"/>
        <v>-0.73944053010308253</v>
      </c>
      <c r="S199" s="45">
        <f t="shared" si="119"/>
        <v>-1.0320506626288533</v>
      </c>
      <c r="T199" s="54">
        <f t="shared" si="120"/>
        <v>29.949314544494793</v>
      </c>
      <c r="U199" s="45">
        <f t="shared" si="121"/>
        <v>0.73926528670369362</v>
      </c>
      <c r="V199" s="55">
        <f t="shared" si="122"/>
        <v>-0.73926528670369362</v>
      </c>
      <c r="W199" s="56">
        <f t="shared" si="123"/>
        <v>-1.0318316083796171</v>
      </c>
      <c r="X199" s="54">
        <f t="shared" si="124"/>
        <v>29.948473376177727</v>
      </c>
      <c r="Y199" s="45">
        <f t="shared" si="125"/>
        <v>-1.0318316083796171</v>
      </c>
      <c r="Z199" s="45">
        <f t="shared" si="126"/>
        <v>0</v>
      </c>
      <c r="AA199" s="45">
        <f t="shared" si="127"/>
        <v>0.73926528670369362</v>
      </c>
      <c r="AB199" s="45">
        <f t="shared" si="135"/>
        <v>0</v>
      </c>
      <c r="AC199" s="45">
        <f t="shared" si="128"/>
        <v>0</v>
      </c>
      <c r="AD199" s="45">
        <f t="shared" si="129"/>
        <v>0</v>
      </c>
      <c r="AE199" s="45">
        <f t="shared" si="130"/>
        <v>0</v>
      </c>
      <c r="AF199" s="45">
        <f t="shared" si="131"/>
        <v>0</v>
      </c>
      <c r="AH199" s="48">
        <v>10.199999999999999</v>
      </c>
      <c r="AI199" s="45">
        <f t="shared" ref="AI199:AI200" si="144">(AH199-10.27)/0.11</f>
        <v>-0.63636363636363891</v>
      </c>
      <c r="AJ199" s="45">
        <v>-0.63636363636363891</v>
      </c>
      <c r="AK199" s="45">
        <f t="shared" si="132"/>
        <v>2.1761129619634723E-2</v>
      </c>
      <c r="AL199" s="45">
        <f t="shared" si="133"/>
        <v>0</v>
      </c>
      <c r="AM199" s="45">
        <f t="shared" si="137"/>
        <v>-0.63636363636363891</v>
      </c>
      <c r="AN199" s="45">
        <f t="shared" si="136"/>
        <v>2.1761121256872684E-2</v>
      </c>
      <c r="AO199" s="45">
        <f t="shared" si="138"/>
        <v>-2.1761121256872684E-2</v>
      </c>
      <c r="AP199" s="45">
        <f t="shared" si="139"/>
        <v>-0.82265594702563949</v>
      </c>
      <c r="AQ199" s="45">
        <f t="shared" si="134"/>
        <v>0</v>
      </c>
      <c r="BE199" s="45" t="s">
        <v>147</v>
      </c>
      <c r="BF199" s="45">
        <v>143.5</v>
      </c>
      <c r="BG199" s="45">
        <v>20091106</v>
      </c>
      <c r="BH199" s="45" t="s">
        <v>138</v>
      </c>
      <c r="BI199" s="45" t="s">
        <v>294</v>
      </c>
      <c r="BJ199" s="45" t="s">
        <v>1234</v>
      </c>
      <c r="BK199" s="45">
        <v>40</v>
      </c>
      <c r="BL199" s="45">
        <v>71.819999999999993</v>
      </c>
      <c r="BM199" s="45">
        <v>65.540000000000006</v>
      </c>
      <c r="BN199" s="45">
        <v>10.91</v>
      </c>
      <c r="BO199" s="45">
        <v>10.119999999999999</v>
      </c>
      <c r="BP199" s="45">
        <v>120</v>
      </c>
      <c r="BQ199" s="45" t="s">
        <v>1279</v>
      </c>
      <c r="BR199" s="45">
        <v>40</v>
      </c>
      <c r="BS199" s="45">
        <v>4.7</v>
      </c>
      <c r="BT199" s="45">
        <v>3.4</v>
      </c>
      <c r="BU199" s="45">
        <v>8.1</v>
      </c>
      <c r="BV199" s="45">
        <v>0</v>
      </c>
      <c r="BW199" s="45">
        <v>3148</v>
      </c>
      <c r="BX199" s="45">
        <v>3154</v>
      </c>
      <c r="BY199" s="45">
        <v>3150.4</v>
      </c>
      <c r="BZ199" s="45">
        <v>13.4</v>
      </c>
      <c r="CA199" s="45">
        <v>13.6</v>
      </c>
      <c r="CB199" s="45">
        <v>13.5</v>
      </c>
      <c r="CC199" s="45">
        <v>2.25</v>
      </c>
      <c r="CD199" s="45">
        <v>2.31</v>
      </c>
      <c r="CE199" s="45">
        <v>2.2799999999999998</v>
      </c>
      <c r="CF199" s="45">
        <v>7.1</v>
      </c>
      <c r="CG199" s="45">
        <v>7.6</v>
      </c>
      <c r="CH199" s="45">
        <v>7.4</v>
      </c>
      <c r="CI199" s="45" t="s">
        <v>168</v>
      </c>
      <c r="CJ199" s="45" t="s">
        <v>168</v>
      </c>
      <c r="CK199" s="45" t="s">
        <v>168</v>
      </c>
      <c r="CL199" s="45">
        <v>840</v>
      </c>
      <c r="CM199" s="45">
        <v>868</v>
      </c>
      <c r="CN199" s="45">
        <v>850</v>
      </c>
      <c r="CO199" s="45">
        <v>142.69999999999999</v>
      </c>
      <c r="CP199" s="45">
        <v>143.6</v>
      </c>
      <c r="CQ199" s="45">
        <v>143.30000000000001</v>
      </c>
      <c r="CR199" s="45">
        <v>87.8</v>
      </c>
      <c r="CS199" s="45">
        <v>88.3</v>
      </c>
      <c r="CT199" s="45">
        <v>88</v>
      </c>
      <c r="CU199" s="45">
        <v>93.3</v>
      </c>
      <c r="CV199" s="45">
        <v>93.8</v>
      </c>
      <c r="CW199" s="45">
        <v>93.6</v>
      </c>
      <c r="CX199" s="45">
        <v>5.4</v>
      </c>
      <c r="CY199" s="45">
        <v>5.7</v>
      </c>
      <c r="CZ199" s="45">
        <v>5.5</v>
      </c>
      <c r="DA199" s="45">
        <v>25.2</v>
      </c>
      <c r="DB199" s="45">
        <v>30.8</v>
      </c>
      <c r="DC199" s="45">
        <v>28</v>
      </c>
      <c r="DD199" s="45">
        <v>276</v>
      </c>
      <c r="DE199" s="45">
        <v>276</v>
      </c>
      <c r="DF199" s="45">
        <v>276</v>
      </c>
      <c r="DG199" s="45">
        <v>8.5</v>
      </c>
      <c r="DH199" s="45">
        <v>8.5</v>
      </c>
      <c r="DI199" s="45">
        <v>8.5</v>
      </c>
      <c r="DJ199" s="45">
        <v>0.1</v>
      </c>
      <c r="DK199" s="45">
        <v>0.2</v>
      </c>
      <c r="DL199" s="45">
        <v>0.2</v>
      </c>
      <c r="DM199" s="45">
        <v>0.5</v>
      </c>
      <c r="DN199" s="45">
        <v>0.5</v>
      </c>
      <c r="DO199" s="45">
        <v>0.5</v>
      </c>
      <c r="DP199" s="45">
        <v>35</v>
      </c>
      <c r="DQ199" s="45">
        <v>35</v>
      </c>
      <c r="DR199" s="45">
        <v>35</v>
      </c>
      <c r="DS199" s="45">
        <v>195.4</v>
      </c>
      <c r="DT199" s="45">
        <v>235</v>
      </c>
      <c r="DU199" s="45">
        <v>221.7</v>
      </c>
      <c r="DV199" s="45">
        <v>1660</v>
      </c>
      <c r="DW199" s="45">
        <v>720</v>
      </c>
      <c r="DX199" s="45">
        <v>540</v>
      </c>
      <c r="DY199" s="45">
        <v>1720</v>
      </c>
      <c r="DZ199" s="45">
        <v>5.5899999999999998E-2</v>
      </c>
      <c r="EA199" s="45">
        <v>5.5899999999999998E-2</v>
      </c>
      <c r="EB199" s="45">
        <v>5.5899999999999998E-2</v>
      </c>
      <c r="EC199" s="45">
        <v>8.6400000000000005E-2</v>
      </c>
      <c r="ED199" s="45">
        <v>8.6400000000000005E-2</v>
      </c>
      <c r="EE199" s="45">
        <v>8.6400000000000005E-2</v>
      </c>
      <c r="EF199" s="45">
        <v>6.0999999999999999E-2</v>
      </c>
      <c r="EG199" s="45">
        <v>6.0999999999999999E-2</v>
      </c>
      <c r="EH199" s="45">
        <v>6.0999999999999999E-2</v>
      </c>
      <c r="EI199" s="45">
        <v>6.0999999999999999E-2</v>
      </c>
      <c r="EJ199" s="45">
        <v>6.6000000000000003E-2</v>
      </c>
      <c r="EK199" s="45">
        <v>6.3500000000000001E-2</v>
      </c>
      <c r="EL199" s="45">
        <v>7.3700000000000002E-2</v>
      </c>
      <c r="EM199" s="45">
        <v>7.3700000000000002E-2</v>
      </c>
      <c r="EN199" s="45">
        <v>7.3700000000000002E-2</v>
      </c>
      <c r="EO199" s="45">
        <v>0</v>
      </c>
      <c r="EP199" s="45">
        <v>3</v>
      </c>
      <c r="EQ199" s="45">
        <v>3.0499999999999999E-2</v>
      </c>
      <c r="ER199" s="45" t="s">
        <v>1276</v>
      </c>
      <c r="ES199" s="45" t="s">
        <v>1277</v>
      </c>
      <c r="ET199" s="45">
        <v>8252</v>
      </c>
      <c r="EU199" s="45">
        <v>8231</v>
      </c>
      <c r="EV199" s="45" t="s">
        <v>1278</v>
      </c>
      <c r="EW199" s="45" t="s">
        <v>479</v>
      </c>
      <c r="EX199" s="45" t="s">
        <v>142</v>
      </c>
      <c r="EY199" s="45">
        <v>12</v>
      </c>
      <c r="EZ199" s="45">
        <v>20091108</v>
      </c>
      <c r="FA199" s="45" t="s">
        <v>718</v>
      </c>
      <c r="FB199" s="45">
        <v>150</v>
      </c>
      <c r="FC199" s="45" t="s">
        <v>1233</v>
      </c>
    </row>
    <row r="200" spans="1:159" s="45" customFormat="1">
      <c r="A200" s="45" t="s">
        <v>126</v>
      </c>
      <c r="B200" s="45">
        <v>4</v>
      </c>
      <c r="C200" s="45">
        <v>11.6</v>
      </c>
      <c r="D200" s="45">
        <v>73321</v>
      </c>
      <c r="E200" s="45" t="s">
        <v>144</v>
      </c>
      <c r="F200" s="45" t="s">
        <v>145</v>
      </c>
      <c r="G200" s="45">
        <v>20091223</v>
      </c>
      <c r="H200" s="45" t="s">
        <v>943</v>
      </c>
      <c r="I200" s="45" t="s">
        <v>236</v>
      </c>
      <c r="J200" s="45">
        <v>20091223</v>
      </c>
      <c r="K200" s="45">
        <v>20100623</v>
      </c>
      <c r="L200" s="45">
        <v>86</v>
      </c>
      <c r="N200" s="52">
        <f t="shared" si="115"/>
        <v>0</v>
      </c>
      <c r="O200" s="53">
        <f t="shared" si="116"/>
        <v>1.4224000000000001</v>
      </c>
      <c r="P200" s="45">
        <v>1.4224000000000001</v>
      </c>
      <c r="Q200" s="45">
        <f t="shared" si="117"/>
        <v>0.87603242408246595</v>
      </c>
      <c r="R200" s="45">
        <f t="shared" si="118"/>
        <v>-0.87603242408246595</v>
      </c>
      <c r="S200" s="45">
        <f t="shared" si="119"/>
        <v>0.68295946989691758</v>
      </c>
      <c r="T200" s="54">
        <f t="shared" si="120"/>
        <v>30.604955635595836</v>
      </c>
      <c r="U200" s="45">
        <f t="shared" si="121"/>
        <v>0.87589222936295497</v>
      </c>
      <c r="V200" s="55">
        <f t="shared" si="122"/>
        <v>-0.87589222936295497</v>
      </c>
      <c r="W200" s="56">
        <f t="shared" si="123"/>
        <v>0.68313471329630648</v>
      </c>
      <c r="X200" s="54">
        <f t="shared" si="124"/>
        <v>30.604282700942182</v>
      </c>
      <c r="Y200" s="45">
        <f t="shared" si="125"/>
        <v>0.68313471329630648</v>
      </c>
      <c r="Z200" s="45">
        <f t="shared" si="126"/>
        <v>0</v>
      </c>
      <c r="AA200" s="45">
        <f t="shared" si="127"/>
        <v>0.87589222936295497</v>
      </c>
      <c r="AB200" s="45">
        <f t="shared" si="135"/>
        <v>0</v>
      </c>
      <c r="AC200" s="45">
        <f t="shared" si="128"/>
        <v>0</v>
      </c>
      <c r="AD200" s="45">
        <f t="shared" si="129"/>
        <v>0</v>
      </c>
      <c r="AE200" s="45">
        <f t="shared" si="130"/>
        <v>0</v>
      </c>
      <c r="AF200" s="45">
        <f t="shared" si="131"/>
        <v>0</v>
      </c>
      <c r="AH200" s="48">
        <v>10.43</v>
      </c>
      <c r="AI200" s="45">
        <f t="shared" si="144"/>
        <v>1.4545454545454559</v>
      </c>
      <c r="AJ200" s="45">
        <v>1.4545454545454559</v>
      </c>
      <c r="AK200" s="45">
        <f t="shared" si="132"/>
        <v>0.30831799460479897</v>
      </c>
      <c r="AL200" s="45">
        <f t="shared" si="133"/>
        <v>0</v>
      </c>
      <c r="AM200" s="45">
        <f t="shared" si="137"/>
        <v>1.4545454545454559</v>
      </c>
      <c r="AN200" s="45">
        <f t="shared" si="136"/>
        <v>0.30831798791458931</v>
      </c>
      <c r="AO200" s="45">
        <f t="shared" si="138"/>
        <v>-0.30831798791458931</v>
      </c>
      <c r="AP200" s="45">
        <f t="shared" ref="AP200" si="145">AJ200+AO199</f>
        <v>1.4327843332885832</v>
      </c>
      <c r="AQ200" s="45">
        <f t="shared" si="134"/>
        <v>0</v>
      </c>
      <c r="BE200" s="45" t="s">
        <v>147</v>
      </c>
      <c r="BF200" s="45">
        <v>143.5</v>
      </c>
      <c r="BG200" s="45">
        <v>20091221</v>
      </c>
      <c r="BH200" s="45" t="s">
        <v>138</v>
      </c>
      <c r="BI200" s="45" t="s">
        <v>715</v>
      </c>
      <c r="BJ200" s="45" t="s">
        <v>1290</v>
      </c>
      <c r="BK200" s="45">
        <v>40</v>
      </c>
      <c r="BL200" s="45">
        <v>71.81</v>
      </c>
      <c r="BM200" s="45">
        <v>65.430000000000007</v>
      </c>
      <c r="BN200" s="45">
        <v>10.91</v>
      </c>
      <c r="BO200" s="45">
        <v>10.130000000000001</v>
      </c>
      <c r="BP200" s="45">
        <v>20</v>
      </c>
      <c r="BQ200" s="45" t="s">
        <v>1291</v>
      </c>
      <c r="BR200" s="45">
        <v>40</v>
      </c>
      <c r="BS200" s="45">
        <v>5.2</v>
      </c>
      <c r="BT200" s="45">
        <v>6.4</v>
      </c>
      <c r="BU200" s="45">
        <v>11.6</v>
      </c>
      <c r="BV200" s="45">
        <v>0</v>
      </c>
      <c r="BW200" s="45">
        <v>3143</v>
      </c>
      <c r="BX200" s="45">
        <v>3155</v>
      </c>
      <c r="BY200" s="45">
        <v>3147.1</v>
      </c>
      <c r="BZ200" s="45">
        <v>13.2</v>
      </c>
      <c r="CA200" s="45">
        <v>13.5</v>
      </c>
      <c r="CB200" s="45">
        <v>13.3</v>
      </c>
      <c r="CC200" s="45">
        <v>2.2200000000000002</v>
      </c>
      <c r="CD200" s="45">
        <v>2.2599999999999998</v>
      </c>
      <c r="CE200" s="45">
        <v>2.2400000000000002</v>
      </c>
      <c r="CF200" s="45">
        <v>5.3</v>
      </c>
      <c r="CG200" s="45">
        <v>6.1</v>
      </c>
      <c r="CH200" s="45">
        <v>5.7</v>
      </c>
      <c r="CI200" s="45" t="s">
        <v>168</v>
      </c>
      <c r="CJ200" s="45" t="s">
        <v>168</v>
      </c>
      <c r="CK200" s="45" t="s">
        <v>168</v>
      </c>
      <c r="CL200" s="45">
        <v>831</v>
      </c>
      <c r="CM200" s="45">
        <v>871</v>
      </c>
      <c r="CN200" s="45">
        <v>843</v>
      </c>
      <c r="CO200" s="45">
        <v>142.69999999999999</v>
      </c>
      <c r="CP200" s="45">
        <v>143.9</v>
      </c>
      <c r="CQ200" s="45">
        <v>143.30000000000001</v>
      </c>
      <c r="CR200" s="45">
        <v>88.1</v>
      </c>
      <c r="CS200" s="45">
        <v>88.5</v>
      </c>
      <c r="CT200" s="45">
        <v>88.2</v>
      </c>
      <c r="CU200" s="45">
        <v>93.6</v>
      </c>
      <c r="CV200" s="45">
        <v>94.1</v>
      </c>
      <c r="CW200" s="45">
        <v>93.8</v>
      </c>
      <c r="CX200" s="45">
        <v>5.4</v>
      </c>
      <c r="CY200" s="45">
        <v>5.8</v>
      </c>
      <c r="CZ200" s="45">
        <v>5.6</v>
      </c>
      <c r="DA200" s="45">
        <v>27.6</v>
      </c>
      <c r="DB200" s="45">
        <v>30.9</v>
      </c>
      <c r="DC200" s="45">
        <v>29.5</v>
      </c>
      <c r="DD200" s="45">
        <v>276</v>
      </c>
      <c r="DE200" s="45">
        <v>276</v>
      </c>
      <c r="DF200" s="45">
        <v>276</v>
      </c>
      <c r="DG200" s="45">
        <v>11.5</v>
      </c>
      <c r="DH200" s="45">
        <v>11.9</v>
      </c>
      <c r="DI200" s="45">
        <v>11.6</v>
      </c>
      <c r="DJ200" s="45">
        <v>0.3</v>
      </c>
      <c r="DK200" s="45">
        <v>0.7</v>
      </c>
      <c r="DL200" s="45">
        <v>0.4</v>
      </c>
      <c r="DM200" s="45">
        <v>0.5</v>
      </c>
      <c r="DN200" s="45">
        <v>0.5</v>
      </c>
      <c r="DO200" s="45">
        <v>0.5</v>
      </c>
      <c r="DP200" s="45">
        <v>35</v>
      </c>
      <c r="DQ200" s="45">
        <v>35</v>
      </c>
      <c r="DR200" s="45">
        <v>35</v>
      </c>
      <c r="DS200" s="45">
        <v>379.4</v>
      </c>
      <c r="DT200" s="45">
        <v>640</v>
      </c>
      <c r="DU200" s="45">
        <v>450.3</v>
      </c>
      <c r="DV200" s="45">
        <v>1660</v>
      </c>
      <c r="DW200" s="45">
        <v>720</v>
      </c>
      <c r="DX200" s="45">
        <v>540</v>
      </c>
      <c r="DY200" s="45">
        <v>1820</v>
      </c>
      <c r="DZ200" s="45">
        <v>6.0999999999999999E-2</v>
      </c>
      <c r="EA200" s="45">
        <v>6.0999999999999999E-2</v>
      </c>
      <c r="EB200" s="45">
        <v>6.0999999999999999E-2</v>
      </c>
      <c r="EC200" s="45">
        <v>9.9099999999999994E-2</v>
      </c>
      <c r="ED200" s="45">
        <v>9.9099999999999994E-2</v>
      </c>
      <c r="EE200" s="45">
        <v>9.9099999999999994E-2</v>
      </c>
      <c r="EF200" s="45">
        <v>6.3500000000000001E-2</v>
      </c>
      <c r="EG200" s="45">
        <v>6.3500000000000001E-2</v>
      </c>
      <c r="EH200" s="45">
        <v>6.3500000000000001E-2</v>
      </c>
      <c r="EI200" s="45">
        <v>5.33E-2</v>
      </c>
      <c r="EJ200" s="45">
        <v>5.8400000000000001E-2</v>
      </c>
      <c r="EK200" s="45">
        <v>5.5899999999999998E-2</v>
      </c>
      <c r="EL200" s="45">
        <v>6.8599999999999994E-2</v>
      </c>
      <c r="EM200" s="45">
        <v>7.3700000000000002E-2</v>
      </c>
      <c r="EN200" s="45">
        <v>7.1099999999999997E-2</v>
      </c>
      <c r="EO200" s="45">
        <v>0</v>
      </c>
      <c r="EP200" s="45">
        <v>10</v>
      </c>
      <c r="EQ200" s="45">
        <v>3.8100000000000002E-2</v>
      </c>
      <c r="ER200" s="45" t="s">
        <v>1292</v>
      </c>
      <c r="ES200" s="45" t="s">
        <v>1293</v>
      </c>
      <c r="ET200" s="45">
        <v>8252</v>
      </c>
      <c r="EU200" s="45">
        <v>8231</v>
      </c>
      <c r="EV200" s="45">
        <v>1153</v>
      </c>
      <c r="EW200" s="45" t="s">
        <v>403</v>
      </c>
      <c r="EX200" s="45" t="s">
        <v>142</v>
      </c>
      <c r="EY200" s="45">
        <v>1</v>
      </c>
      <c r="EZ200" s="45">
        <v>20091223</v>
      </c>
      <c r="FA200" s="45" t="s">
        <v>943</v>
      </c>
      <c r="FB200" s="45">
        <v>314</v>
      </c>
      <c r="FC200" s="45" t="s">
        <v>1233</v>
      </c>
    </row>
    <row r="201" spans="1:159" s="45" customFormat="1">
      <c r="N201" s="65">
        <f>SUM(N115:N200)</f>
        <v>16</v>
      </c>
      <c r="S201" s="63">
        <f>AVERAGE(S115:S200)</f>
        <v>-3.6018819839925761E-2</v>
      </c>
      <c r="W201" s="63">
        <f>AVERAGE(W115:W200)</f>
        <v>4.2373579226528423E-2</v>
      </c>
      <c r="AB201" s="63">
        <f>SUM(AB115:AB200)</f>
        <v>5</v>
      </c>
      <c r="AC201" s="66">
        <f t="shared" ref="AC201:AF201" si="146">SUM(AC115:AC200)</f>
        <v>13</v>
      </c>
      <c r="AD201" s="66">
        <f t="shared" si="146"/>
        <v>25</v>
      </c>
      <c r="AE201" s="63">
        <f t="shared" si="146"/>
        <v>9</v>
      </c>
      <c r="AF201" s="63">
        <f t="shared" si="146"/>
        <v>17</v>
      </c>
      <c r="AG201" s="63"/>
      <c r="AH201" s="48"/>
      <c r="AM201" s="63">
        <f>AVERAGE(AM115:AM200)</f>
        <v>6.5900755859080673E-2</v>
      </c>
      <c r="AP201" s="63">
        <f>AVERAGE(AP115:AP200)</f>
        <v>8.5108926945938634E-2</v>
      </c>
      <c r="AQ201" s="48">
        <f>SUM(AQ115:AQ200)</f>
        <v>12</v>
      </c>
    </row>
    <row r="202" spans="1:159" s="45" customFormat="1">
      <c r="N202" s="52"/>
      <c r="S202" s="61">
        <f>T$2+S201*T$3</f>
        <v>26.227109664768356</v>
      </c>
      <c r="W202" s="61">
        <f>X$2+W201*X$3</f>
        <v>26.603393180287334</v>
      </c>
      <c r="AC202" s="63">
        <f>AC201-AB201</f>
        <v>8</v>
      </c>
      <c r="AH202" s="48"/>
      <c r="AM202" s="61"/>
      <c r="AP202" s="61"/>
    </row>
    <row r="203" spans="1:159" s="45" customFormat="1">
      <c r="N203" s="52"/>
      <c r="S203" s="63">
        <f>STDEV(S115:S200)</f>
        <v>1.3671472567583822</v>
      </c>
      <c r="W203" s="63">
        <f>STDEV(W115:W200)</f>
        <v>1.2268449708206304</v>
      </c>
      <c r="AH203" s="48"/>
      <c r="AM203" s="63">
        <f>STDEV(AM115:AM200)</f>
        <v>1.4577586683072168</v>
      </c>
      <c r="AP203" s="63">
        <f>STDEV(AP115:AP200)</f>
        <v>1.47144296176587</v>
      </c>
    </row>
    <row r="204" spans="1:159" s="45" customFormat="1">
      <c r="N204" s="52"/>
      <c r="S204" s="63">
        <f>SQRT(S201^2+S203^2)</f>
        <v>1.367621649815705</v>
      </c>
      <c r="W204" s="63">
        <f>SQRT(W201^2+W203^2)</f>
        <v>1.2275765160039271</v>
      </c>
      <c r="AH204" s="48"/>
      <c r="AM204" s="63">
        <f>SQRT(AM201^2+AM203^2)</f>
        <v>1.4592474925959709</v>
      </c>
      <c r="AP204" s="63">
        <f>SQRT(AP201^2+AP203^2)</f>
        <v>1.473902275992613</v>
      </c>
    </row>
    <row r="205" spans="1:159" s="45" customFormat="1">
      <c r="N205" s="52"/>
      <c r="AH205" s="48"/>
    </row>
    <row r="206" spans="1:159" s="45" customFormat="1">
      <c r="N206" s="52"/>
      <c r="AH206" s="48"/>
    </row>
    <row r="207" spans="1:159" s="45" customFormat="1">
      <c r="N207" s="52"/>
      <c r="Q207" s="45">
        <v>0</v>
      </c>
      <c r="R207" s="45">
        <v>0</v>
      </c>
      <c r="U207" s="45">
        <f>AVERAGE(P208:P210)</f>
        <v>-0.63726666666666665</v>
      </c>
      <c r="V207" s="45">
        <f>-U207</f>
        <v>0.63726666666666665</v>
      </c>
      <c r="AA207" s="45">
        <f>AVERAGE(P208:P210)</f>
        <v>-0.63726666666666665</v>
      </c>
      <c r="AH207" s="48"/>
      <c r="AK207" s="45">
        <v>0</v>
      </c>
      <c r="AN207" s="45">
        <f>AVERAGE(AJ208:AJ210)</f>
        <v>1.0277777777777806</v>
      </c>
    </row>
    <row r="208" spans="1:159" s="45" customFormat="1">
      <c r="A208" s="45" t="s">
        <v>197</v>
      </c>
      <c r="B208" s="45">
        <v>1</v>
      </c>
      <c r="C208" s="45">
        <v>9</v>
      </c>
      <c r="D208" s="45">
        <v>21886</v>
      </c>
      <c r="E208" s="45" t="s">
        <v>144</v>
      </c>
      <c r="F208" s="45" t="s">
        <v>145</v>
      </c>
      <c r="G208" s="45">
        <v>19981017</v>
      </c>
      <c r="H208" s="45" t="s">
        <v>219</v>
      </c>
      <c r="I208" s="45" t="s">
        <v>130</v>
      </c>
      <c r="J208" s="45">
        <v>19981028</v>
      </c>
      <c r="K208" s="45" t="s">
        <v>131</v>
      </c>
      <c r="L208" s="45">
        <v>1</v>
      </c>
      <c r="N208" s="52">
        <f t="shared" ref="N208:N211" si="147">IF(ABS(P208)&gt;=N$3,1,0)</f>
        <v>0</v>
      </c>
      <c r="O208" s="53">
        <f t="shared" ref="O208:O211" si="148">IF(ABS(P208-U207)&lt;=AB$3,P208,IF(ABS(P208-P209)&lt;=O$3,P208,IF(AND(P208&gt;=U207,(P208-P209)&gt;O$3),O$3+U207,IF(AND(P208&lt;U207,(P208-P209)&lt;-O$3),-O$3+U207,"error"))))</f>
        <v>0.32350000000000001</v>
      </c>
      <c r="P208" s="45">
        <v>0.32350000000000001</v>
      </c>
      <c r="Q208" s="45">
        <f t="shared" ref="Q208:Q211" si="149">P208*Q$3+(1-Q$3)*Q207</f>
        <v>6.4700000000000008E-2</v>
      </c>
      <c r="R208" s="45">
        <f t="shared" ref="R208:R211" si="150">IF(ABS(Q208)&gt;=R$3*R$2,-Q208,0)</f>
        <v>0</v>
      </c>
      <c r="S208" s="45">
        <f t="shared" ref="S208:S211" si="151">P208+R207</f>
        <v>0.32350000000000001</v>
      </c>
      <c r="T208" s="54">
        <f t="shared" ref="T208:T211" si="152">IF(R208=0,T$2,T$2+Q208*T$3)</f>
        <v>26.4</v>
      </c>
      <c r="U208" s="45">
        <f t="shared" ref="U208:U211" si="153">U$3*O208+(1-U$3)*U207</f>
        <v>-0.44511333333333336</v>
      </c>
      <c r="V208" s="55">
        <f t="shared" ref="V208:V211" si="154">-U208</f>
        <v>0.44511333333333336</v>
      </c>
      <c r="W208" s="56">
        <f t="shared" ref="W208:W211" si="155">O208+V207</f>
        <v>0.96076666666666666</v>
      </c>
      <c r="X208" s="54">
        <f t="shared" ref="X208:X211" si="156">IF(V208=0,X$2,X$2+U208*X$3)</f>
        <v>24.263455999999998</v>
      </c>
      <c r="Y208" s="45">
        <f t="shared" ref="Y208:Y211" si="157">O208-U207</f>
        <v>0.96076666666666666</v>
      </c>
      <c r="Z208" s="45">
        <f t="shared" ref="Z208:Z211" si="158">IF(ABS(P208-AA207)&gt;Z$3*Y$3,1,0)</f>
        <v>0</v>
      </c>
      <c r="AA208" s="45">
        <f t="shared" ref="AA208:AA211" si="159">P208*AA$3+(1-AA$3)*AA207</f>
        <v>-0.44511333333333336</v>
      </c>
      <c r="AB208" s="45">
        <f t="shared" ref="AB208:AB211" si="160">IF(ABS(Y208)&gt;Y$3*AB$3,1,0)</f>
        <v>0</v>
      </c>
      <c r="AC208" s="45">
        <f t="shared" ref="AC208:AC211" si="161">IF(ABS(Y208)&gt;Y$3*AC$3,1,0)</f>
        <v>0</v>
      </c>
      <c r="AD208" s="45">
        <f t="shared" ref="AD208:AD211" si="162">IF(ABS(Y208)&gt;AD$3*Y$3,1,0)</f>
        <v>0</v>
      </c>
      <c r="AE208" s="45">
        <f t="shared" ref="AE208:AE211" si="163">IF(AB207+AC207=0,IF(ABS(Y208)&lt;=AE$2,IF(ABS(U208)&lt;=AE$3,1,0),0),0)</f>
        <v>0</v>
      </c>
      <c r="AF208" s="45">
        <f t="shared" ref="AF208:AF211" si="164">IF(AB207+AC207=0,IF(ABS(Y208)&lt;=AF$2,IF(ABS(U208)&lt;=AF$3,1,0),0),0)</f>
        <v>0</v>
      </c>
      <c r="AH208" s="48">
        <v>10.49</v>
      </c>
      <c r="AI208" s="45">
        <f>(AH208-10.27)/0.12</f>
        <v>1.8333333333333388</v>
      </c>
      <c r="AJ208" s="45">
        <v>1.8333333333333388</v>
      </c>
      <c r="AK208" s="45">
        <f t="shared" ref="AK208:AK211" si="165">AJ208*AK$3+AK207*(1-AK$3)</f>
        <v>0.36666666666666781</v>
      </c>
      <c r="AL208" s="45">
        <f t="shared" ref="AL208:AL211" si="166">IF(ABS(AK208)&gt;=AL$2*AL$3,-AK208,0)</f>
        <v>0</v>
      </c>
      <c r="AM208" s="45">
        <f>AJ208</f>
        <v>1.8333333333333388</v>
      </c>
      <c r="AN208" s="45">
        <f>AJ208*AN$3+AN207*(1-AN$3)</f>
        <v>1.1888888888888922</v>
      </c>
      <c r="AO208" s="45">
        <f>-AN208</f>
        <v>-1.1888888888888922</v>
      </c>
      <c r="AP208" s="45">
        <f>AJ208</f>
        <v>1.8333333333333388</v>
      </c>
      <c r="AQ208" s="45">
        <f t="shared" ref="AQ208:AQ211" si="167">IF(ABS(AJ208)&gt;=AQ$3,1,0)</f>
        <v>0</v>
      </c>
      <c r="BE208" s="45" t="s">
        <v>220</v>
      </c>
      <c r="BF208" s="45">
        <v>143.5</v>
      </c>
      <c r="BG208" s="45">
        <v>19981015</v>
      </c>
      <c r="BH208" s="45" t="s">
        <v>138</v>
      </c>
      <c r="BI208" s="45" t="s">
        <v>211</v>
      </c>
      <c r="BJ208" s="45">
        <v>9806249</v>
      </c>
      <c r="BK208" s="45">
        <v>40</v>
      </c>
      <c r="BL208" s="45">
        <v>72.11</v>
      </c>
      <c r="BM208" s="45">
        <v>67.39</v>
      </c>
      <c r="BN208" s="45">
        <v>10.81</v>
      </c>
      <c r="BO208" s="45">
        <v>10.26</v>
      </c>
      <c r="BP208" s="45">
        <v>336</v>
      </c>
      <c r="BQ208" s="45" t="s">
        <v>221</v>
      </c>
      <c r="BR208" s="45">
        <v>40</v>
      </c>
      <c r="BS208" s="45">
        <v>4.3</v>
      </c>
      <c r="BT208" s="45">
        <v>4.7</v>
      </c>
      <c r="BU208" s="45">
        <v>9</v>
      </c>
      <c r="BV208" s="45">
        <v>9</v>
      </c>
      <c r="BW208" s="45">
        <v>3148</v>
      </c>
      <c r="BX208" s="45">
        <v>3155</v>
      </c>
      <c r="BY208" s="45">
        <v>3152</v>
      </c>
      <c r="BZ208" s="45">
        <v>13.4</v>
      </c>
      <c r="CA208" s="45">
        <v>13.7</v>
      </c>
      <c r="CB208" s="45">
        <v>13.5</v>
      </c>
      <c r="CC208" s="45">
        <v>2.2200000000000002</v>
      </c>
      <c r="CD208" s="45">
        <v>2.29</v>
      </c>
      <c r="CE208" s="45">
        <v>2.25</v>
      </c>
      <c r="CF208" s="45">
        <v>4704.3</v>
      </c>
      <c r="CG208" s="45">
        <v>5661</v>
      </c>
      <c r="CH208" s="45">
        <v>5040.8999999999996</v>
      </c>
      <c r="CI208" s="45">
        <v>2100</v>
      </c>
      <c r="CJ208" s="45">
        <v>2350</v>
      </c>
      <c r="CK208" s="45">
        <v>2280</v>
      </c>
      <c r="CL208" s="45">
        <v>843</v>
      </c>
      <c r="CM208" s="45">
        <v>852</v>
      </c>
      <c r="CN208" s="45">
        <v>849</v>
      </c>
      <c r="CO208" s="45">
        <v>143.1</v>
      </c>
      <c r="CP208" s="45">
        <v>143.80000000000001</v>
      </c>
      <c r="CQ208" s="45">
        <v>143.5</v>
      </c>
      <c r="CR208" s="45">
        <v>87.7</v>
      </c>
      <c r="CS208" s="45">
        <v>88.6</v>
      </c>
      <c r="CT208" s="45">
        <v>88.2</v>
      </c>
      <c r="CU208" s="45">
        <v>93.2</v>
      </c>
      <c r="CV208" s="45">
        <v>93.9</v>
      </c>
      <c r="CW208" s="45">
        <v>93.5</v>
      </c>
      <c r="CX208" s="45">
        <v>4.8</v>
      </c>
      <c r="CY208" s="45">
        <v>6.2</v>
      </c>
      <c r="CZ208" s="45">
        <v>5.3</v>
      </c>
      <c r="DA208" s="45">
        <v>27.1</v>
      </c>
      <c r="DB208" s="45">
        <v>32.9</v>
      </c>
      <c r="DC208" s="45">
        <v>29</v>
      </c>
      <c r="DD208" s="45">
        <v>276</v>
      </c>
      <c r="DE208" s="45">
        <v>276</v>
      </c>
      <c r="DF208" s="45">
        <v>276</v>
      </c>
      <c r="DG208" s="45">
        <v>6.1</v>
      </c>
      <c r="DH208" s="45">
        <v>8.4</v>
      </c>
      <c r="DI208" s="45">
        <v>7.8</v>
      </c>
      <c r="DJ208" s="45">
        <v>1.7</v>
      </c>
      <c r="DK208" s="45">
        <v>2</v>
      </c>
      <c r="DL208" s="45">
        <v>2</v>
      </c>
      <c r="DM208" s="45">
        <v>0.5</v>
      </c>
      <c r="DN208" s="45">
        <v>0.6</v>
      </c>
      <c r="DO208" s="45">
        <v>0.6</v>
      </c>
      <c r="DP208" s="45">
        <v>35</v>
      </c>
      <c r="DQ208" s="45">
        <v>35</v>
      </c>
      <c r="DR208" s="45">
        <v>35</v>
      </c>
      <c r="DS208" s="45">
        <v>1.6</v>
      </c>
      <c r="DT208" s="45">
        <v>3.1</v>
      </c>
      <c r="DU208" s="45">
        <v>2.9</v>
      </c>
      <c r="DV208" s="45">
        <v>1600</v>
      </c>
      <c r="DW208" s="45">
        <v>730</v>
      </c>
      <c r="DX208" s="45">
        <v>441</v>
      </c>
      <c r="DY208" s="45">
        <v>1553</v>
      </c>
      <c r="DZ208" s="45">
        <v>6.8599999999999994E-2</v>
      </c>
      <c r="EA208" s="45">
        <v>6.8599999999999994E-2</v>
      </c>
      <c r="EB208" s="45">
        <v>6.8599999999999994E-2</v>
      </c>
      <c r="EC208" s="45">
        <v>0.1118</v>
      </c>
      <c r="ED208" s="45">
        <v>0.1118</v>
      </c>
      <c r="EE208" s="45">
        <v>0.1118</v>
      </c>
      <c r="EF208" s="45">
        <v>6.6000000000000003E-2</v>
      </c>
      <c r="EG208" s="45">
        <v>7.6200000000000004E-2</v>
      </c>
      <c r="EH208" s="45">
        <v>7.1099999999999997E-2</v>
      </c>
      <c r="EI208" s="45">
        <v>5.33E-2</v>
      </c>
      <c r="EJ208" s="45">
        <v>6.3500000000000001E-2</v>
      </c>
      <c r="EK208" s="45">
        <v>5.8400000000000001E-2</v>
      </c>
      <c r="EL208" s="45">
        <v>5.0799999999999998E-2</v>
      </c>
      <c r="EM208" s="45">
        <v>5.5899999999999998E-2</v>
      </c>
      <c r="EN208" s="45">
        <v>5.2699999999999997E-2</v>
      </c>
      <c r="EO208" s="45">
        <v>7.6E-3</v>
      </c>
      <c r="EP208" s="45">
        <v>34</v>
      </c>
      <c r="EQ208" s="45">
        <v>5.5899999999999998E-2</v>
      </c>
      <c r="ER208" s="45" t="s">
        <v>216</v>
      </c>
      <c r="ES208" s="45" t="s">
        <v>217</v>
      </c>
      <c r="ET208" s="45" t="s">
        <v>217</v>
      </c>
      <c r="EU208" s="45" t="s">
        <v>217</v>
      </c>
      <c r="EV208" s="45" t="s">
        <v>218</v>
      </c>
      <c r="EW208" s="45">
        <v>9809.2404999999999</v>
      </c>
      <c r="EX208" s="45">
        <v>8061</v>
      </c>
      <c r="EY208" s="45">
        <v>947</v>
      </c>
      <c r="EZ208" s="45">
        <v>19981017</v>
      </c>
      <c r="FA208" s="45" t="s">
        <v>219</v>
      </c>
      <c r="FB208" s="45">
        <v>221</v>
      </c>
      <c r="FC208" s="45" t="s">
        <v>143</v>
      </c>
    </row>
    <row r="209" spans="1:159" s="45" customFormat="1">
      <c r="A209" s="45" t="s">
        <v>197</v>
      </c>
      <c r="B209" s="45">
        <v>1</v>
      </c>
      <c r="C209" s="45">
        <v>4.9000000000000004</v>
      </c>
      <c r="D209" s="45">
        <v>24744</v>
      </c>
      <c r="E209" s="45" t="s">
        <v>144</v>
      </c>
      <c r="F209" s="45" t="s">
        <v>145</v>
      </c>
      <c r="G209" s="45">
        <v>19981106</v>
      </c>
      <c r="H209" s="45" t="s">
        <v>227</v>
      </c>
      <c r="I209" s="45" t="s">
        <v>130</v>
      </c>
      <c r="J209" s="45">
        <v>19981110</v>
      </c>
      <c r="K209" s="45" t="s">
        <v>131</v>
      </c>
      <c r="L209" s="45">
        <v>2</v>
      </c>
      <c r="N209" s="52">
        <f t="shared" si="147"/>
        <v>0</v>
      </c>
      <c r="O209" s="53">
        <f t="shared" si="148"/>
        <v>-0.88239999999999996</v>
      </c>
      <c r="P209" s="45">
        <v>-0.88239999999999996</v>
      </c>
      <c r="Q209" s="45">
        <f t="shared" si="149"/>
        <v>-0.12472</v>
      </c>
      <c r="R209" s="45">
        <f t="shared" si="150"/>
        <v>0</v>
      </c>
      <c r="S209" s="45">
        <f t="shared" si="151"/>
        <v>-0.88239999999999996</v>
      </c>
      <c r="T209" s="54">
        <f t="shared" si="152"/>
        <v>26.4</v>
      </c>
      <c r="U209" s="45">
        <f t="shared" si="153"/>
        <v>-0.53257066666666675</v>
      </c>
      <c r="V209" s="55">
        <f t="shared" si="154"/>
        <v>0.53257066666666675</v>
      </c>
      <c r="W209" s="56">
        <f t="shared" si="155"/>
        <v>-0.4372866666666666</v>
      </c>
      <c r="X209" s="54">
        <f t="shared" si="156"/>
        <v>23.843660799999999</v>
      </c>
      <c r="Y209" s="45">
        <f t="shared" si="157"/>
        <v>-0.4372866666666666</v>
      </c>
      <c r="Z209" s="45">
        <f t="shared" si="158"/>
        <v>0</v>
      </c>
      <c r="AA209" s="45">
        <f t="shared" si="159"/>
        <v>-0.53257066666666675</v>
      </c>
      <c r="AB209" s="45">
        <f t="shared" si="160"/>
        <v>0</v>
      </c>
      <c r="AC209" s="45">
        <f t="shared" si="161"/>
        <v>0</v>
      </c>
      <c r="AD209" s="45">
        <f t="shared" si="162"/>
        <v>0</v>
      </c>
      <c r="AE209" s="45">
        <f t="shared" si="163"/>
        <v>0</v>
      </c>
      <c r="AF209" s="45">
        <f t="shared" si="164"/>
        <v>1</v>
      </c>
      <c r="AH209" s="48">
        <v>10.47</v>
      </c>
      <c r="AI209" s="45">
        <f>(AH209-10.27)/0.12</f>
        <v>1.6666666666666756</v>
      </c>
      <c r="AJ209" s="45">
        <v>1.6666666666666756</v>
      </c>
      <c r="AK209" s="45">
        <f t="shared" si="165"/>
        <v>0.62666666666666937</v>
      </c>
      <c r="AL209" s="45">
        <f t="shared" si="166"/>
        <v>-0.62666666666666937</v>
      </c>
      <c r="AM209" s="45">
        <f>AL208+AJ209</f>
        <v>1.6666666666666756</v>
      </c>
      <c r="AN209" s="45">
        <f t="shared" ref="AN209:AN211" si="168">AJ209*AN$3+AN208*(1-AN$3)</f>
        <v>1.2844444444444489</v>
      </c>
      <c r="AO209" s="45">
        <f t="shared" ref="AO209:AO211" si="169">-AN209</f>
        <v>-1.2844444444444489</v>
      </c>
      <c r="AP209" s="45">
        <f>AJ209+AO208</f>
        <v>0.47777777777778341</v>
      </c>
      <c r="AQ209" s="45">
        <f t="shared" si="167"/>
        <v>0</v>
      </c>
      <c r="BE209" s="45" t="s">
        <v>220</v>
      </c>
      <c r="BF209" s="45">
        <v>143.5</v>
      </c>
      <c r="BG209" s="45">
        <v>19981105</v>
      </c>
      <c r="BH209" s="45" t="s">
        <v>138</v>
      </c>
      <c r="BI209" s="45" t="s">
        <v>228</v>
      </c>
      <c r="BJ209" s="45" t="s">
        <v>203</v>
      </c>
      <c r="BK209" s="45">
        <v>40</v>
      </c>
      <c r="BL209" s="45">
        <v>65.569999999999993</v>
      </c>
      <c r="BM209" s="45">
        <v>68.56</v>
      </c>
      <c r="BN209" s="45">
        <v>10.88</v>
      </c>
      <c r="BO209" s="45">
        <v>10.42</v>
      </c>
      <c r="BP209" s="45">
        <v>636</v>
      </c>
      <c r="BQ209" s="45" t="s">
        <v>229</v>
      </c>
      <c r="BR209" s="45">
        <v>40</v>
      </c>
      <c r="BS209" s="45">
        <v>2.7</v>
      </c>
      <c r="BT209" s="45">
        <v>2.2000000000000002</v>
      </c>
      <c r="BU209" s="45">
        <v>4.9000000000000004</v>
      </c>
      <c r="BV209" s="45">
        <v>4.9000000000000004</v>
      </c>
      <c r="BW209" s="45">
        <v>3148</v>
      </c>
      <c r="BX209" s="45">
        <v>3156</v>
      </c>
      <c r="BY209" s="45">
        <v>3150</v>
      </c>
      <c r="BZ209" s="45">
        <v>13.1</v>
      </c>
      <c r="CA209" s="45">
        <v>13.4</v>
      </c>
      <c r="CB209" s="45">
        <v>13.3</v>
      </c>
      <c r="CC209" s="45">
        <v>2.21</v>
      </c>
      <c r="CD209" s="45">
        <v>2.2599999999999998</v>
      </c>
      <c r="CE209" s="45">
        <v>2.2400000000000002</v>
      </c>
      <c r="CF209" s="45">
        <v>4552.8999999999996</v>
      </c>
      <c r="CG209" s="45">
        <v>4770.3</v>
      </c>
      <c r="CH209" s="45">
        <v>4676.8</v>
      </c>
      <c r="CI209" s="45">
        <v>2200</v>
      </c>
      <c r="CJ209" s="45">
        <v>2350</v>
      </c>
      <c r="CK209" s="45">
        <v>2295</v>
      </c>
      <c r="CL209" s="45">
        <v>841</v>
      </c>
      <c r="CM209" s="45">
        <v>858</v>
      </c>
      <c r="CN209" s="45">
        <v>849</v>
      </c>
      <c r="CO209" s="45">
        <v>143.30000000000001</v>
      </c>
      <c r="CP209" s="45">
        <v>143.80000000000001</v>
      </c>
      <c r="CQ209" s="45">
        <v>143.5</v>
      </c>
      <c r="CR209" s="45">
        <v>87.9</v>
      </c>
      <c r="CS209" s="45">
        <v>88.6</v>
      </c>
      <c r="CT209" s="45">
        <v>88.3</v>
      </c>
      <c r="CU209" s="45">
        <v>93.3</v>
      </c>
      <c r="CV209" s="45">
        <v>94.1</v>
      </c>
      <c r="CW209" s="45">
        <v>93.7</v>
      </c>
      <c r="CX209" s="45">
        <v>5.2</v>
      </c>
      <c r="CY209" s="45">
        <v>5.6</v>
      </c>
      <c r="CZ209" s="45">
        <v>5.4</v>
      </c>
      <c r="DA209" s="45">
        <v>25.8</v>
      </c>
      <c r="DB209" s="45">
        <v>30.4</v>
      </c>
      <c r="DC209" s="45">
        <v>28.1</v>
      </c>
      <c r="DD209" s="45">
        <v>276</v>
      </c>
      <c r="DE209" s="45">
        <v>276</v>
      </c>
      <c r="DF209" s="45">
        <v>276</v>
      </c>
      <c r="DG209" s="45">
        <v>10.1</v>
      </c>
      <c r="DH209" s="45">
        <v>10.5</v>
      </c>
      <c r="DI209" s="45">
        <v>10.199999999999999</v>
      </c>
      <c r="DJ209" s="45">
        <v>2</v>
      </c>
      <c r="DK209" s="45">
        <v>2.7</v>
      </c>
      <c r="DL209" s="45">
        <v>2.2999999999999998</v>
      </c>
      <c r="DM209" s="45">
        <v>0.4</v>
      </c>
      <c r="DN209" s="45">
        <v>0.6</v>
      </c>
      <c r="DO209" s="45">
        <v>0.5</v>
      </c>
      <c r="DP209" s="45">
        <v>35</v>
      </c>
      <c r="DQ209" s="45">
        <v>35</v>
      </c>
      <c r="DR209" s="45">
        <v>35</v>
      </c>
      <c r="DS209" s="45">
        <v>3.8</v>
      </c>
      <c r="DT209" s="45">
        <v>5.6</v>
      </c>
      <c r="DU209" s="45">
        <v>4.5999999999999996</v>
      </c>
      <c r="DV209" s="45">
        <v>1660</v>
      </c>
      <c r="DW209" s="45">
        <v>787</v>
      </c>
      <c r="DX209" s="45">
        <v>424</v>
      </c>
      <c r="DY209" s="45">
        <v>1387</v>
      </c>
      <c r="DZ209" s="45">
        <v>6.6000000000000003E-2</v>
      </c>
      <c r="EA209" s="45">
        <v>8.1299999999999997E-2</v>
      </c>
      <c r="EB209" s="45">
        <v>7.3700000000000002E-2</v>
      </c>
      <c r="EC209" s="45">
        <v>7.8700000000000006E-2</v>
      </c>
      <c r="ED209" s="45">
        <v>8.8900000000000007E-2</v>
      </c>
      <c r="EE209" s="45">
        <v>8.3799999999999999E-2</v>
      </c>
      <c r="EF209" s="45">
        <v>6.3500000000000001E-2</v>
      </c>
      <c r="EG209" s="45">
        <v>7.6200000000000004E-2</v>
      </c>
      <c r="EH209" s="45">
        <v>6.9199999999999998E-2</v>
      </c>
      <c r="EI209" s="45">
        <v>6.3500000000000001E-2</v>
      </c>
      <c r="EJ209" s="45">
        <v>7.3700000000000002E-2</v>
      </c>
      <c r="EK209" s="45">
        <v>6.7299999999999999E-2</v>
      </c>
      <c r="EL209" s="45">
        <v>5.5899999999999998E-2</v>
      </c>
      <c r="EM209" s="45">
        <v>6.6000000000000003E-2</v>
      </c>
      <c r="EN209" s="45">
        <v>6.2199999999999998E-2</v>
      </c>
      <c r="EO209" s="45">
        <v>1.2699999999999999E-2</v>
      </c>
      <c r="EP209" s="45">
        <v>36</v>
      </c>
      <c r="EQ209" s="45">
        <v>6.2300000000000001E-2</v>
      </c>
      <c r="ER209" s="45" t="s">
        <v>216</v>
      </c>
      <c r="ES209" s="45" t="s">
        <v>217</v>
      </c>
      <c r="ET209" s="45" t="s">
        <v>217</v>
      </c>
      <c r="EU209" s="45" t="s">
        <v>217</v>
      </c>
      <c r="EV209" s="45" t="s">
        <v>218</v>
      </c>
      <c r="EW209" s="45">
        <v>9708.2404999999999</v>
      </c>
      <c r="EX209" s="45">
        <v>980923</v>
      </c>
      <c r="EY209" s="45">
        <v>949</v>
      </c>
      <c r="EZ209" s="45">
        <v>19981106</v>
      </c>
      <c r="FA209" s="45" t="s">
        <v>227</v>
      </c>
      <c r="FB209" s="45">
        <v>221</v>
      </c>
      <c r="FC209" s="45" t="s">
        <v>143</v>
      </c>
    </row>
    <row r="210" spans="1:159" s="45" customFormat="1">
      <c r="A210" s="45" t="s">
        <v>197</v>
      </c>
      <c r="B210" s="45">
        <v>1</v>
      </c>
      <c r="C210" s="45">
        <v>15</v>
      </c>
      <c r="D210" s="45">
        <v>33543</v>
      </c>
      <c r="E210" s="45">
        <v>1006</v>
      </c>
      <c r="F210" s="45" t="s">
        <v>145</v>
      </c>
      <c r="G210" s="45">
        <v>19981112</v>
      </c>
      <c r="H210" s="45" t="s">
        <v>152</v>
      </c>
      <c r="I210" s="45" t="s">
        <v>130</v>
      </c>
      <c r="J210" s="45">
        <v>19981117</v>
      </c>
      <c r="K210" s="45" t="s">
        <v>131</v>
      </c>
      <c r="L210" s="45">
        <v>3</v>
      </c>
      <c r="N210" s="52">
        <f t="shared" si="147"/>
        <v>0</v>
      </c>
      <c r="O210" s="53">
        <f t="shared" si="148"/>
        <v>-1.3529</v>
      </c>
      <c r="P210" s="45">
        <v>-1.3529</v>
      </c>
      <c r="Q210" s="45">
        <f t="shared" si="149"/>
        <v>-0.37035600000000002</v>
      </c>
      <c r="R210" s="45">
        <f t="shared" si="150"/>
        <v>0</v>
      </c>
      <c r="S210" s="45">
        <f t="shared" si="151"/>
        <v>-1.3529</v>
      </c>
      <c r="T210" s="54">
        <f t="shared" si="152"/>
        <v>26.4</v>
      </c>
      <c r="U210" s="45">
        <f t="shared" si="153"/>
        <v>-0.69663653333333342</v>
      </c>
      <c r="V210" s="55">
        <f t="shared" si="154"/>
        <v>0.69663653333333342</v>
      </c>
      <c r="W210" s="56">
        <f t="shared" si="155"/>
        <v>-0.82032933333333324</v>
      </c>
      <c r="X210" s="54">
        <f t="shared" si="156"/>
        <v>23.056144639999999</v>
      </c>
      <c r="Y210" s="45">
        <f t="shared" si="157"/>
        <v>-0.82032933333333324</v>
      </c>
      <c r="Z210" s="45">
        <f t="shared" si="158"/>
        <v>0</v>
      </c>
      <c r="AA210" s="45">
        <f t="shared" si="159"/>
        <v>-0.69663653333333342</v>
      </c>
      <c r="AB210" s="45">
        <f t="shared" si="160"/>
        <v>0</v>
      </c>
      <c r="AC210" s="45">
        <f t="shared" si="161"/>
        <v>0</v>
      </c>
      <c r="AD210" s="45">
        <f t="shared" si="162"/>
        <v>0</v>
      </c>
      <c r="AE210" s="45">
        <f t="shared" si="163"/>
        <v>0</v>
      </c>
      <c r="AF210" s="45">
        <f t="shared" si="164"/>
        <v>0</v>
      </c>
      <c r="AH210" s="48">
        <v>9.0399999999999991</v>
      </c>
      <c r="AI210" s="45">
        <f>(AH210-9.09)/0.12</f>
        <v>-0.41666666666667262</v>
      </c>
      <c r="AJ210" s="45">
        <v>-0.41666666666667262</v>
      </c>
      <c r="AK210" s="45">
        <f t="shared" si="165"/>
        <v>0.41800000000000098</v>
      </c>
      <c r="AL210" s="45">
        <f t="shared" si="166"/>
        <v>0</v>
      </c>
      <c r="AM210" s="45">
        <f t="shared" ref="AM210:AM211" si="170">AL209+AJ210</f>
        <v>-1.0433333333333419</v>
      </c>
      <c r="AN210" s="45">
        <f t="shared" si="168"/>
        <v>0.94422222222222452</v>
      </c>
      <c r="AO210" s="45">
        <f t="shared" si="169"/>
        <v>-0.94422222222222452</v>
      </c>
      <c r="AP210" s="45">
        <f t="shared" ref="AP210:AP211" si="171">AJ210+AO209</f>
        <v>-1.7011111111111217</v>
      </c>
      <c r="AQ210" s="45">
        <f t="shared" si="167"/>
        <v>0</v>
      </c>
      <c r="BE210" s="45" t="s">
        <v>213</v>
      </c>
      <c r="BF210" s="45">
        <v>143.5</v>
      </c>
      <c r="BG210" s="45">
        <v>19981110</v>
      </c>
      <c r="BH210" s="45" t="s">
        <v>138</v>
      </c>
      <c r="BI210" s="45" t="s">
        <v>230</v>
      </c>
      <c r="BJ210" s="45" t="s">
        <v>203</v>
      </c>
      <c r="BK210" s="45">
        <v>40</v>
      </c>
      <c r="BL210" s="45">
        <v>60.01</v>
      </c>
      <c r="BM210" s="45">
        <v>52.15</v>
      </c>
      <c r="BN210" s="45">
        <v>10.17</v>
      </c>
      <c r="BO210" s="45">
        <v>8.9600000000000009</v>
      </c>
      <c r="BP210" s="45">
        <v>114</v>
      </c>
      <c r="BQ210" s="45" t="s">
        <v>231</v>
      </c>
      <c r="BR210" s="45">
        <v>40</v>
      </c>
      <c r="BS210" s="45">
        <v>7.3</v>
      </c>
      <c r="BT210" s="45">
        <v>7.7</v>
      </c>
      <c r="BU210" s="45">
        <v>15</v>
      </c>
      <c r="BV210" s="45">
        <v>15</v>
      </c>
      <c r="BW210" s="45">
        <v>3147</v>
      </c>
      <c r="BX210" s="45">
        <v>3152</v>
      </c>
      <c r="BY210" s="45">
        <v>3150</v>
      </c>
      <c r="BZ210" s="45">
        <v>13.2</v>
      </c>
      <c r="CA210" s="45">
        <v>13.5</v>
      </c>
      <c r="CB210" s="45">
        <v>13.4</v>
      </c>
      <c r="CC210" s="45">
        <v>2.2200000000000002</v>
      </c>
      <c r="CD210" s="45">
        <v>2.27</v>
      </c>
      <c r="CE210" s="45">
        <v>2.25</v>
      </c>
      <c r="CF210" s="45">
        <v>4467.6000000000004</v>
      </c>
      <c r="CG210" s="45">
        <v>4758.5</v>
      </c>
      <c r="CH210" s="45">
        <v>4650</v>
      </c>
      <c r="CI210" s="45">
        <v>2300</v>
      </c>
      <c r="CJ210" s="45">
        <v>2400</v>
      </c>
      <c r="CK210" s="45">
        <v>2356</v>
      </c>
      <c r="CL210" s="45">
        <v>841</v>
      </c>
      <c r="CM210" s="45">
        <v>855</v>
      </c>
      <c r="CN210" s="45">
        <v>849</v>
      </c>
      <c r="CO210" s="45">
        <v>142.69999999999999</v>
      </c>
      <c r="CP210" s="45">
        <v>143.9</v>
      </c>
      <c r="CQ210" s="45">
        <v>143.4</v>
      </c>
      <c r="CR210" s="45">
        <v>87.4</v>
      </c>
      <c r="CS210" s="45">
        <v>88.3</v>
      </c>
      <c r="CT210" s="45">
        <v>87.8</v>
      </c>
      <c r="CU210" s="45">
        <v>93.1</v>
      </c>
      <c r="CV210" s="45">
        <v>94</v>
      </c>
      <c r="CW210" s="45">
        <v>93.5</v>
      </c>
      <c r="CX210" s="45">
        <v>5.4</v>
      </c>
      <c r="CY210" s="45">
        <v>6</v>
      </c>
      <c r="CZ210" s="45">
        <v>5.7</v>
      </c>
      <c r="DA210" s="45">
        <v>26.3</v>
      </c>
      <c r="DB210" s="45">
        <v>27.9</v>
      </c>
      <c r="DC210" s="45">
        <v>27</v>
      </c>
      <c r="DD210" s="45">
        <v>276</v>
      </c>
      <c r="DE210" s="45">
        <v>276</v>
      </c>
      <c r="DF210" s="45">
        <v>276</v>
      </c>
      <c r="DG210" s="45">
        <v>9.5</v>
      </c>
      <c r="DH210" s="45">
        <v>9.8000000000000007</v>
      </c>
      <c r="DI210" s="45">
        <v>9.6999999999999993</v>
      </c>
      <c r="DJ210" s="45">
        <v>2.7</v>
      </c>
      <c r="DK210" s="45">
        <v>3</v>
      </c>
      <c r="DL210" s="45">
        <v>2.7</v>
      </c>
      <c r="DM210" s="45">
        <v>0.4</v>
      </c>
      <c r="DN210" s="45">
        <v>0.6</v>
      </c>
      <c r="DO210" s="45">
        <v>0.6</v>
      </c>
      <c r="DP210" s="45">
        <v>35</v>
      </c>
      <c r="DQ210" s="45">
        <v>35</v>
      </c>
      <c r="DR210" s="45">
        <v>35</v>
      </c>
      <c r="DS210" s="45">
        <v>3.4</v>
      </c>
      <c r="DT210" s="45">
        <v>4.2</v>
      </c>
      <c r="DU210" s="45">
        <v>3.8</v>
      </c>
      <c r="DV210" s="45">
        <v>1660</v>
      </c>
      <c r="DW210" s="45">
        <v>705</v>
      </c>
      <c r="DX210" s="45">
        <v>398</v>
      </c>
      <c r="DY210" s="45">
        <v>1853</v>
      </c>
      <c r="DZ210" s="45">
        <v>6.3500000000000001E-2</v>
      </c>
      <c r="EA210" s="45">
        <v>6.6000000000000003E-2</v>
      </c>
      <c r="EB210" s="45">
        <v>6.6000000000000003E-2</v>
      </c>
      <c r="EC210" s="45">
        <v>8.8900000000000007E-2</v>
      </c>
      <c r="ED210" s="45">
        <v>9.1399999999999995E-2</v>
      </c>
      <c r="EE210" s="45">
        <v>9.1399999999999995E-2</v>
      </c>
      <c r="EF210" s="45">
        <v>6.0999999999999999E-2</v>
      </c>
      <c r="EG210" s="45">
        <v>7.6200000000000004E-2</v>
      </c>
      <c r="EH210" s="45">
        <v>6.6699999999999995E-2</v>
      </c>
      <c r="EI210" s="45">
        <v>5.5899999999999998E-2</v>
      </c>
      <c r="EJ210" s="45">
        <v>6.0999999999999999E-2</v>
      </c>
      <c r="EK210" s="45">
        <v>5.7799999999999997E-2</v>
      </c>
      <c r="EL210" s="45">
        <v>5.33E-2</v>
      </c>
      <c r="EM210" s="45">
        <v>6.8599999999999994E-2</v>
      </c>
      <c r="EN210" s="45">
        <v>6.1600000000000002E-2</v>
      </c>
      <c r="EO210" s="45">
        <v>1.2699999999999999E-2</v>
      </c>
      <c r="EP210" s="45">
        <v>37</v>
      </c>
      <c r="EQ210" s="45">
        <v>5.5899999999999998E-2</v>
      </c>
      <c r="ER210" s="45" t="s">
        <v>216</v>
      </c>
      <c r="ES210" s="45" t="s">
        <v>217</v>
      </c>
      <c r="ET210" s="45" t="s">
        <v>217</v>
      </c>
      <c r="EU210" s="45" t="s">
        <v>217</v>
      </c>
      <c r="EV210" s="45" t="s">
        <v>218</v>
      </c>
      <c r="EW210" s="45">
        <v>9708.2404999999999</v>
      </c>
      <c r="EX210" s="45">
        <v>980923</v>
      </c>
      <c r="EY210" s="45">
        <v>950</v>
      </c>
      <c r="EZ210" s="45">
        <v>19981112</v>
      </c>
      <c r="FA210" s="45" t="s">
        <v>152</v>
      </c>
      <c r="FB210" s="45">
        <v>221</v>
      </c>
      <c r="FC210" s="45" t="s">
        <v>143</v>
      </c>
    </row>
    <row r="211" spans="1:159" s="45" customFormat="1">
      <c r="A211" s="45" t="s">
        <v>197</v>
      </c>
      <c r="B211" s="45">
        <v>1</v>
      </c>
      <c r="C211" s="45">
        <v>16.8</v>
      </c>
      <c r="D211" s="45">
        <v>33544</v>
      </c>
      <c r="E211" s="45">
        <v>1006</v>
      </c>
      <c r="F211" s="45" t="s">
        <v>145</v>
      </c>
      <c r="G211" s="45">
        <v>19981117</v>
      </c>
      <c r="H211" s="45" t="s">
        <v>232</v>
      </c>
      <c r="I211" s="45" t="s">
        <v>130</v>
      </c>
      <c r="J211" s="45">
        <v>19981118</v>
      </c>
      <c r="K211" s="45">
        <v>19990810</v>
      </c>
      <c r="L211" s="45">
        <v>4</v>
      </c>
      <c r="N211" s="52">
        <f t="shared" si="147"/>
        <v>0</v>
      </c>
      <c r="O211" s="53">
        <f t="shared" si="148"/>
        <v>-0.82350000000000001</v>
      </c>
      <c r="P211" s="45">
        <v>-0.82350000000000001</v>
      </c>
      <c r="Q211" s="45">
        <f t="shared" si="149"/>
        <v>-0.46098480000000003</v>
      </c>
      <c r="R211" s="45">
        <f t="shared" si="150"/>
        <v>0</v>
      </c>
      <c r="S211" s="45">
        <f t="shared" si="151"/>
        <v>-0.82350000000000001</v>
      </c>
      <c r="T211" s="54">
        <f t="shared" si="152"/>
        <v>26.4</v>
      </c>
      <c r="U211" s="45">
        <f t="shared" si="153"/>
        <v>-0.72200922666666667</v>
      </c>
      <c r="V211" s="55">
        <f t="shared" si="154"/>
        <v>0.72200922666666667</v>
      </c>
      <c r="W211" s="56">
        <f t="shared" si="155"/>
        <v>-0.12686346666666659</v>
      </c>
      <c r="X211" s="54">
        <f t="shared" si="156"/>
        <v>22.934355711999999</v>
      </c>
      <c r="Y211" s="45">
        <f t="shared" si="157"/>
        <v>-0.12686346666666659</v>
      </c>
      <c r="Z211" s="45">
        <f t="shared" si="158"/>
        <v>0</v>
      </c>
      <c r="AA211" s="45">
        <f t="shared" si="159"/>
        <v>-0.72200922666666667</v>
      </c>
      <c r="AB211" s="45">
        <f t="shared" si="160"/>
        <v>0</v>
      </c>
      <c r="AC211" s="45">
        <f t="shared" si="161"/>
        <v>0</v>
      </c>
      <c r="AD211" s="45">
        <f t="shared" si="162"/>
        <v>0</v>
      </c>
      <c r="AE211" s="45">
        <f t="shared" si="163"/>
        <v>0</v>
      </c>
      <c r="AF211" s="45">
        <f t="shared" si="164"/>
        <v>1</v>
      </c>
      <c r="AH211" s="48">
        <v>9.42</v>
      </c>
      <c r="AI211" s="45">
        <f>(AH211-9.09)/0.12</f>
        <v>2.7500000000000009</v>
      </c>
      <c r="AJ211" s="45">
        <v>2.7500000000000009</v>
      </c>
      <c r="AK211" s="45">
        <f t="shared" si="165"/>
        <v>0.88440000000000096</v>
      </c>
      <c r="AL211" s="45">
        <f t="shared" si="166"/>
        <v>-0.88440000000000096</v>
      </c>
      <c r="AM211" s="45">
        <f t="shared" si="170"/>
        <v>2.7500000000000009</v>
      </c>
      <c r="AN211" s="45">
        <f t="shared" si="168"/>
        <v>1.30537777777778</v>
      </c>
      <c r="AO211" s="45">
        <f t="shared" si="169"/>
        <v>-1.30537777777778</v>
      </c>
      <c r="AP211" s="45">
        <f t="shared" si="171"/>
        <v>1.8057777777777764</v>
      </c>
      <c r="AQ211" s="45">
        <f t="shared" si="167"/>
        <v>1</v>
      </c>
      <c r="BE211" s="45" t="s">
        <v>213</v>
      </c>
      <c r="BF211" s="45">
        <v>143.5</v>
      </c>
      <c r="BG211" s="45">
        <v>19981115</v>
      </c>
      <c r="BH211" s="45" t="s">
        <v>138</v>
      </c>
      <c r="BI211" s="45" t="s">
        <v>233</v>
      </c>
      <c r="BJ211" s="45" t="s">
        <v>203</v>
      </c>
      <c r="BK211" s="45">
        <v>40</v>
      </c>
      <c r="BL211" s="45">
        <v>60.23</v>
      </c>
      <c r="BM211" s="45">
        <v>54.48</v>
      </c>
      <c r="BN211" s="45">
        <v>10.3</v>
      </c>
      <c r="BO211" s="45">
        <v>9.3800000000000008</v>
      </c>
      <c r="BP211" s="45">
        <v>254</v>
      </c>
      <c r="BQ211" s="45" t="s">
        <v>234</v>
      </c>
      <c r="BR211" s="45">
        <v>40</v>
      </c>
      <c r="BS211" s="45">
        <v>8.4</v>
      </c>
      <c r="BT211" s="45">
        <v>8.4</v>
      </c>
      <c r="BU211" s="45">
        <v>16.8</v>
      </c>
      <c r="BV211" s="45">
        <v>16.8</v>
      </c>
      <c r="BW211" s="45">
        <v>3146</v>
      </c>
      <c r="BX211" s="45">
        <v>3152</v>
      </c>
      <c r="BY211" s="45">
        <v>3150</v>
      </c>
      <c r="BZ211" s="45">
        <v>13.2</v>
      </c>
      <c r="CA211" s="45">
        <v>13.5</v>
      </c>
      <c r="CB211" s="45">
        <v>13.4</v>
      </c>
      <c r="CC211" s="45">
        <v>2.23</v>
      </c>
      <c r="CD211" s="45">
        <v>2.25</v>
      </c>
      <c r="CE211" s="45">
        <v>2.2400000000000002</v>
      </c>
      <c r="CF211" s="45">
        <v>4256</v>
      </c>
      <c r="CG211" s="45">
        <v>4630.8</v>
      </c>
      <c r="CH211" s="45">
        <v>4497.7</v>
      </c>
      <c r="CI211" s="45">
        <v>2225</v>
      </c>
      <c r="CJ211" s="45">
        <v>2375</v>
      </c>
      <c r="CK211" s="45">
        <v>2297.5</v>
      </c>
      <c r="CL211" s="45">
        <v>827</v>
      </c>
      <c r="CM211" s="45">
        <v>858</v>
      </c>
      <c r="CN211" s="45">
        <v>849</v>
      </c>
      <c r="CO211" s="45">
        <v>143.4</v>
      </c>
      <c r="CP211" s="45">
        <v>143.69999999999999</v>
      </c>
      <c r="CQ211" s="45">
        <v>143.6</v>
      </c>
      <c r="CR211" s="45">
        <v>87.3</v>
      </c>
      <c r="CS211" s="45">
        <v>88.2</v>
      </c>
      <c r="CT211" s="45">
        <v>87.9</v>
      </c>
      <c r="CU211" s="45">
        <v>93.1</v>
      </c>
      <c r="CV211" s="45">
        <v>94</v>
      </c>
      <c r="CW211" s="45">
        <v>93.6</v>
      </c>
      <c r="CX211" s="45">
        <v>5.5</v>
      </c>
      <c r="CY211" s="45">
        <v>5.9</v>
      </c>
      <c r="CZ211" s="45">
        <v>5.7</v>
      </c>
      <c r="DA211" s="45">
        <v>25.4</v>
      </c>
      <c r="DB211" s="45">
        <v>27.1</v>
      </c>
      <c r="DC211" s="45">
        <v>26.2</v>
      </c>
      <c r="DD211" s="45">
        <v>276</v>
      </c>
      <c r="DE211" s="45">
        <v>276</v>
      </c>
      <c r="DF211" s="45">
        <v>276</v>
      </c>
      <c r="DG211" s="45">
        <v>9.1</v>
      </c>
      <c r="DH211" s="45">
        <v>9.1</v>
      </c>
      <c r="DI211" s="45">
        <v>9.1</v>
      </c>
      <c r="DJ211" s="45">
        <v>1.7</v>
      </c>
      <c r="DK211" s="45">
        <v>2.7</v>
      </c>
      <c r="DL211" s="45">
        <v>2.4</v>
      </c>
      <c r="DM211" s="45">
        <v>0.4</v>
      </c>
      <c r="DN211" s="45">
        <v>0.6</v>
      </c>
      <c r="DO211" s="45">
        <v>0.5</v>
      </c>
      <c r="DP211" s="45">
        <v>35</v>
      </c>
      <c r="DQ211" s="45">
        <v>35</v>
      </c>
      <c r="DR211" s="45">
        <v>35</v>
      </c>
      <c r="DS211" s="45">
        <v>3.1</v>
      </c>
      <c r="DT211" s="45">
        <v>5.3</v>
      </c>
      <c r="DU211" s="45">
        <v>4.0999999999999996</v>
      </c>
      <c r="DV211" s="45">
        <v>1660</v>
      </c>
      <c r="DW211" s="45">
        <v>716</v>
      </c>
      <c r="DX211" s="45">
        <v>435</v>
      </c>
      <c r="DY211" s="45">
        <v>1687</v>
      </c>
      <c r="DZ211" s="45">
        <v>6.8599999999999994E-2</v>
      </c>
      <c r="EA211" s="45">
        <v>7.6200000000000004E-2</v>
      </c>
      <c r="EB211" s="45">
        <v>7.1099999999999997E-2</v>
      </c>
      <c r="EC211" s="45">
        <v>9.9099999999999994E-2</v>
      </c>
      <c r="ED211" s="45">
        <v>0.1041</v>
      </c>
      <c r="EE211" s="45">
        <v>0.1016</v>
      </c>
      <c r="EF211" s="45">
        <v>6.0999999999999999E-2</v>
      </c>
      <c r="EG211" s="45">
        <v>7.3700000000000002E-2</v>
      </c>
      <c r="EH211" s="45">
        <v>6.54E-2</v>
      </c>
      <c r="EI211" s="45">
        <v>5.0799999999999998E-2</v>
      </c>
      <c r="EJ211" s="45">
        <v>6.0999999999999999E-2</v>
      </c>
      <c r="EK211" s="45">
        <v>5.5199999999999999E-2</v>
      </c>
      <c r="EL211" s="45">
        <v>5.8400000000000001E-2</v>
      </c>
      <c r="EM211" s="45">
        <v>6.6000000000000003E-2</v>
      </c>
      <c r="EN211" s="45">
        <v>6.2199999999999998E-2</v>
      </c>
      <c r="EO211" s="45">
        <v>1.2699999999999999E-2</v>
      </c>
      <c r="EP211" s="45">
        <v>38</v>
      </c>
      <c r="EQ211" s="45">
        <v>6.2199999999999998E-2</v>
      </c>
      <c r="ER211" s="45" t="s">
        <v>216</v>
      </c>
      <c r="ES211" s="45" t="s">
        <v>217</v>
      </c>
      <c r="ET211" s="45" t="s">
        <v>217</v>
      </c>
      <c r="EU211" s="45" t="s">
        <v>217</v>
      </c>
      <c r="EV211" s="45" t="s">
        <v>218</v>
      </c>
      <c r="EW211" s="45">
        <v>9809.2404999999999</v>
      </c>
      <c r="EX211" s="45">
        <v>980923</v>
      </c>
      <c r="EY211" s="45">
        <v>951</v>
      </c>
      <c r="EZ211" s="45">
        <v>19981117</v>
      </c>
      <c r="FA211" s="45" t="s">
        <v>232</v>
      </c>
      <c r="FB211" s="45">
        <v>221</v>
      </c>
      <c r="FC211" s="45" t="s">
        <v>143</v>
      </c>
    </row>
    <row r="212" spans="1:159" s="45" customFormat="1">
      <c r="N212" s="67">
        <f>SUM(N208:N211)</f>
        <v>0</v>
      </c>
      <c r="S212" s="63">
        <f>AVERAGE(S208:S211)</f>
        <v>-0.68382500000000002</v>
      </c>
      <c r="W212" s="63">
        <f>AVERAGE(W208:W211)</f>
        <v>-0.10592819999999994</v>
      </c>
      <c r="AB212" s="63">
        <f>SUM(AB208:AB211)</f>
        <v>0</v>
      </c>
      <c r="AC212" s="45">
        <f t="shared" ref="AC212:AF212" si="172">SUM(AC208:AC211)</f>
        <v>0</v>
      </c>
      <c r="AD212" s="45">
        <f t="shared" si="172"/>
        <v>0</v>
      </c>
      <c r="AE212" s="63">
        <f t="shared" si="172"/>
        <v>0</v>
      </c>
      <c r="AF212" s="63">
        <f t="shared" si="172"/>
        <v>2</v>
      </c>
      <c r="AG212" s="63"/>
      <c r="AH212" s="48"/>
      <c r="AM212" s="63">
        <f>AVERAGE(AM208:AM211)</f>
        <v>1.3016666666666683</v>
      </c>
      <c r="AP212" s="63">
        <f>AVERAGE(AP208:AP211)</f>
        <v>0.60394444444444428</v>
      </c>
      <c r="AQ212" s="48">
        <f>SUM(AQ208:AQ211)</f>
        <v>1</v>
      </c>
    </row>
    <row r="213" spans="1:159" s="45" customFormat="1">
      <c r="N213" s="52"/>
      <c r="S213" s="61">
        <f>T$2+S212*T$3</f>
        <v>23.117639999999998</v>
      </c>
      <c r="W213" s="61">
        <f>X$2+W212*X$3</f>
        <v>25.891544639999999</v>
      </c>
      <c r="AC213" s="63">
        <f>AB212-AC212</f>
        <v>0</v>
      </c>
      <c r="AH213" s="48"/>
      <c r="AM213" s="61"/>
      <c r="AP213" s="61"/>
    </row>
    <row r="214" spans="1:159" s="45" customFormat="1">
      <c r="N214" s="52"/>
      <c r="S214" s="63">
        <f>STDEV(S208:S211)</f>
        <v>0.71211098093391778</v>
      </c>
      <c r="W214" s="63">
        <f>STDEV(W208:W211)</f>
        <v>0.765602951209711</v>
      </c>
      <c r="AH214" s="48"/>
      <c r="AM214" s="63">
        <f>STDEV(AM208:AM211)</f>
        <v>1.6342775048818918</v>
      </c>
      <c r="AP214" s="63">
        <f>STDEV(AP208:AP211)</f>
        <v>1.6618262587898025</v>
      </c>
    </row>
    <row r="215" spans="1:159" s="45" customFormat="1">
      <c r="N215" s="52"/>
      <c r="S215" s="63">
        <f>SQRT(S212^2+S214^2)</f>
        <v>0.98727842060467752</v>
      </c>
      <c r="W215" s="63">
        <f>SQRT(W212^2+W214^2)</f>
        <v>0.77289628182328529</v>
      </c>
      <c r="AH215" s="48"/>
      <c r="AM215" s="63">
        <f>SQRT(AM212^2+AM214^2)</f>
        <v>2.0893058833196485</v>
      </c>
      <c r="AP215" s="63">
        <f>SQRT(AP212^2+AP214^2)</f>
        <v>1.768167245024808</v>
      </c>
    </row>
    <row r="216" spans="1:159" s="45" customFormat="1">
      <c r="N216" s="52"/>
      <c r="S216" s="63"/>
      <c r="W216" s="63"/>
      <c r="AH216" s="48"/>
    </row>
    <row r="217" spans="1:159" s="45" customFormat="1">
      <c r="N217" s="52"/>
      <c r="S217" s="63"/>
      <c r="W217" s="63"/>
      <c r="AH217" s="48"/>
    </row>
    <row r="218" spans="1:159" s="45" customFormat="1">
      <c r="E218" s="45" t="s">
        <v>1378</v>
      </c>
      <c r="N218" s="52"/>
      <c r="Q218" s="45">
        <v>0</v>
      </c>
      <c r="R218" s="45">
        <v>0</v>
      </c>
      <c r="U218" s="45">
        <f>AVERAGE(P219:P221)</f>
        <v>-0.39216666666666661</v>
      </c>
      <c r="V218" s="45">
        <f>-U218</f>
        <v>0.39216666666666661</v>
      </c>
      <c r="AA218" s="45">
        <f>AVERAGE(P219:P221)</f>
        <v>-0.39216666666666661</v>
      </c>
      <c r="AH218" s="48"/>
      <c r="AK218" s="45">
        <v>0</v>
      </c>
      <c r="AN218" s="45">
        <f>AVERAGE(AJ219:AJ221)</f>
        <v>-0.53888888888888931</v>
      </c>
    </row>
    <row r="219" spans="1:159" s="45" customFormat="1">
      <c r="A219" s="45" t="s">
        <v>239</v>
      </c>
      <c r="B219" s="45">
        <v>1</v>
      </c>
      <c r="C219" s="45">
        <v>5.4</v>
      </c>
      <c r="D219" s="45">
        <v>21888</v>
      </c>
      <c r="E219" s="45" t="s">
        <v>144</v>
      </c>
      <c r="F219" s="45" t="s">
        <v>145</v>
      </c>
      <c r="G219" s="45">
        <v>19990324</v>
      </c>
      <c r="H219" s="45" t="s">
        <v>208</v>
      </c>
      <c r="I219" s="45" t="s">
        <v>236</v>
      </c>
      <c r="J219" s="45">
        <v>19990330</v>
      </c>
      <c r="K219" s="45" t="s">
        <v>131</v>
      </c>
      <c r="L219" s="45">
        <v>1</v>
      </c>
      <c r="N219" s="52">
        <f t="shared" ref="N219:N231" si="173">IF(ABS(P219)&gt;=N$3,1,0)</f>
        <v>0</v>
      </c>
      <c r="O219" s="53">
        <f t="shared" ref="O219:O231" si="174">IF(ABS(P219-U218)&lt;=AB$3,P219,IF(ABS(P219-P220)&lt;=O$3,P219,IF(AND(P219&gt;=U218,(P219-P220)&gt;O$3),O$3+U218,IF(AND(P219&lt;U218,(P219-P220)&lt;-O$3),-O$3+U218,"error"))))</f>
        <v>-0.73529999999999995</v>
      </c>
      <c r="P219" s="45">
        <v>-0.73529999999999995</v>
      </c>
      <c r="Q219" s="45">
        <f t="shared" ref="Q219:Q231" si="175">P219*Q$3+(1-Q$3)*Q218</f>
        <v>-0.14706</v>
      </c>
      <c r="R219" s="45">
        <f t="shared" ref="R219:R231" si="176">IF(ABS(Q219)&gt;=R$3*R$2,-Q219,0)</f>
        <v>0</v>
      </c>
      <c r="S219" s="45">
        <f t="shared" ref="S219:S231" si="177">P219+R218</f>
        <v>-0.73529999999999995</v>
      </c>
      <c r="T219" s="54">
        <f t="shared" ref="T219:T231" si="178">IF(R219=0,T$2,T$2+Q219*T$3)</f>
        <v>26.4</v>
      </c>
      <c r="U219" s="45">
        <f t="shared" ref="U219:U231" si="179">U$3*O219+(1-U$3)*U218</f>
        <v>-0.46079333333333328</v>
      </c>
      <c r="V219" s="55">
        <f t="shared" ref="V219:V231" si="180">-U219</f>
        <v>0.46079333333333328</v>
      </c>
      <c r="W219" s="56">
        <f t="shared" ref="W219:W231" si="181">O219+V218</f>
        <v>-0.34313333333333335</v>
      </c>
      <c r="X219" s="54">
        <f t="shared" ref="X219:X231" si="182">IF(V219=0,X$2,X$2+U219*X$3)</f>
        <v>24.188192000000001</v>
      </c>
      <c r="Y219" s="45">
        <f t="shared" ref="Y219:Y231" si="183">O219-U218</f>
        <v>-0.34313333333333335</v>
      </c>
      <c r="Z219" s="45">
        <f t="shared" ref="Z219:Z231" si="184">IF(ABS(P219-AA218)&gt;Z$3*Y$3,1,0)</f>
        <v>0</v>
      </c>
      <c r="AA219" s="45">
        <f t="shared" ref="AA219:AA231" si="185">P219*AA$3+(1-AA$3)*AA218</f>
        <v>-0.46079333333333328</v>
      </c>
      <c r="AB219" s="45">
        <f t="shared" ref="AB219:AB231" si="186">IF(ABS(Y219)&gt;Y$3*AB$3,1,0)</f>
        <v>0</v>
      </c>
      <c r="AC219" s="45">
        <f t="shared" ref="AC219:AC231" si="187">IF(ABS(Y219)&gt;Y$3*AC$3,1,0)</f>
        <v>0</v>
      </c>
      <c r="AD219" s="45">
        <f t="shared" ref="AD219:AD231" si="188">IF(ABS(Y219)&gt;AD$3*Y$3,1,0)</f>
        <v>0</v>
      </c>
      <c r="AE219" s="45">
        <f t="shared" ref="AE219:AE231" si="189">IF(AB218+AC218=0,IF(ABS(Y219)&lt;=AE$2,IF(ABS(U219)&lt;=AE$3,1,0),0),0)</f>
        <v>1</v>
      </c>
      <c r="AF219" s="45">
        <f t="shared" ref="AF219:AF231" si="190">IF(AB218+AC218=0,IF(ABS(Y219)&lt;=AF$2,IF(ABS(U219)&lt;=AF$3,1,0),0),0)</f>
        <v>1</v>
      </c>
      <c r="AH219" s="48">
        <v>10.1</v>
      </c>
      <c r="AI219" s="45">
        <f>(AH219-10.27)/0.12</f>
        <v>-1.4166666666666661</v>
      </c>
      <c r="AJ219" s="45">
        <v>-1.4166666666666661</v>
      </c>
      <c r="AK219" s="45">
        <f t="shared" ref="AK219:AK231" si="191">AJ219*AK$3+AK218*(1-AK$3)</f>
        <v>-0.28333333333333321</v>
      </c>
      <c r="AL219" s="45">
        <f t="shared" ref="AL219:AL231" si="192">IF(ABS(AK219)&gt;=AL$2*AL$3,-AK219,0)</f>
        <v>0</v>
      </c>
      <c r="AM219" s="45">
        <f>AJ219</f>
        <v>-1.4166666666666661</v>
      </c>
      <c r="AN219" s="45">
        <f>AJ219*AN$3+AN218*(1-AN$3)</f>
        <v>-0.71444444444444466</v>
      </c>
      <c r="AO219" s="45">
        <f>-AN219</f>
        <v>0.71444444444444466</v>
      </c>
      <c r="AP219" s="45">
        <f>AJ219</f>
        <v>-1.4166666666666661</v>
      </c>
      <c r="AQ219" s="45">
        <f t="shared" ref="AQ219:AQ231" si="193">IF(ABS(AJ219)&gt;=AQ$3,1,0)</f>
        <v>0</v>
      </c>
      <c r="BE219" s="45" t="s">
        <v>164</v>
      </c>
      <c r="BF219" s="45">
        <v>143.5</v>
      </c>
      <c r="BG219" s="45">
        <v>19990322</v>
      </c>
      <c r="BH219" s="45" t="s">
        <v>250</v>
      </c>
      <c r="BI219" s="45" t="s">
        <v>251</v>
      </c>
      <c r="BJ219" s="45" t="s">
        <v>203</v>
      </c>
      <c r="BK219" s="45">
        <v>40</v>
      </c>
      <c r="BL219" s="45">
        <v>71.599999999999994</v>
      </c>
      <c r="BM219" s="45">
        <v>65.099999999999994</v>
      </c>
      <c r="BN219" s="45">
        <v>10.8</v>
      </c>
      <c r="BO219" s="45">
        <v>10</v>
      </c>
      <c r="BP219" s="45">
        <v>315</v>
      </c>
      <c r="BQ219" s="45" t="s">
        <v>252</v>
      </c>
      <c r="BR219" s="45">
        <v>40</v>
      </c>
      <c r="BS219" s="45">
        <v>3.1</v>
      </c>
      <c r="BT219" s="45">
        <v>2.2999999999999998</v>
      </c>
      <c r="BU219" s="45">
        <v>5.4</v>
      </c>
      <c r="BV219" s="45">
        <v>0</v>
      </c>
      <c r="BW219" s="45">
        <v>3144</v>
      </c>
      <c r="BX219" s="45">
        <v>3158</v>
      </c>
      <c r="BY219" s="45">
        <v>3151</v>
      </c>
      <c r="BZ219" s="45">
        <v>13.4</v>
      </c>
      <c r="CA219" s="45">
        <v>13.4</v>
      </c>
      <c r="CB219" s="45">
        <v>13.4</v>
      </c>
      <c r="CC219" s="45">
        <v>2.14</v>
      </c>
      <c r="CD219" s="45">
        <v>2.2200000000000002</v>
      </c>
      <c r="CE219" s="45">
        <v>2.1800000000000002</v>
      </c>
      <c r="CF219" s="45">
        <v>5369</v>
      </c>
      <c r="CG219" s="45">
        <v>5667.2</v>
      </c>
      <c r="CH219" s="45">
        <v>5654.2</v>
      </c>
      <c r="CI219" s="45" t="s">
        <v>168</v>
      </c>
      <c r="CJ219" s="45" t="s">
        <v>168</v>
      </c>
      <c r="CK219" s="45" t="s">
        <v>168</v>
      </c>
      <c r="CL219" s="45">
        <v>849</v>
      </c>
      <c r="CM219" s="45">
        <v>866</v>
      </c>
      <c r="CN219" s="45">
        <v>850</v>
      </c>
      <c r="CO219" s="45">
        <v>142.80000000000001</v>
      </c>
      <c r="CP219" s="45">
        <v>143.9</v>
      </c>
      <c r="CQ219" s="45">
        <v>143.4</v>
      </c>
      <c r="CR219" s="45">
        <v>87.1</v>
      </c>
      <c r="CS219" s="45">
        <v>89</v>
      </c>
      <c r="CT219" s="45">
        <v>87.9</v>
      </c>
      <c r="CU219" s="45">
        <v>92.4</v>
      </c>
      <c r="CV219" s="45">
        <v>94.5</v>
      </c>
      <c r="CW219" s="45">
        <v>93.4</v>
      </c>
      <c r="CX219" s="45">
        <v>4.7</v>
      </c>
      <c r="CY219" s="45">
        <v>6.2</v>
      </c>
      <c r="CZ219" s="45">
        <v>5.5</v>
      </c>
      <c r="DA219" s="45">
        <v>24.9</v>
      </c>
      <c r="DB219" s="45">
        <v>35.4</v>
      </c>
      <c r="DC219" s="45">
        <v>31.2</v>
      </c>
      <c r="DD219" s="45">
        <v>276</v>
      </c>
      <c r="DE219" s="45">
        <v>276</v>
      </c>
      <c r="DF219" s="45">
        <v>276</v>
      </c>
      <c r="DG219" s="45">
        <v>13.8</v>
      </c>
      <c r="DH219" s="45">
        <v>14.5</v>
      </c>
      <c r="DI219" s="45">
        <v>14.2</v>
      </c>
      <c r="DJ219" s="45">
        <v>0.3</v>
      </c>
      <c r="DK219" s="45">
        <v>0.3</v>
      </c>
      <c r="DL219" s="45">
        <v>0.3</v>
      </c>
      <c r="DM219" s="45">
        <v>0.5</v>
      </c>
      <c r="DN219" s="45">
        <v>0.6</v>
      </c>
      <c r="DO219" s="45">
        <v>0.51</v>
      </c>
      <c r="DP219" s="45">
        <v>35</v>
      </c>
      <c r="DQ219" s="45">
        <v>35</v>
      </c>
      <c r="DR219" s="45">
        <v>35</v>
      </c>
      <c r="DS219" s="45">
        <v>277.5</v>
      </c>
      <c r="DT219" s="45">
        <v>300.2</v>
      </c>
      <c r="DU219" s="45">
        <v>284.10000000000002</v>
      </c>
      <c r="DV219" s="45">
        <v>1660</v>
      </c>
      <c r="DW219" s="45">
        <v>720</v>
      </c>
      <c r="DX219" s="45">
        <v>540</v>
      </c>
      <c r="DY219" s="45">
        <v>1525</v>
      </c>
      <c r="DZ219" s="45">
        <v>5.5899999999999998E-2</v>
      </c>
      <c r="EA219" s="45">
        <v>5.5899999999999998E-2</v>
      </c>
      <c r="EB219" s="45">
        <v>5.5899999999999998E-2</v>
      </c>
      <c r="EC219" s="45">
        <v>8.3799999999999999E-2</v>
      </c>
      <c r="ED219" s="45">
        <v>8.3799999999999999E-2</v>
      </c>
      <c r="EE219" s="45">
        <v>8.3799999999999999E-2</v>
      </c>
      <c r="EF219" s="45">
        <v>6.0999999999999999E-2</v>
      </c>
      <c r="EG219" s="45">
        <v>6.0999999999999999E-2</v>
      </c>
      <c r="EH219" s="45">
        <v>6.0999999999999999E-2</v>
      </c>
      <c r="EI219" s="45">
        <v>7.1099999999999997E-2</v>
      </c>
      <c r="EJ219" s="45">
        <v>7.1099999999999997E-2</v>
      </c>
      <c r="EK219" s="45">
        <v>7.1099999999999997E-2</v>
      </c>
      <c r="EL219" s="45">
        <v>7.3700000000000002E-2</v>
      </c>
      <c r="EM219" s="45">
        <v>7.6200000000000004E-2</v>
      </c>
      <c r="EN219" s="45">
        <v>7.4999999999999997E-2</v>
      </c>
      <c r="EO219" s="45">
        <v>0</v>
      </c>
      <c r="EP219" s="45">
        <v>1</v>
      </c>
      <c r="EQ219" s="45">
        <v>4.82E-2</v>
      </c>
      <c r="ER219" s="45" t="s">
        <v>253</v>
      </c>
      <c r="ES219" s="45">
        <v>4177</v>
      </c>
      <c r="ET219" s="45">
        <v>8252</v>
      </c>
      <c r="EU219" s="45">
        <v>8231</v>
      </c>
      <c r="EV219" s="45">
        <v>800</v>
      </c>
      <c r="EW219" s="45">
        <v>2405</v>
      </c>
      <c r="EX219" s="45" t="s">
        <v>142</v>
      </c>
      <c r="EY219" s="45" t="s">
        <v>254</v>
      </c>
      <c r="EZ219" s="45">
        <v>19990324</v>
      </c>
      <c r="FA219" s="45" t="s">
        <v>208</v>
      </c>
      <c r="FB219" s="45">
        <v>91</v>
      </c>
      <c r="FC219" s="45" t="s">
        <v>143</v>
      </c>
    </row>
    <row r="220" spans="1:159" s="45" customFormat="1">
      <c r="A220" s="45" t="s">
        <v>239</v>
      </c>
      <c r="B220" s="45">
        <v>1</v>
      </c>
      <c r="C220" s="45">
        <v>6.6</v>
      </c>
      <c r="D220" s="45">
        <v>24996</v>
      </c>
      <c r="E220" s="45" t="s">
        <v>144</v>
      </c>
      <c r="F220" s="45" t="s">
        <v>145</v>
      </c>
      <c r="G220" s="45">
        <v>19990429</v>
      </c>
      <c r="H220" s="45" t="s">
        <v>257</v>
      </c>
      <c r="I220" s="45" t="s">
        <v>236</v>
      </c>
      <c r="J220" s="45">
        <v>19990511</v>
      </c>
      <c r="K220" s="45">
        <v>19991029</v>
      </c>
      <c r="L220" s="45">
        <v>2</v>
      </c>
      <c r="N220" s="52">
        <f t="shared" si="173"/>
        <v>0</v>
      </c>
      <c r="O220" s="53">
        <f t="shared" si="174"/>
        <v>-0.38240000000000002</v>
      </c>
      <c r="P220" s="45">
        <v>-0.38240000000000002</v>
      </c>
      <c r="Q220" s="45">
        <f t="shared" si="175"/>
        <v>-0.19412800000000002</v>
      </c>
      <c r="R220" s="45">
        <f t="shared" si="176"/>
        <v>0</v>
      </c>
      <c r="S220" s="45">
        <f t="shared" si="177"/>
        <v>-0.38240000000000002</v>
      </c>
      <c r="T220" s="54">
        <f t="shared" si="178"/>
        <v>26.4</v>
      </c>
      <c r="U220" s="45">
        <f t="shared" si="179"/>
        <v>-0.44511466666666666</v>
      </c>
      <c r="V220" s="55">
        <f t="shared" si="180"/>
        <v>0.44511466666666666</v>
      </c>
      <c r="W220" s="56">
        <f t="shared" si="181"/>
        <v>7.8393333333333259E-2</v>
      </c>
      <c r="X220" s="54">
        <f t="shared" si="182"/>
        <v>24.263449599999998</v>
      </c>
      <c r="Y220" s="45">
        <f t="shared" si="183"/>
        <v>7.8393333333333259E-2</v>
      </c>
      <c r="Z220" s="45">
        <f t="shared" si="184"/>
        <v>0</v>
      </c>
      <c r="AA220" s="45">
        <f t="shared" si="185"/>
        <v>-0.44511466666666666</v>
      </c>
      <c r="AB220" s="45">
        <f t="shared" si="186"/>
        <v>0</v>
      </c>
      <c r="AC220" s="45">
        <f t="shared" si="187"/>
        <v>0</v>
      </c>
      <c r="AD220" s="45">
        <f t="shared" si="188"/>
        <v>0</v>
      </c>
      <c r="AE220" s="45">
        <f t="shared" si="189"/>
        <v>1</v>
      </c>
      <c r="AF220" s="45">
        <f t="shared" si="190"/>
        <v>1</v>
      </c>
      <c r="AH220" s="48">
        <v>10.11</v>
      </c>
      <c r="AI220" s="45">
        <f>(AH220-10.27)/0.12</f>
        <v>-1.3333333333333346</v>
      </c>
      <c r="AJ220" s="45">
        <v>-1.3333333333333346</v>
      </c>
      <c r="AK220" s="45">
        <f t="shared" si="191"/>
        <v>-0.49333333333333351</v>
      </c>
      <c r="AL220" s="45">
        <f t="shared" si="192"/>
        <v>0</v>
      </c>
      <c r="AM220" s="45">
        <f>AJ220+AL219</f>
        <v>-1.3333333333333346</v>
      </c>
      <c r="AN220" s="45">
        <f t="shared" ref="AN220:AN231" si="194">AJ220*AN$3+AN219*(1-AN$3)</f>
        <v>-0.83822222222222265</v>
      </c>
      <c r="AO220" s="45">
        <f t="shared" ref="AO220:AO231" si="195">-AN220</f>
        <v>0.83822222222222265</v>
      </c>
      <c r="AP220" s="45">
        <f>AJ220+AO219</f>
        <v>-0.61888888888888993</v>
      </c>
      <c r="AQ220" s="45">
        <f t="shared" si="193"/>
        <v>0</v>
      </c>
      <c r="BE220" s="45" t="s">
        <v>164</v>
      </c>
      <c r="BF220" s="45">
        <v>143.5</v>
      </c>
      <c r="BG220" s="45">
        <v>19990427</v>
      </c>
      <c r="BH220" s="45" t="s">
        <v>250</v>
      </c>
      <c r="BI220" s="45" t="s">
        <v>258</v>
      </c>
      <c r="BJ220" s="45" t="s">
        <v>203</v>
      </c>
      <c r="BK220" s="45">
        <v>40</v>
      </c>
      <c r="BL220" s="45">
        <v>71.66</v>
      </c>
      <c r="BM220" s="45">
        <v>64.849999999999994</v>
      </c>
      <c r="BN220" s="45">
        <v>10.86</v>
      </c>
      <c r="BO220" s="45">
        <v>9.9700000000000006</v>
      </c>
      <c r="BP220" s="45">
        <v>338</v>
      </c>
      <c r="BQ220" s="45" t="s">
        <v>252</v>
      </c>
      <c r="BR220" s="45">
        <v>40</v>
      </c>
      <c r="BS220" s="45">
        <v>4.0999999999999996</v>
      </c>
      <c r="BT220" s="45">
        <v>2.5</v>
      </c>
      <c r="BU220" s="45">
        <v>6.6</v>
      </c>
      <c r="BV220" s="45">
        <v>0</v>
      </c>
      <c r="BW220" s="45">
        <v>3149</v>
      </c>
      <c r="BX220" s="45">
        <v>3160</v>
      </c>
      <c r="BY220" s="45">
        <v>3151</v>
      </c>
      <c r="BZ220" s="45">
        <v>13.3</v>
      </c>
      <c r="CA220" s="45">
        <v>13.4</v>
      </c>
      <c r="CB220" s="45">
        <v>13.4</v>
      </c>
      <c r="CC220" s="45">
        <v>2.1800000000000002</v>
      </c>
      <c r="CD220" s="45">
        <v>2.27</v>
      </c>
      <c r="CE220" s="45">
        <v>2.23</v>
      </c>
      <c r="CF220" s="45">
        <v>5667.2</v>
      </c>
      <c r="CG220" s="45">
        <v>6390.6</v>
      </c>
      <c r="CH220" s="45">
        <v>6158.3</v>
      </c>
      <c r="CI220" s="45" t="s">
        <v>168</v>
      </c>
      <c r="CJ220" s="45" t="s">
        <v>168</v>
      </c>
      <c r="CK220" s="45" t="s">
        <v>168</v>
      </c>
      <c r="CL220" s="45">
        <v>824</v>
      </c>
      <c r="CM220" s="45">
        <v>849</v>
      </c>
      <c r="CN220" s="45">
        <v>846</v>
      </c>
      <c r="CO220" s="45">
        <v>142.4</v>
      </c>
      <c r="CP220" s="45">
        <v>143.9</v>
      </c>
      <c r="CQ220" s="45">
        <v>143.30000000000001</v>
      </c>
      <c r="CR220" s="45">
        <v>86.9</v>
      </c>
      <c r="CS220" s="45">
        <v>91.9</v>
      </c>
      <c r="CT220" s="45">
        <v>88</v>
      </c>
      <c r="CU220" s="45">
        <v>92.3</v>
      </c>
      <c r="CV220" s="45">
        <v>94.3</v>
      </c>
      <c r="CW220" s="45">
        <v>93.3</v>
      </c>
      <c r="CX220" s="45">
        <v>5.0999999999999996</v>
      </c>
      <c r="CY220" s="45">
        <v>5.8</v>
      </c>
      <c r="CZ220" s="45">
        <v>5.5</v>
      </c>
      <c r="DA220" s="45">
        <v>23.2</v>
      </c>
      <c r="DB220" s="45">
        <v>31.3</v>
      </c>
      <c r="DC220" s="45">
        <v>27.1</v>
      </c>
      <c r="DD220" s="45">
        <v>276</v>
      </c>
      <c r="DE220" s="45">
        <v>276</v>
      </c>
      <c r="DF220" s="45">
        <v>276</v>
      </c>
      <c r="DG220" s="45">
        <v>14.5</v>
      </c>
      <c r="DH220" s="45">
        <v>18.600000000000001</v>
      </c>
      <c r="DI220" s="45">
        <v>15.4</v>
      </c>
      <c r="DJ220" s="45">
        <v>0.3</v>
      </c>
      <c r="DK220" s="45">
        <v>0.3</v>
      </c>
      <c r="DL220" s="45">
        <v>0.3</v>
      </c>
      <c r="DM220" s="45">
        <v>0.5</v>
      </c>
      <c r="DN220" s="45">
        <v>0.55000000000000004</v>
      </c>
      <c r="DO220" s="45">
        <v>0.51</v>
      </c>
      <c r="DP220" s="45">
        <v>35</v>
      </c>
      <c r="DQ220" s="45">
        <v>35</v>
      </c>
      <c r="DR220" s="45">
        <v>35</v>
      </c>
      <c r="DS220" s="45">
        <v>229.4</v>
      </c>
      <c r="DT220" s="45">
        <v>305.8</v>
      </c>
      <c r="DU220" s="45">
        <v>269.10000000000002</v>
      </c>
      <c r="DV220" s="45">
        <v>1660</v>
      </c>
      <c r="DW220" s="45">
        <v>720</v>
      </c>
      <c r="DX220" s="45">
        <v>540</v>
      </c>
      <c r="DY220" s="45">
        <v>1502</v>
      </c>
      <c r="DZ220" s="45">
        <v>6.8599999999999994E-2</v>
      </c>
      <c r="EA220" s="45">
        <v>6.8599999999999994E-2</v>
      </c>
      <c r="EB220" s="45">
        <v>6.8599999999999994E-2</v>
      </c>
      <c r="EC220" s="45">
        <v>9.1399999999999995E-2</v>
      </c>
      <c r="ED220" s="45">
        <v>9.1399999999999995E-2</v>
      </c>
      <c r="EE220" s="45">
        <v>9.1399999999999995E-2</v>
      </c>
      <c r="EF220" s="45">
        <v>6.0999999999999999E-2</v>
      </c>
      <c r="EG220" s="45">
        <v>6.0999999999999999E-2</v>
      </c>
      <c r="EH220" s="45">
        <v>6.0999999999999999E-2</v>
      </c>
      <c r="EI220" s="45">
        <v>6.8599999999999994E-2</v>
      </c>
      <c r="EJ220" s="45">
        <v>6.8599999999999994E-2</v>
      </c>
      <c r="EK220" s="45">
        <v>6.8599999999999994E-2</v>
      </c>
      <c r="EL220" s="45">
        <v>7.3700000000000002E-2</v>
      </c>
      <c r="EM220" s="45">
        <v>7.3700000000000002E-2</v>
      </c>
      <c r="EN220" s="45">
        <v>7.3700000000000002E-2</v>
      </c>
      <c r="EO220" s="45">
        <v>0</v>
      </c>
      <c r="EP220" s="45">
        <v>3</v>
      </c>
      <c r="EQ220" s="45">
        <v>5.8400000000000001E-2</v>
      </c>
      <c r="ER220" s="45" t="s">
        <v>253</v>
      </c>
      <c r="ES220" s="45">
        <v>4177</v>
      </c>
      <c r="ET220" s="45">
        <v>8252</v>
      </c>
      <c r="EU220" s="45">
        <v>8231</v>
      </c>
      <c r="EV220" s="45">
        <v>800</v>
      </c>
      <c r="EW220" s="45">
        <v>2405</v>
      </c>
      <c r="EX220" s="45" t="s">
        <v>142</v>
      </c>
      <c r="EY220" s="45" t="s">
        <v>259</v>
      </c>
      <c r="EZ220" s="45">
        <v>19990429</v>
      </c>
      <c r="FA220" s="45" t="s">
        <v>257</v>
      </c>
      <c r="FB220" s="45">
        <v>91</v>
      </c>
      <c r="FC220" s="45" t="s">
        <v>143</v>
      </c>
    </row>
    <row r="221" spans="1:159" s="45" customFormat="1">
      <c r="A221" s="45" t="s">
        <v>239</v>
      </c>
      <c r="B221" s="45">
        <v>1</v>
      </c>
      <c r="C221" s="45">
        <v>7.8</v>
      </c>
      <c r="D221" s="45">
        <v>25000</v>
      </c>
      <c r="E221" s="45" t="s">
        <v>144</v>
      </c>
      <c r="F221" s="45" t="s">
        <v>145</v>
      </c>
      <c r="G221" s="45">
        <v>19991210</v>
      </c>
      <c r="H221" s="45" t="s">
        <v>209</v>
      </c>
      <c r="I221" s="45" t="s">
        <v>236</v>
      </c>
      <c r="J221" s="45">
        <v>19991215</v>
      </c>
      <c r="K221" s="45">
        <v>20000610</v>
      </c>
      <c r="L221" s="45">
        <v>3</v>
      </c>
      <c r="N221" s="52">
        <f t="shared" si="173"/>
        <v>0</v>
      </c>
      <c r="O221" s="53">
        <f t="shared" si="174"/>
        <v>-5.8799999999999998E-2</v>
      </c>
      <c r="P221" s="45">
        <v>-5.8799999999999998E-2</v>
      </c>
      <c r="Q221" s="45">
        <f t="shared" si="175"/>
        <v>-0.16706240000000003</v>
      </c>
      <c r="R221" s="45">
        <f t="shared" si="176"/>
        <v>0</v>
      </c>
      <c r="S221" s="45">
        <f t="shared" si="177"/>
        <v>-5.8799999999999998E-2</v>
      </c>
      <c r="T221" s="54">
        <f t="shared" si="178"/>
        <v>26.4</v>
      </c>
      <c r="U221" s="45">
        <f t="shared" si="179"/>
        <v>-0.36785173333333332</v>
      </c>
      <c r="V221" s="55">
        <f t="shared" si="180"/>
        <v>0.36785173333333332</v>
      </c>
      <c r="W221" s="56">
        <f t="shared" si="181"/>
        <v>0.38631466666666664</v>
      </c>
      <c r="X221" s="54">
        <f t="shared" si="182"/>
        <v>24.63431168</v>
      </c>
      <c r="Y221" s="45">
        <f t="shared" si="183"/>
        <v>0.38631466666666664</v>
      </c>
      <c r="Z221" s="45">
        <f t="shared" si="184"/>
        <v>0</v>
      </c>
      <c r="AA221" s="45">
        <f t="shared" si="185"/>
        <v>-0.36785173333333332</v>
      </c>
      <c r="AB221" s="45">
        <f t="shared" si="186"/>
        <v>0</v>
      </c>
      <c r="AC221" s="45">
        <f t="shared" si="187"/>
        <v>0</v>
      </c>
      <c r="AD221" s="45">
        <f t="shared" si="188"/>
        <v>0</v>
      </c>
      <c r="AE221" s="45">
        <f t="shared" si="189"/>
        <v>1</v>
      </c>
      <c r="AF221" s="45">
        <f t="shared" si="190"/>
        <v>1</v>
      </c>
      <c r="AH221" s="48">
        <v>10.42</v>
      </c>
      <c r="AI221" s="45">
        <f>(AH221-10.25)/0.15</f>
        <v>1.1333333333333329</v>
      </c>
      <c r="AJ221" s="45">
        <v>1.1333333333333329</v>
      </c>
      <c r="AK221" s="45">
        <f t="shared" si="191"/>
        <v>-0.16800000000000026</v>
      </c>
      <c r="AL221" s="45">
        <f t="shared" si="192"/>
        <v>0</v>
      </c>
      <c r="AM221" s="45">
        <f t="shared" ref="AM221:AM231" si="196">AJ221+AL220</f>
        <v>1.1333333333333329</v>
      </c>
      <c r="AN221" s="45">
        <f t="shared" si="194"/>
        <v>-0.44391111111111159</v>
      </c>
      <c r="AO221" s="45">
        <f t="shared" si="195"/>
        <v>0.44391111111111159</v>
      </c>
      <c r="AP221" s="45">
        <f t="shared" ref="AP221:AP231" si="197">AJ221+AO220</f>
        <v>1.9715555555555555</v>
      </c>
      <c r="AQ221" s="45">
        <f t="shared" si="193"/>
        <v>0</v>
      </c>
      <c r="BE221" s="45" t="s">
        <v>164</v>
      </c>
      <c r="BF221" s="45">
        <v>143.5</v>
      </c>
      <c r="BG221" s="45">
        <v>19991208</v>
      </c>
      <c r="BH221" s="45" t="s">
        <v>138</v>
      </c>
      <c r="BI221" s="45" t="s">
        <v>299</v>
      </c>
      <c r="BJ221" s="45">
        <v>9806249</v>
      </c>
      <c r="BK221" s="45">
        <v>40</v>
      </c>
      <c r="BL221" s="45">
        <v>71.44</v>
      </c>
      <c r="BM221" s="45">
        <v>65.91</v>
      </c>
      <c r="BN221" s="45">
        <v>10.83</v>
      </c>
      <c r="BO221" s="45">
        <v>10.119999999999999</v>
      </c>
      <c r="BP221" s="45">
        <v>215</v>
      </c>
      <c r="BQ221" s="45" t="s">
        <v>252</v>
      </c>
      <c r="BR221" s="45">
        <v>40</v>
      </c>
      <c r="BS221" s="45">
        <v>3.4</v>
      </c>
      <c r="BT221" s="45">
        <v>4.4000000000000004</v>
      </c>
      <c r="BU221" s="45">
        <v>7.8</v>
      </c>
      <c r="BV221" s="45">
        <v>0</v>
      </c>
      <c r="BW221" s="45">
        <v>3142</v>
      </c>
      <c r="BX221" s="45">
        <v>3156</v>
      </c>
      <c r="BY221" s="45">
        <v>3150</v>
      </c>
      <c r="BZ221" s="45">
        <v>13.4</v>
      </c>
      <c r="CA221" s="45">
        <v>13.4</v>
      </c>
      <c r="CB221" s="45">
        <v>13.4</v>
      </c>
      <c r="CC221" s="45">
        <v>2.1800000000000002</v>
      </c>
      <c r="CD221" s="45">
        <v>2.35</v>
      </c>
      <c r="CE221" s="45">
        <v>2.25</v>
      </c>
      <c r="CF221" s="45">
        <v>5689.6</v>
      </c>
      <c r="CG221" s="45">
        <v>6040.1</v>
      </c>
      <c r="CH221" s="45">
        <v>5712.2</v>
      </c>
      <c r="CI221" s="45" t="s">
        <v>168</v>
      </c>
      <c r="CJ221" s="45" t="s">
        <v>168</v>
      </c>
      <c r="CK221" s="45" t="s">
        <v>168</v>
      </c>
      <c r="CL221" s="45">
        <v>849</v>
      </c>
      <c r="CM221" s="45">
        <v>866</v>
      </c>
      <c r="CN221" s="45">
        <v>851</v>
      </c>
      <c r="CO221" s="45">
        <v>142.4</v>
      </c>
      <c r="CP221" s="45">
        <v>144</v>
      </c>
      <c r="CQ221" s="45">
        <v>143.19999999999999</v>
      </c>
      <c r="CR221" s="45">
        <v>86.8</v>
      </c>
      <c r="CS221" s="45">
        <v>88.3</v>
      </c>
      <c r="CT221" s="45">
        <v>87.7</v>
      </c>
      <c r="CU221" s="45">
        <v>92.6</v>
      </c>
      <c r="CV221" s="45">
        <v>93.9</v>
      </c>
      <c r="CW221" s="45">
        <v>93.2</v>
      </c>
      <c r="CX221" s="45">
        <v>4.7</v>
      </c>
      <c r="CY221" s="45">
        <v>5.9</v>
      </c>
      <c r="CZ221" s="45">
        <v>5.5</v>
      </c>
      <c r="DA221" s="45">
        <v>26.6</v>
      </c>
      <c r="DB221" s="45">
        <v>32.200000000000003</v>
      </c>
      <c r="DC221" s="45">
        <v>30</v>
      </c>
      <c r="DD221" s="45">
        <v>276</v>
      </c>
      <c r="DE221" s="45">
        <v>276</v>
      </c>
      <c r="DF221" s="45">
        <v>276</v>
      </c>
      <c r="DG221" s="45">
        <v>16.2</v>
      </c>
      <c r="DH221" s="45">
        <v>16.5</v>
      </c>
      <c r="DI221" s="45">
        <v>16.2</v>
      </c>
      <c r="DJ221" s="45">
        <v>0.3</v>
      </c>
      <c r="DK221" s="45">
        <v>0.3</v>
      </c>
      <c r="DL221" s="45">
        <v>0.3</v>
      </c>
      <c r="DM221" s="45">
        <v>0.45</v>
      </c>
      <c r="DN221" s="45">
        <v>0.5</v>
      </c>
      <c r="DO221" s="45">
        <v>0.49</v>
      </c>
      <c r="DP221" s="45">
        <v>35</v>
      </c>
      <c r="DQ221" s="45">
        <v>35</v>
      </c>
      <c r="DR221" s="45">
        <v>35</v>
      </c>
      <c r="DS221" s="45">
        <v>277.5</v>
      </c>
      <c r="DT221" s="45">
        <v>300.2</v>
      </c>
      <c r="DU221" s="45">
        <v>284.89999999999998</v>
      </c>
      <c r="DV221" s="45">
        <v>1660</v>
      </c>
      <c r="DW221" s="45">
        <v>720</v>
      </c>
      <c r="DX221" s="45">
        <v>540</v>
      </c>
      <c r="DY221" s="45">
        <v>1625</v>
      </c>
      <c r="DZ221" s="45">
        <v>6.0900000000000003E-2</v>
      </c>
      <c r="EA221" s="45">
        <v>6.0900000000000003E-2</v>
      </c>
      <c r="EB221" s="45">
        <v>6.0900000000000003E-2</v>
      </c>
      <c r="EC221" s="45">
        <v>8.8900000000000007E-2</v>
      </c>
      <c r="ED221" s="45">
        <v>8.8900000000000007E-2</v>
      </c>
      <c r="EE221" s="45">
        <v>8.8900000000000007E-2</v>
      </c>
      <c r="EF221" s="45">
        <v>6.0999999999999999E-2</v>
      </c>
      <c r="EG221" s="45">
        <v>6.3500000000000001E-2</v>
      </c>
      <c r="EH221" s="45">
        <v>6.2199999999999998E-2</v>
      </c>
      <c r="EI221" s="45">
        <v>7.3700000000000002E-2</v>
      </c>
      <c r="EJ221" s="45">
        <v>7.3700000000000002E-2</v>
      </c>
      <c r="EK221" s="45">
        <v>7.3700000000000002E-2</v>
      </c>
      <c r="EL221" s="45">
        <v>7.1099999999999997E-2</v>
      </c>
      <c r="EM221" s="45">
        <v>7.1099999999999997E-2</v>
      </c>
      <c r="EN221" s="45">
        <v>7.1099999999999997E-2</v>
      </c>
      <c r="EO221" s="45">
        <v>0</v>
      </c>
      <c r="EP221" s="45">
        <v>5</v>
      </c>
      <c r="EQ221" s="45">
        <v>5.0799999999999998E-2</v>
      </c>
      <c r="ER221" s="45" t="s">
        <v>253</v>
      </c>
      <c r="ES221" s="45" t="s">
        <v>357</v>
      </c>
      <c r="ET221" s="45">
        <v>8252</v>
      </c>
      <c r="EU221" s="45">
        <v>8231</v>
      </c>
      <c r="EV221" s="45">
        <v>488</v>
      </c>
      <c r="EW221" s="45" t="s">
        <v>358</v>
      </c>
      <c r="EX221" s="45" t="s">
        <v>359</v>
      </c>
      <c r="EY221" s="45" t="s">
        <v>376</v>
      </c>
      <c r="EZ221" s="45">
        <v>19991210</v>
      </c>
      <c r="FA221" s="45" t="s">
        <v>209</v>
      </c>
      <c r="FB221" s="45">
        <v>91</v>
      </c>
      <c r="FC221" s="45" t="s">
        <v>143</v>
      </c>
    </row>
    <row r="222" spans="1:159" s="45" customFormat="1">
      <c r="A222" s="45" t="s">
        <v>239</v>
      </c>
      <c r="B222" s="45">
        <v>1</v>
      </c>
      <c r="C222" s="45">
        <v>14.4</v>
      </c>
      <c r="D222" s="45">
        <v>36209</v>
      </c>
      <c r="E222" s="45">
        <v>1006</v>
      </c>
      <c r="F222" s="45" t="s">
        <v>145</v>
      </c>
      <c r="G222" s="45">
        <v>20000214</v>
      </c>
      <c r="H222" s="45" t="s">
        <v>345</v>
      </c>
      <c r="I222" s="45" t="s">
        <v>236</v>
      </c>
      <c r="J222" s="45">
        <v>20000216</v>
      </c>
      <c r="K222" s="45">
        <v>20000814</v>
      </c>
      <c r="L222" s="45">
        <v>4</v>
      </c>
      <c r="N222" s="52">
        <f t="shared" si="173"/>
        <v>0</v>
      </c>
      <c r="O222" s="53">
        <f t="shared" si="174"/>
        <v>-0.51139999999999997</v>
      </c>
      <c r="P222" s="45">
        <v>-0.51139999999999997</v>
      </c>
      <c r="Q222" s="45">
        <f t="shared" si="175"/>
        <v>-0.23592992000000002</v>
      </c>
      <c r="R222" s="45">
        <f t="shared" si="176"/>
        <v>0</v>
      </c>
      <c r="S222" s="45">
        <f t="shared" si="177"/>
        <v>-0.51139999999999997</v>
      </c>
      <c r="T222" s="54">
        <f t="shared" si="178"/>
        <v>26.4</v>
      </c>
      <c r="U222" s="45">
        <f t="shared" si="179"/>
        <v>-0.39656138666666663</v>
      </c>
      <c r="V222" s="55">
        <f t="shared" si="180"/>
        <v>0.39656138666666663</v>
      </c>
      <c r="W222" s="56">
        <f t="shared" si="181"/>
        <v>-0.14354826666666665</v>
      </c>
      <c r="X222" s="54">
        <f t="shared" si="182"/>
        <v>24.496505343999999</v>
      </c>
      <c r="Y222" s="45">
        <f t="shared" si="183"/>
        <v>-0.14354826666666665</v>
      </c>
      <c r="Z222" s="45">
        <f t="shared" si="184"/>
        <v>0</v>
      </c>
      <c r="AA222" s="45">
        <f t="shared" si="185"/>
        <v>-0.39656138666666663</v>
      </c>
      <c r="AB222" s="45">
        <f t="shared" si="186"/>
        <v>0</v>
      </c>
      <c r="AC222" s="45">
        <f t="shared" si="187"/>
        <v>0</v>
      </c>
      <c r="AD222" s="45">
        <f t="shared" si="188"/>
        <v>0</v>
      </c>
      <c r="AE222" s="45">
        <f t="shared" si="189"/>
        <v>1</v>
      </c>
      <c r="AF222" s="45">
        <f t="shared" si="190"/>
        <v>1</v>
      </c>
      <c r="AH222" s="48">
        <v>8.93</v>
      </c>
      <c r="AI222" s="45">
        <f>(AH222-9)/0.22</f>
        <v>-0.31818181818181945</v>
      </c>
      <c r="AJ222" s="45">
        <v>-0.31818181818181945</v>
      </c>
      <c r="AK222" s="45">
        <f t="shared" si="191"/>
        <v>-0.19803636363636412</v>
      </c>
      <c r="AL222" s="45">
        <f t="shared" si="192"/>
        <v>0</v>
      </c>
      <c r="AM222" s="45">
        <f t="shared" si="196"/>
        <v>-0.31818181818181945</v>
      </c>
      <c r="AN222" s="45">
        <f t="shared" si="194"/>
        <v>-0.41876525252525315</v>
      </c>
      <c r="AO222" s="45">
        <f t="shared" si="195"/>
        <v>0.41876525252525315</v>
      </c>
      <c r="AP222" s="45">
        <f t="shared" si="197"/>
        <v>0.12572929292929214</v>
      </c>
      <c r="AQ222" s="45">
        <f t="shared" si="193"/>
        <v>0</v>
      </c>
      <c r="BE222" s="45" t="s">
        <v>164</v>
      </c>
      <c r="BF222" s="45">
        <v>143.5</v>
      </c>
      <c r="BG222" s="45">
        <v>20000213</v>
      </c>
      <c r="BH222" s="45" t="s">
        <v>138</v>
      </c>
      <c r="BI222" s="45" t="s">
        <v>392</v>
      </c>
      <c r="BJ222" s="45">
        <v>9910650</v>
      </c>
      <c r="BK222" s="45">
        <v>40</v>
      </c>
      <c r="BL222" s="45">
        <v>60.05</v>
      </c>
      <c r="BM222" s="45">
        <v>51.29</v>
      </c>
      <c r="BN222" s="45">
        <v>10.14</v>
      </c>
      <c r="BO222" s="45">
        <v>8.85</v>
      </c>
      <c r="BP222" s="45">
        <v>110</v>
      </c>
      <c r="BQ222" s="45">
        <v>36209</v>
      </c>
      <c r="BR222" s="45">
        <v>40</v>
      </c>
      <c r="BS222" s="45">
        <v>6</v>
      </c>
      <c r="BT222" s="45">
        <v>8.4</v>
      </c>
      <c r="BU222" s="45">
        <v>14.4</v>
      </c>
      <c r="BV222" s="45">
        <v>0</v>
      </c>
      <c r="BW222" s="45">
        <v>3140</v>
      </c>
      <c r="BX222" s="45">
        <v>3155</v>
      </c>
      <c r="BY222" s="45">
        <v>3147</v>
      </c>
      <c r="BZ222" s="45">
        <v>13.4</v>
      </c>
      <c r="CA222" s="45">
        <v>13.4</v>
      </c>
      <c r="CB222" s="45">
        <v>13.4</v>
      </c>
      <c r="CC222" s="45">
        <v>2.1800000000000002</v>
      </c>
      <c r="CD222" s="45">
        <v>2.2799999999999998</v>
      </c>
      <c r="CE222" s="45">
        <v>2.2400000000000002</v>
      </c>
      <c r="CF222" s="45">
        <v>5689.6</v>
      </c>
      <c r="CG222" s="45">
        <v>6375.6</v>
      </c>
      <c r="CH222" s="45">
        <v>6067.3</v>
      </c>
      <c r="CI222" s="45" t="s">
        <v>168</v>
      </c>
      <c r="CJ222" s="45" t="s">
        <v>168</v>
      </c>
      <c r="CK222" s="45" t="s">
        <v>168</v>
      </c>
      <c r="CL222" s="45">
        <v>856</v>
      </c>
      <c r="CM222" s="45">
        <v>875</v>
      </c>
      <c r="CN222" s="45">
        <v>865</v>
      </c>
      <c r="CO222" s="45">
        <v>142.80000000000001</v>
      </c>
      <c r="CP222" s="45">
        <v>144.19999999999999</v>
      </c>
      <c r="CQ222" s="45">
        <v>143.30000000000001</v>
      </c>
      <c r="CR222" s="45">
        <v>87.4</v>
      </c>
      <c r="CS222" s="45">
        <v>89.3</v>
      </c>
      <c r="CT222" s="45">
        <v>88.2</v>
      </c>
      <c r="CU222" s="45">
        <v>92.5</v>
      </c>
      <c r="CV222" s="45">
        <v>94.1</v>
      </c>
      <c r="CW222" s="45">
        <v>93.2</v>
      </c>
      <c r="CX222" s="45">
        <v>4.4000000000000004</v>
      </c>
      <c r="CY222" s="45">
        <v>5.7</v>
      </c>
      <c r="CZ222" s="45">
        <v>5</v>
      </c>
      <c r="DA222" s="45">
        <v>20.100000000000001</v>
      </c>
      <c r="DB222" s="45">
        <v>30.3</v>
      </c>
      <c r="DC222" s="45">
        <v>26.3</v>
      </c>
      <c r="DD222" s="45">
        <v>276</v>
      </c>
      <c r="DE222" s="45">
        <v>276</v>
      </c>
      <c r="DF222" s="45">
        <v>276</v>
      </c>
      <c r="DG222" s="45">
        <v>13.8</v>
      </c>
      <c r="DH222" s="45">
        <v>15.2</v>
      </c>
      <c r="DI222" s="45">
        <v>15.1</v>
      </c>
      <c r="DJ222" s="45">
        <v>0.3</v>
      </c>
      <c r="DK222" s="45">
        <v>0.3</v>
      </c>
      <c r="DL222" s="45">
        <v>0.3</v>
      </c>
      <c r="DM222" s="45">
        <v>0.45</v>
      </c>
      <c r="DN222" s="45">
        <v>0.55000000000000004</v>
      </c>
      <c r="DO222" s="45">
        <v>0.5</v>
      </c>
      <c r="DP222" s="45">
        <v>35</v>
      </c>
      <c r="DQ222" s="45">
        <v>35</v>
      </c>
      <c r="DR222" s="45">
        <v>35</v>
      </c>
      <c r="DS222" s="45">
        <v>282.89999999999998</v>
      </c>
      <c r="DT222" s="45">
        <v>294.5</v>
      </c>
      <c r="DU222" s="45">
        <v>290.39999999999998</v>
      </c>
      <c r="DV222" s="45">
        <v>1660</v>
      </c>
      <c r="DW222" s="45">
        <v>720</v>
      </c>
      <c r="DX222" s="45">
        <v>540</v>
      </c>
      <c r="DY222" s="45">
        <v>1950</v>
      </c>
      <c r="DZ222" s="45">
        <v>5.5899999999999998E-2</v>
      </c>
      <c r="EA222" s="45">
        <v>5.5899999999999998E-2</v>
      </c>
      <c r="EB222" s="45">
        <v>5.5899999999999998E-2</v>
      </c>
      <c r="EC222" s="45">
        <v>8.6400000000000005E-2</v>
      </c>
      <c r="ED222" s="45">
        <v>9.1399999999999995E-2</v>
      </c>
      <c r="EE222" s="45">
        <v>8.8900000000000007E-2</v>
      </c>
      <c r="EF222" s="45">
        <v>6.3500000000000001E-2</v>
      </c>
      <c r="EG222" s="45">
        <v>6.6000000000000003E-2</v>
      </c>
      <c r="EH222" s="45">
        <v>6.4799999999999996E-2</v>
      </c>
      <c r="EI222" s="45">
        <v>6.6000000000000003E-2</v>
      </c>
      <c r="EJ222" s="45">
        <v>6.8599999999999994E-2</v>
      </c>
      <c r="EK222" s="45">
        <v>6.7299999999999999E-2</v>
      </c>
      <c r="EL222" s="45">
        <v>7.1099999999999997E-2</v>
      </c>
      <c r="EM222" s="45">
        <v>7.3700000000000002E-2</v>
      </c>
      <c r="EN222" s="45">
        <v>7.2400000000000006E-2</v>
      </c>
      <c r="EO222" s="45">
        <v>2.5000000000000001E-3</v>
      </c>
      <c r="EP222" s="45">
        <v>4</v>
      </c>
      <c r="EQ222" s="45">
        <v>5.0799999999999998E-2</v>
      </c>
      <c r="ER222" s="45">
        <v>49416</v>
      </c>
      <c r="ES222" s="45">
        <v>67.75</v>
      </c>
      <c r="ET222" s="45" t="s">
        <v>393</v>
      </c>
      <c r="EU222" s="45">
        <v>8231</v>
      </c>
      <c r="EV222" s="45">
        <v>488</v>
      </c>
      <c r="EW222" s="45">
        <v>2405</v>
      </c>
      <c r="EX222" s="45" t="s">
        <v>142</v>
      </c>
      <c r="EY222" s="45">
        <v>207</v>
      </c>
      <c r="EZ222" s="45">
        <v>20000214</v>
      </c>
      <c r="FA222" s="45" t="s">
        <v>345</v>
      </c>
      <c r="FB222" s="45">
        <v>91</v>
      </c>
      <c r="FC222" s="45" t="s">
        <v>143</v>
      </c>
    </row>
    <row r="223" spans="1:159" s="45" customFormat="1">
      <c r="A223" s="45" t="s">
        <v>239</v>
      </c>
      <c r="B223" s="45">
        <v>1</v>
      </c>
      <c r="C223" s="45">
        <v>16</v>
      </c>
      <c r="D223" s="45">
        <v>36210</v>
      </c>
      <c r="E223" s="45">
        <v>1006</v>
      </c>
      <c r="F223" s="45" t="s">
        <v>145</v>
      </c>
      <c r="G223" s="45">
        <v>20000921</v>
      </c>
      <c r="H223" s="45" t="s">
        <v>444</v>
      </c>
      <c r="I223" s="45" t="s">
        <v>236</v>
      </c>
      <c r="J223" s="45">
        <v>20000925</v>
      </c>
      <c r="K223" s="45">
        <v>20010321</v>
      </c>
      <c r="L223" s="45">
        <v>5</v>
      </c>
      <c r="N223" s="52">
        <f t="shared" si="173"/>
        <v>0</v>
      </c>
      <c r="O223" s="53">
        <f t="shared" si="174"/>
        <v>-0.20830000000000001</v>
      </c>
      <c r="P223" s="45">
        <v>-0.20830000000000001</v>
      </c>
      <c r="Q223" s="45">
        <f t="shared" si="175"/>
        <v>-0.23040393600000003</v>
      </c>
      <c r="R223" s="45">
        <f t="shared" si="176"/>
        <v>0</v>
      </c>
      <c r="S223" s="45">
        <f t="shared" si="177"/>
        <v>-0.20830000000000001</v>
      </c>
      <c r="T223" s="54">
        <f t="shared" si="178"/>
        <v>26.4</v>
      </c>
      <c r="U223" s="45">
        <f t="shared" si="179"/>
        <v>-0.35890910933333331</v>
      </c>
      <c r="V223" s="55">
        <f t="shared" si="180"/>
        <v>0.35890910933333331</v>
      </c>
      <c r="W223" s="56">
        <f t="shared" si="181"/>
        <v>0.18826138666666661</v>
      </c>
      <c r="X223" s="54">
        <f t="shared" si="182"/>
        <v>24.677236275199999</v>
      </c>
      <c r="Y223" s="45">
        <f t="shared" si="183"/>
        <v>0.18826138666666661</v>
      </c>
      <c r="Z223" s="45">
        <f t="shared" si="184"/>
        <v>0</v>
      </c>
      <c r="AA223" s="45">
        <f t="shared" si="185"/>
        <v>-0.35890910933333331</v>
      </c>
      <c r="AB223" s="45">
        <f t="shared" si="186"/>
        <v>0</v>
      </c>
      <c r="AC223" s="45">
        <f t="shared" si="187"/>
        <v>0</v>
      </c>
      <c r="AD223" s="45">
        <f t="shared" si="188"/>
        <v>0</v>
      </c>
      <c r="AE223" s="45">
        <f t="shared" si="189"/>
        <v>1</v>
      </c>
      <c r="AF223" s="45">
        <f t="shared" si="190"/>
        <v>1</v>
      </c>
      <c r="AH223" s="48">
        <v>9.0399999999999991</v>
      </c>
      <c r="AI223" s="45">
        <f t="shared" ref="AI223:AI224" si="198">(AH223-9)/0.22</f>
        <v>0.18181818181817794</v>
      </c>
      <c r="AJ223" s="45">
        <v>0.18181818181817794</v>
      </c>
      <c r="AK223" s="45">
        <f t="shared" si="191"/>
        <v>-0.1220654545454557</v>
      </c>
      <c r="AL223" s="45">
        <f t="shared" si="192"/>
        <v>0</v>
      </c>
      <c r="AM223" s="45">
        <f t="shared" si="196"/>
        <v>0.18181818181817794</v>
      </c>
      <c r="AN223" s="45">
        <f t="shared" si="194"/>
        <v>-0.29864856565656694</v>
      </c>
      <c r="AO223" s="45">
        <f t="shared" si="195"/>
        <v>0.29864856565656694</v>
      </c>
      <c r="AP223" s="45">
        <f t="shared" si="197"/>
        <v>0.60058343434343109</v>
      </c>
      <c r="AQ223" s="45">
        <f t="shared" si="193"/>
        <v>0</v>
      </c>
      <c r="BE223" s="45" t="s">
        <v>164</v>
      </c>
      <c r="BF223" s="45">
        <v>143.5</v>
      </c>
      <c r="BG223" s="45">
        <v>20000919</v>
      </c>
      <c r="BH223" s="45" t="s">
        <v>138</v>
      </c>
      <c r="BI223" s="45" t="s">
        <v>186</v>
      </c>
      <c r="BJ223" s="45">
        <v>9910650</v>
      </c>
      <c r="BK223" s="45">
        <v>40</v>
      </c>
      <c r="BL223" s="45">
        <v>59.93</v>
      </c>
      <c r="BM223" s="45">
        <v>51.98</v>
      </c>
      <c r="BN223" s="45">
        <v>10.11</v>
      </c>
      <c r="BO223" s="45">
        <v>9.02</v>
      </c>
      <c r="BP223" s="45">
        <v>440</v>
      </c>
      <c r="BQ223" s="45">
        <v>36210</v>
      </c>
      <c r="BR223" s="45">
        <v>40</v>
      </c>
      <c r="BS223" s="45">
        <v>8</v>
      </c>
      <c r="BT223" s="45">
        <v>8</v>
      </c>
      <c r="BU223" s="45">
        <v>16</v>
      </c>
      <c r="BV223" s="45">
        <v>0</v>
      </c>
      <c r="BW223" s="45">
        <v>3125</v>
      </c>
      <c r="BX223" s="45">
        <v>3159</v>
      </c>
      <c r="BY223" s="45">
        <v>3150</v>
      </c>
      <c r="BZ223" s="45">
        <v>13.4</v>
      </c>
      <c r="CA223" s="45">
        <v>13.4</v>
      </c>
      <c r="CB223" s="45">
        <v>13.4</v>
      </c>
      <c r="CC223" s="45">
        <v>2.19</v>
      </c>
      <c r="CD223" s="45">
        <v>2.25</v>
      </c>
      <c r="CE223" s="45">
        <v>2.21</v>
      </c>
      <c r="CF223" s="45">
        <v>5219.8</v>
      </c>
      <c r="CG223" s="45">
        <v>6040.1</v>
      </c>
      <c r="CH223" s="45">
        <v>5380.3</v>
      </c>
      <c r="CI223" s="45" t="s">
        <v>168</v>
      </c>
      <c r="CJ223" s="45" t="s">
        <v>168</v>
      </c>
      <c r="CK223" s="45" t="s">
        <v>168</v>
      </c>
      <c r="CL223" s="45">
        <v>844</v>
      </c>
      <c r="CM223" s="45">
        <v>856</v>
      </c>
      <c r="CN223" s="45">
        <v>847</v>
      </c>
      <c r="CO223" s="45">
        <v>142.5</v>
      </c>
      <c r="CP223" s="45">
        <v>144.1</v>
      </c>
      <c r="CQ223" s="45">
        <v>143.4</v>
      </c>
      <c r="CR223" s="45">
        <v>86.7</v>
      </c>
      <c r="CS223" s="45">
        <v>88.7</v>
      </c>
      <c r="CT223" s="45">
        <v>87.8</v>
      </c>
      <c r="CU223" s="45">
        <v>92.5</v>
      </c>
      <c r="CV223" s="45">
        <v>94</v>
      </c>
      <c r="CW223" s="45">
        <v>93.2</v>
      </c>
      <c r="CX223" s="45">
        <v>5.0999999999999996</v>
      </c>
      <c r="CY223" s="45">
        <v>6.2</v>
      </c>
      <c r="CZ223" s="45">
        <v>5.4</v>
      </c>
      <c r="DA223" s="45">
        <v>23.8</v>
      </c>
      <c r="DB223" s="45">
        <v>33.9</v>
      </c>
      <c r="DC223" s="45">
        <v>29.6</v>
      </c>
      <c r="DD223" s="45">
        <v>269</v>
      </c>
      <c r="DE223" s="45">
        <v>276</v>
      </c>
      <c r="DF223" s="45">
        <v>276</v>
      </c>
      <c r="DG223" s="45">
        <v>14.5</v>
      </c>
      <c r="DH223" s="45">
        <v>15.2</v>
      </c>
      <c r="DI223" s="45">
        <v>15</v>
      </c>
      <c r="DJ223" s="45">
        <v>0.3</v>
      </c>
      <c r="DK223" s="45">
        <v>0.3</v>
      </c>
      <c r="DL223" s="45">
        <v>0.3</v>
      </c>
      <c r="DM223" s="45">
        <v>0.42</v>
      </c>
      <c r="DN223" s="45">
        <v>0.52</v>
      </c>
      <c r="DO223" s="45">
        <v>0.49</v>
      </c>
      <c r="DP223" s="45">
        <v>35</v>
      </c>
      <c r="DQ223" s="45">
        <v>35</v>
      </c>
      <c r="DR223" s="45">
        <v>35</v>
      </c>
      <c r="DS223" s="45">
        <v>251.4</v>
      </c>
      <c r="DT223" s="45">
        <v>290.2</v>
      </c>
      <c r="DU223" s="45">
        <v>277.60000000000002</v>
      </c>
      <c r="DV223" s="45">
        <v>1660</v>
      </c>
      <c r="DW223" s="45">
        <v>720</v>
      </c>
      <c r="DX223" s="45">
        <v>540</v>
      </c>
      <c r="DY223" s="45">
        <v>1400</v>
      </c>
      <c r="DZ223" s="45">
        <v>6.6000000000000003E-2</v>
      </c>
      <c r="EA223" s="45">
        <v>6.6000000000000003E-2</v>
      </c>
      <c r="EB223" s="45">
        <v>6.6000000000000003E-2</v>
      </c>
      <c r="EC223" s="45">
        <v>8.8900000000000007E-2</v>
      </c>
      <c r="ED223" s="45">
        <v>8.8900000000000007E-2</v>
      </c>
      <c r="EE223" s="45">
        <v>8.8900000000000007E-2</v>
      </c>
      <c r="EF223" s="45">
        <v>6.0900000000000003E-2</v>
      </c>
      <c r="EG223" s="45">
        <v>6.0900000000000003E-2</v>
      </c>
      <c r="EH223" s="45">
        <v>6.0900000000000003E-2</v>
      </c>
      <c r="EI223" s="45">
        <v>6.6000000000000003E-2</v>
      </c>
      <c r="EJ223" s="45">
        <v>6.6000000000000003E-2</v>
      </c>
      <c r="EK223" s="45">
        <v>6.6000000000000003E-2</v>
      </c>
      <c r="EL223" s="45">
        <v>6.8599999999999994E-2</v>
      </c>
      <c r="EM223" s="45">
        <v>6.8599999999999994E-2</v>
      </c>
      <c r="EN223" s="45">
        <v>6.8599999999999994E-2</v>
      </c>
      <c r="EO223" s="45">
        <v>2.5000000000000001E-3</v>
      </c>
      <c r="EP223" s="45">
        <v>9</v>
      </c>
      <c r="EQ223" s="45">
        <v>5.5899999999999998E-2</v>
      </c>
      <c r="ER223" s="45">
        <v>49416</v>
      </c>
      <c r="ES223" s="45">
        <v>67.75</v>
      </c>
      <c r="ET223" s="45" t="s">
        <v>445</v>
      </c>
      <c r="EU223" s="45">
        <v>8231</v>
      </c>
      <c r="EV223" s="45">
        <v>488</v>
      </c>
      <c r="EW223" s="45">
        <v>2405</v>
      </c>
      <c r="EX223" s="45" t="s">
        <v>142</v>
      </c>
      <c r="EY223" s="45" t="s">
        <v>446</v>
      </c>
      <c r="EZ223" s="45">
        <v>20000921</v>
      </c>
      <c r="FA223" s="45" t="s">
        <v>444</v>
      </c>
      <c r="FB223" s="45">
        <v>91</v>
      </c>
      <c r="FC223" s="45" t="s">
        <v>143</v>
      </c>
    </row>
    <row r="224" spans="1:159" s="45" customFormat="1">
      <c r="A224" s="45" t="s">
        <v>239</v>
      </c>
      <c r="B224" s="45">
        <v>1</v>
      </c>
      <c r="C224" s="45">
        <v>15.1</v>
      </c>
      <c r="D224" s="45">
        <v>38052</v>
      </c>
      <c r="E224" s="45">
        <v>1006</v>
      </c>
      <c r="F224" s="45" t="s">
        <v>145</v>
      </c>
      <c r="G224" s="45">
        <v>20010404</v>
      </c>
      <c r="H224" s="45" t="s">
        <v>185</v>
      </c>
      <c r="I224" s="45" t="s">
        <v>236</v>
      </c>
      <c r="J224" s="45">
        <v>20010406</v>
      </c>
      <c r="K224" s="45">
        <v>20011004</v>
      </c>
      <c r="L224" s="45">
        <v>6</v>
      </c>
      <c r="N224" s="52">
        <f t="shared" si="173"/>
        <v>0</v>
      </c>
      <c r="O224" s="53">
        <f t="shared" si="174"/>
        <v>-0.37880000000000003</v>
      </c>
      <c r="P224" s="45">
        <v>-0.37880000000000003</v>
      </c>
      <c r="Q224" s="45">
        <f t="shared" si="175"/>
        <v>-0.26008314880000005</v>
      </c>
      <c r="R224" s="45">
        <f t="shared" si="176"/>
        <v>0</v>
      </c>
      <c r="S224" s="45">
        <f t="shared" si="177"/>
        <v>-0.37880000000000003</v>
      </c>
      <c r="T224" s="54">
        <f t="shared" si="178"/>
        <v>26.4</v>
      </c>
      <c r="U224" s="45">
        <f t="shared" si="179"/>
        <v>-0.36288728746666665</v>
      </c>
      <c r="V224" s="55">
        <f t="shared" si="180"/>
        <v>0.36288728746666665</v>
      </c>
      <c r="W224" s="56">
        <f t="shared" si="181"/>
        <v>-1.9890890666666716E-2</v>
      </c>
      <c r="X224" s="54">
        <f t="shared" si="182"/>
        <v>24.658141020159999</v>
      </c>
      <c r="Y224" s="45">
        <f t="shared" si="183"/>
        <v>-1.9890890666666716E-2</v>
      </c>
      <c r="Z224" s="45">
        <f t="shared" si="184"/>
        <v>0</v>
      </c>
      <c r="AA224" s="45">
        <f t="shared" si="185"/>
        <v>-0.36288728746666665</v>
      </c>
      <c r="AB224" s="45">
        <f t="shared" si="186"/>
        <v>0</v>
      </c>
      <c r="AC224" s="45">
        <f t="shared" si="187"/>
        <v>0</v>
      </c>
      <c r="AD224" s="45">
        <f t="shared" si="188"/>
        <v>0</v>
      </c>
      <c r="AE224" s="45">
        <f t="shared" si="189"/>
        <v>1</v>
      </c>
      <c r="AF224" s="45">
        <f t="shared" si="190"/>
        <v>1</v>
      </c>
      <c r="AH224" s="48">
        <v>9.06</v>
      </c>
      <c r="AI224" s="45">
        <f t="shared" si="198"/>
        <v>0.27272727272727498</v>
      </c>
      <c r="AJ224" s="45">
        <v>0.27272727272727498</v>
      </c>
      <c r="AK224" s="45">
        <f t="shared" si="191"/>
        <v>-4.3106909090909563E-2</v>
      </c>
      <c r="AL224" s="45">
        <f t="shared" si="192"/>
        <v>0</v>
      </c>
      <c r="AM224" s="45">
        <f t="shared" si="196"/>
        <v>0.27272727272727498</v>
      </c>
      <c r="AN224" s="45">
        <f t="shared" si="194"/>
        <v>-0.18437339797979857</v>
      </c>
      <c r="AO224" s="45">
        <f t="shared" si="195"/>
        <v>0.18437339797979857</v>
      </c>
      <c r="AP224" s="45">
        <f t="shared" si="197"/>
        <v>0.57137583838384187</v>
      </c>
      <c r="AQ224" s="45">
        <f t="shared" si="193"/>
        <v>0</v>
      </c>
      <c r="BE224" s="45" t="s">
        <v>164</v>
      </c>
      <c r="BF224" s="45">
        <v>143.5</v>
      </c>
      <c r="BG224" s="45">
        <v>20010402</v>
      </c>
      <c r="BH224" s="45" t="s">
        <v>138</v>
      </c>
      <c r="BI224" s="45" t="s">
        <v>490</v>
      </c>
      <c r="BJ224" s="45">
        <v>11769</v>
      </c>
      <c r="BK224" s="45">
        <v>40</v>
      </c>
      <c r="BL224" s="45">
        <v>59.83</v>
      </c>
      <c r="BM224" s="45">
        <v>52.22</v>
      </c>
      <c r="BN224" s="45">
        <v>10.1</v>
      </c>
      <c r="BO224" s="45">
        <v>8.99</v>
      </c>
      <c r="BP224" s="45">
        <v>116</v>
      </c>
      <c r="BQ224" s="45">
        <v>38052</v>
      </c>
      <c r="BR224" s="45">
        <v>40</v>
      </c>
      <c r="BS224" s="45">
        <v>6.5</v>
      </c>
      <c r="BT224" s="45">
        <v>8.6</v>
      </c>
      <c r="BU224" s="45">
        <v>15.1</v>
      </c>
      <c r="BV224" s="45">
        <v>0</v>
      </c>
      <c r="BW224" s="45">
        <v>3147</v>
      </c>
      <c r="BX224" s="45">
        <v>3155</v>
      </c>
      <c r="BY224" s="45">
        <v>3151</v>
      </c>
      <c r="BZ224" s="45">
        <v>13.4</v>
      </c>
      <c r="CA224" s="45">
        <v>13.4</v>
      </c>
      <c r="CB224" s="45">
        <v>13.4</v>
      </c>
      <c r="CC224" s="45">
        <v>2.1800000000000002</v>
      </c>
      <c r="CD224" s="45">
        <v>2.25</v>
      </c>
      <c r="CE224" s="45">
        <v>2.2200000000000002</v>
      </c>
      <c r="CF224" s="45">
        <v>5667.2</v>
      </c>
      <c r="CG224" s="45">
        <v>5704.5</v>
      </c>
      <c r="CH224" s="45">
        <v>5703.6</v>
      </c>
      <c r="CI224" s="45" t="s">
        <v>168</v>
      </c>
      <c r="CJ224" s="45" t="s">
        <v>168</v>
      </c>
      <c r="CK224" s="45" t="s">
        <v>168</v>
      </c>
      <c r="CL224" s="45">
        <v>844</v>
      </c>
      <c r="CM224" s="45">
        <v>861</v>
      </c>
      <c r="CN224" s="45">
        <v>850</v>
      </c>
      <c r="CO224" s="45">
        <v>142.5</v>
      </c>
      <c r="CP224" s="45">
        <v>144.19999999999999</v>
      </c>
      <c r="CQ224" s="45">
        <v>143.30000000000001</v>
      </c>
      <c r="CR224" s="45">
        <v>86.7</v>
      </c>
      <c r="CS224" s="45">
        <v>88.3</v>
      </c>
      <c r="CT224" s="45">
        <v>87.7</v>
      </c>
      <c r="CU224" s="45">
        <v>91.9</v>
      </c>
      <c r="CV224" s="45">
        <v>94.3</v>
      </c>
      <c r="CW224" s="45">
        <v>93.2</v>
      </c>
      <c r="CX224" s="45">
        <v>4.9000000000000004</v>
      </c>
      <c r="CY224" s="45">
        <v>6.7</v>
      </c>
      <c r="CZ224" s="45">
        <v>5.4</v>
      </c>
      <c r="DA224" s="45">
        <v>23.9</v>
      </c>
      <c r="DB224" s="45">
        <v>36</v>
      </c>
      <c r="DC224" s="45">
        <v>32</v>
      </c>
      <c r="DD224" s="45">
        <v>276</v>
      </c>
      <c r="DE224" s="45">
        <v>276</v>
      </c>
      <c r="DF224" s="45">
        <v>276</v>
      </c>
      <c r="DG224" s="45">
        <v>16.5</v>
      </c>
      <c r="DH224" s="45">
        <v>16.5</v>
      </c>
      <c r="DI224" s="45">
        <v>16.5</v>
      </c>
      <c r="DJ224" s="45">
        <v>0.3</v>
      </c>
      <c r="DK224" s="45">
        <v>0.3</v>
      </c>
      <c r="DL224" s="45">
        <v>0.3</v>
      </c>
      <c r="DM224" s="45">
        <v>0.45</v>
      </c>
      <c r="DN224" s="45">
        <v>0.55000000000000004</v>
      </c>
      <c r="DO224" s="45">
        <v>0.5</v>
      </c>
      <c r="DP224" s="45">
        <v>35</v>
      </c>
      <c r="DQ224" s="45">
        <v>35</v>
      </c>
      <c r="DR224" s="45">
        <v>35</v>
      </c>
      <c r="DS224" s="45">
        <v>277.5</v>
      </c>
      <c r="DT224" s="45">
        <v>294.5</v>
      </c>
      <c r="DU224" s="45">
        <v>283.7</v>
      </c>
      <c r="DV224" s="45">
        <v>1660</v>
      </c>
      <c r="DW224" s="45">
        <v>720</v>
      </c>
      <c r="DX224" s="45">
        <v>540</v>
      </c>
      <c r="DY224" s="45">
        <v>1724</v>
      </c>
      <c r="DZ224" s="45">
        <v>8.1299999999999997E-2</v>
      </c>
      <c r="EA224" s="45">
        <v>8.1299999999999997E-2</v>
      </c>
      <c r="EB224" s="45">
        <v>8.1299999999999997E-2</v>
      </c>
      <c r="EC224" s="45">
        <v>0.1016</v>
      </c>
      <c r="ED224" s="45">
        <v>0.1016</v>
      </c>
      <c r="EE224" s="45">
        <v>0.1016</v>
      </c>
      <c r="EF224" s="45">
        <v>6.6000000000000003E-2</v>
      </c>
      <c r="EG224" s="45">
        <v>6.6000000000000003E-2</v>
      </c>
      <c r="EH224" s="45">
        <v>6.6000000000000003E-2</v>
      </c>
      <c r="EI224" s="45">
        <v>6.8599999999999994E-2</v>
      </c>
      <c r="EJ224" s="45">
        <v>6.8599999999999994E-2</v>
      </c>
      <c r="EK224" s="45">
        <v>6.8599999999999994E-2</v>
      </c>
      <c r="EL224" s="45">
        <v>6.8599999999999994E-2</v>
      </c>
      <c r="EM224" s="45">
        <v>6.8599999999999994E-2</v>
      </c>
      <c r="EN224" s="45">
        <v>6.8599999999999994E-2</v>
      </c>
      <c r="EO224" s="45">
        <v>0</v>
      </c>
      <c r="EP224" s="45">
        <v>6</v>
      </c>
      <c r="EQ224" s="45">
        <v>4.5699999999999998E-2</v>
      </c>
      <c r="ER224" s="45">
        <v>49416</v>
      </c>
      <c r="ES224" s="45">
        <v>67.75</v>
      </c>
      <c r="ET224" s="45" t="s">
        <v>393</v>
      </c>
      <c r="EU224" s="45">
        <v>8231</v>
      </c>
      <c r="EV224" s="45">
        <v>488</v>
      </c>
      <c r="EW224" s="45">
        <v>2405</v>
      </c>
      <c r="EX224" s="45" t="s">
        <v>142</v>
      </c>
      <c r="EY224" s="45">
        <v>224</v>
      </c>
      <c r="EZ224" s="45">
        <v>20010404</v>
      </c>
      <c r="FA224" s="45" t="s">
        <v>185</v>
      </c>
      <c r="FB224" s="45">
        <v>91</v>
      </c>
      <c r="FC224" s="45" t="s">
        <v>143</v>
      </c>
    </row>
    <row r="225" spans="1:159" s="45" customFormat="1">
      <c r="A225" s="45" t="s">
        <v>239</v>
      </c>
      <c r="B225" s="45">
        <v>1</v>
      </c>
      <c r="C225" s="45">
        <v>5.0999999999999996</v>
      </c>
      <c r="D225" s="45">
        <v>38050</v>
      </c>
      <c r="E225" s="45" t="s">
        <v>144</v>
      </c>
      <c r="F225" s="45" t="s">
        <v>145</v>
      </c>
      <c r="G225" s="45">
        <v>20011116</v>
      </c>
      <c r="H225" s="45" t="s">
        <v>561</v>
      </c>
      <c r="I225" s="45" t="s">
        <v>236</v>
      </c>
      <c r="J225" s="45">
        <v>20011120</v>
      </c>
      <c r="K225" s="45">
        <v>20020516</v>
      </c>
      <c r="L225" s="45">
        <v>7</v>
      </c>
      <c r="N225" s="52">
        <f t="shared" si="173"/>
        <v>0</v>
      </c>
      <c r="O225" s="53">
        <f t="shared" si="174"/>
        <v>-1.3332999999999999</v>
      </c>
      <c r="P225" s="45">
        <v>-1.3332999999999999</v>
      </c>
      <c r="Q225" s="45">
        <f t="shared" si="175"/>
        <v>-0.47472651904000007</v>
      </c>
      <c r="R225" s="45">
        <f t="shared" si="176"/>
        <v>0</v>
      </c>
      <c r="S225" s="45">
        <f t="shared" si="177"/>
        <v>-1.3332999999999999</v>
      </c>
      <c r="T225" s="54">
        <f t="shared" si="178"/>
        <v>26.4</v>
      </c>
      <c r="U225" s="45">
        <f t="shared" si="179"/>
        <v>-0.55696982997333333</v>
      </c>
      <c r="V225" s="55">
        <f t="shared" si="180"/>
        <v>0.55696982997333333</v>
      </c>
      <c r="W225" s="56">
        <f t="shared" si="181"/>
        <v>-0.97041271253333328</v>
      </c>
      <c r="X225" s="54">
        <f t="shared" si="182"/>
        <v>23.726544816127998</v>
      </c>
      <c r="Y225" s="45">
        <f t="shared" si="183"/>
        <v>-0.97041271253333328</v>
      </c>
      <c r="Z225" s="45">
        <f t="shared" si="184"/>
        <v>0</v>
      </c>
      <c r="AA225" s="45">
        <f t="shared" si="185"/>
        <v>-0.55696982997333333</v>
      </c>
      <c r="AB225" s="45">
        <f t="shared" si="186"/>
        <v>0</v>
      </c>
      <c r="AC225" s="45">
        <f t="shared" si="187"/>
        <v>0</v>
      </c>
      <c r="AD225" s="45">
        <f t="shared" si="188"/>
        <v>0</v>
      </c>
      <c r="AE225" s="45">
        <f t="shared" si="189"/>
        <v>0</v>
      </c>
      <c r="AF225" s="45">
        <f t="shared" si="190"/>
        <v>0</v>
      </c>
      <c r="AH225" s="48">
        <v>10.17</v>
      </c>
      <c r="AI225" s="45">
        <f>(AH225-10.29)/0.11</f>
        <v>-1.0909090909090837</v>
      </c>
      <c r="AJ225" s="45">
        <v>-1.0909090909090837</v>
      </c>
      <c r="AK225" s="45">
        <f t="shared" si="191"/>
        <v>-0.25266734545454439</v>
      </c>
      <c r="AL225" s="45">
        <f t="shared" si="192"/>
        <v>0</v>
      </c>
      <c r="AM225" s="45">
        <f t="shared" si="196"/>
        <v>-1.0909090909090837</v>
      </c>
      <c r="AN225" s="45">
        <f t="shared" si="194"/>
        <v>-0.36568053656565558</v>
      </c>
      <c r="AO225" s="45">
        <f t="shared" si="195"/>
        <v>0.36568053656565558</v>
      </c>
      <c r="AP225" s="45">
        <f t="shared" si="197"/>
        <v>-0.90653569292928515</v>
      </c>
      <c r="AQ225" s="45">
        <f t="shared" si="193"/>
        <v>0</v>
      </c>
      <c r="BE225" s="45" t="s">
        <v>164</v>
      </c>
      <c r="BF225" s="45">
        <v>143.5</v>
      </c>
      <c r="BG225" s="45">
        <v>20011114</v>
      </c>
      <c r="BH225" s="45" t="s">
        <v>138</v>
      </c>
      <c r="BI225" s="45" t="s">
        <v>561</v>
      </c>
      <c r="BJ225" s="45">
        <v>11769</v>
      </c>
      <c r="BK225" s="45">
        <v>40</v>
      </c>
      <c r="BL225" s="45">
        <v>71.209999999999994</v>
      </c>
      <c r="BM225" s="45">
        <v>64.63</v>
      </c>
      <c r="BN225" s="45">
        <v>10.82</v>
      </c>
      <c r="BO225" s="45">
        <v>10.029999999999999</v>
      </c>
      <c r="BP225" s="45">
        <v>-80</v>
      </c>
      <c r="BQ225" s="45">
        <v>38050</v>
      </c>
      <c r="BR225" s="45">
        <v>40</v>
      </c>
      <c r="BS225" s="45">
        <v>2.5</v>
      </c>
      <c r="BT225" s="45">
        <v>2.6</v>
      </c>
      <c r="BU225" s="45">
        <v>5.0999999999999996</v>
      </c>
      <c r="BV225" s="45">
        <v>0</v>
      </c>
      <c r="BW225" s="45">
        <v>3145</v>
      </c>
      <c r="BX225" s="45">
        <v>3165</v>
      </c>
      <c r="BY225" s="45">
        <v>3152</v>
      </c>
      <c r="BZ225" s="45">
        <v>13.4</v>
      </c>
      <c r="CA225" s="45">
        <v>13.4</v>
      </c>
      <c r="CB225" s="45">
        <v>13.4</v>
      </c>
      <c r="CC225" s="45">
        <v>2.2000000000000002</v>
      </c>
      <c r="CD225" s="45">
        <v>2.2599999999999998</v>
      </c>
      <c r="CE225" s="45">
        <v>2.2400000000000002</v>
      </c>
      <c r="CF225" s="45">
        <v>4996.1000000000004</v>
      </c>
      <c r="CG225" s="45">
        <v>4996.1000000000004</v>
      </c>
      <c r="CH225" s="45">
        <v>4996.1000000000004</v>
      </c>
      <c r="CI225" s="45" t="s">
        <v>168</v>
      </c>
      <c r="CJ225" s="45" t="s">
        <v>168</v>
      </c>
      <c r="CK225" s="45" t="s">
        <v>168</v>
      </c>
      <c r="CL225" s="45">
        <v>838</v>
      </c>
      <c r="CM225" s="45">
        <v>861</v>
      </c>
      <c r="CN225" s="45">
        <v>852</v>
      </c>
      <c r="CO225" s="45">
        <v>142.4</v>
      </c>
      <c r="CP225" s="45">
        <v>144.4</v>
      </c>
      <c r="CQ225" s="45">
        <v>143.4</v>
      </c>
      <c r="CR225" s="45">
        <v>87.2</v>
      </c>
      <c r="CS225" s="45">
        <v>89.7</v>
      </c>
      <c r="CT225" s="45">
        <v>88.1</v>
      </c>
      <c r="CU225" s="45">
        <v>92.9</v>
      </c>
      <c r="CV225" s="45">
        <v>94.6</v>
      </c>
      <c r="CW225" s="45">
        <v>93.5</v>
      </c>
      <c r="CX225" s="45">
        <v>4.9000000000000004</v>
      </c>
      <c r="CY225" s="45">
        <v>5.7</v>
      </c>
      <c r="CZ225" s="45">
        <v>5.4</v>
      </c>
      <c r="DA225" s="45">
        <v>19.399999999999999</v>
      </c>
      <c r="DB225" s="45">
        <v>33.200000000000003</v>
      </c>
      <c r="DC225" s="45">
        <v>24.9</v>
      </c>
      <c r="DD225" s="45">
        <v>276</v>
      </c>
      <c r="DE225" s="45">
        <v>276</v>
      </c>
      <c r="DF225" s="45">
        <v>276</v>
      </c>
      <c r="DG225" s="45">
        <v>15.9</v>
      </c>
      <c r="DH225" s="45">
        <v>15.9</v>
      </c>
      <c r="DI225" s="45">
        <v>15.9</v>
      </c>
      <c r="DJ225" s="45">
        <v>0.3</v>
      </c>
      <c r="DK225" s="45">
        <v>0.3</v>
      </c>
      <c r="DL225" s="45">
        <v>0.3</v>
      </c>
      <c r="DM225" s="45">
        <v>0.5</v>
      </c>
      <c r="DN225" s="45">
        <v>0.5</v>
      </c>
      <c r="DO225" s="45">
        <v>0.5</v>
      </c>
      <c r="DP225" s="45">
        <v>35</v>
      </c>
      <c r="DQ225" s="45">
        <v>35</v>
      </c>
      <c r="DR225" s="45">
        <v>35</v>
      </c>
      <c r="DS225" s="45">
        <v>271.8</v>
      </c>
      <c r="DT225" s="45">
        <v>294.5</v>
      </c>
      <c r="DU225" s="45">
        <v>285.39999999999998</v>
      </c>
      <c r="DV225" s="45">
        <v>1660</v>
      </c>
      <c r="DW225" s="45">
        <v>720</v>
      </c>
      <c r="DX225" s="45">
        <v>540</v>
      </c>
      <c r="DY225" s="45">
        <v>1920</v>
      </c>
      <c r="DZ225" s="45">
        <v>6.6000000000000003E-2</v>
      </c>
      <c r="EA225" s="45">
        <v>6.6000000000000003E-2</v>
      </c>
      <c r="EB225" s="45">
        <v>6.6000000000000003E-2</v>
      </c>
      <c r="EC225" s="45">
        <v>9.1399999999999995E-2</v>
      </c>
      <c r="ED225" s="45">
        <v>9.1399999999999995E-2</v>
      </c>
      <c r="EE225" s="45">
        <v>9.1399999999999995E-2</v>
      </c>
      <c r="EF225" s="45">
        <v>6.8599999999999994E-2</v>
      </c>
      <c r="EG225" s="45">
        <v>6.8599999999999994E-2</v>
      </c>
      <c r="EH225" s="45">
        <v>6.8599999999999994E-2</v>
      </c>
      <c r="EI225" s="45">
        <v>6.3500000000000001E-2</v>
      </c>
      <c r="EJ225" s="45">
        <v>6.6000000000000003E-2</v>
      </c>
      <c r="EK225" s="45">
        <v>6.4799999999999996E-2</v>
      </c>
      <c r="EL225" s="45">
        <v>6.8599999999999994E-2</v>
      </c>
      <c r="EM225" s="45">
        <v>6.8599999999999994E-2</v>
      </c>
      <c r="EN225" s="45">
        <v>6.8599999999999994E-2</v>
      </c>
      <c r="EO225" s="45">
        <v>0</v>
      </c>
      <c r="EP225" s="45">
        <v>9</v>
      </c>
      <c r="EQ225" s="45">
        <v>5.33E-2</v>
      </c>
      <c r="ER225" s="45">
        <v>49416</v>
      </c>
      <c r="ES225" s="45">
        <v>67.75</v>
      </c>
      <c r="ET225" s="45" t="s">
        <v>445</v>
      </c>
      <c r="EU225" s="45">
        <v>8231</v>
      </c>
      <c r="EV225" s="45">
        <v>488</v>
      </c>
      <c r="EW225" s="45">
        <v>2405</v>
      </c>
      <c r="EX225" s="45" t="s">
        <v>142</v>
      </c>
      <c r="EY225" s="45">
        <v>227</v>
      </c>
      <c r="EZ225" s="45">
        <v>20011116</v>
      </c>
      <c r="FA225" s="45" t="s">
        <v>561</v>
      </c>
      <c r="FB225" s="45">
        <v>91</v>
      </c>
      <c r="FC225" s="45" t="s">
        <v>143</v>
      </c>
    </row>
    <row r="226" spans="1:159" s="45" customFormat="1">
      <c r="A226" s="45" t="s">
        <v>239</v>
      </c>
      <c r="B226" s="45">
        <v>1</v>
      </c>
      <c r="C226" s="45">
        <v>11.3</v>
      </c>
      <c r="D226" s="45">
        <v>42530</v>
      </c>
      <c r="E226" s="45" t="s">
        <v>577</v>
      </c>
      <c r="F226" s="45" t="s">
        <v>145</v>
      </c>
      <c r="G226" s="45">
        <v>20020606</v>
      </c>
      <c r="H226" s="45" t="s">
        <v>597</v>
      </c>
      <c r="I226" s="45" t="s">
        <v>236</v>
      </c>
      <c r="J226" s="45">
        <v>20020614</v>
      </c>
      <c r="K226" s="45">
        <v>20021206</v>
      </c>
      <c r="L226" s="45">
        <v>8</v>
      </c>
      <c r="N226" s="52">
        <f t="shared" si="173"/>
        <v>0</v>
      </c>
      <c r="O226" s="53">
        <f t="shared" si="174"/>
        <v>-0.39910000000000001</v>
      </c>
      <c r="P226" s="45">
        <v>-0.39910000000000001</v>
      </c>
      <c r="Q226" s="45">
        <f t="shared" si="175"/>
        <v>-0.45960121523200009</v>
      </c>
      <c r="R226" s="45">
        <f t="shared" si="176"/>
        <v>0</v>
      </c>
      <c r="S226" s="45">
        <f t="shared" si="177"/>
        <v>-0.39910000000000001</v>
      </c>
      <c r="T226" s="54">
        <f t="shared" si="178"/>
        <v>26.4</v>
      </c>
      <c r="U226" s="45">
        <f t="shared" si="179"/>
        <v>-0.52539586397866667</v>
      </c>
      <c r="V226" s="55">
        <f t="shared" si="180"/>
        <v>0.52539586397866667</v>
      </c>
      <c r="W226" s="56">
        <f t="shared" si="181"/>
        <v>0.15786982997333332</v>
      </c>
      <c r="X226" s="54">
        <f t="shared" si="182"/>
        <v>23.878099852902398</v>
      </c>
      <c r="Y226" s="45">
        <f t="shared" si="183"/>
        <v>0.15786982997333332</v>
      </c>
      <c r="Z226" s="45">
        <f t="shared" si="184"/>
        <v>0</v>
      </c>
      <c r="AA226" s="45">
        <f t="shared" si="185"/>
        <v>-0.52539586397866667</v>
      </c>
      <c r="AB226" s="45">
        <f t="shared" si="186"/>
        <v>0</v>
      </c>
      <c r="AC226" s="45">
        <f t="shared" si="187"/>
        <v>0</v>
      </c>
      <c r="AD226" s="45">
        <f t="shared" si="188"/>
        <v>0</v>
      </c>
      <c r="AE226" s="45">
        <f t="shared" si="189"/>
        <v>0</v>
      </c>
      <c r="AF226" s="45">
        <f t="shared" si="190"/>
        <v>1</v>
      </c>
      <c r="AH226" s="48">
        <v>9.2200000000000006</v>
      </c>
      <c r="AI226" s="45">
        <f>(AH226-9.24)/0.07</f>
        <v>-0.28571428571427959</v>
      </c>
      <c r="AJ226" s="45">
        <v>-0.28571428571427959</v>
      </c>
      <c r="AK226" s="45">
        <f t="shared" si="191"/>
        <v>-0.25927673350649144</v>
      </c>
      <c r="AL226" s="45">
        <f t="shared" si="192"/>
        <v>0</v>
      </c>
      <c r="AM226" s="45">
        <f t="shared" si="196"/>
        <v>-0.28571428571427959</v>
      </c>
      <c r="AN226" s="45">
        <f t="shared" si="194"/>
        <v>-0.34968728639538044</v>
      </c>
      <c r="AO226" s="45">
        <f t="shared" si="195"/>
        <v>0.34968728639538044</v>
      </c>
      <c r="AP226" s="45">
        <f t="shared" si="197"/>
        <v>7.9966250851375986E-2</v>
      </c>
      <c r="AQ226" s="45">
        <f t="shared" si="193"/>
        <v>0</v>
      </c>
      <c r="BE226" s="45" t="s">
        <v>164</v>
      </c>
      <c r="BF226" s="45">
        <v>143.5</v>
      </c>
      <c r="BG226" s="45">
        <v>20020604</v>
      </c>
      <c r="BH226" s="45" t="s">
        <v>138</v>
      </c>
      <c r="BI226" s="45" t="s">
        <v>466</v>
      </c>
      <c r="BJ226" s="45">
        <v>11769</v>
      </c>
      <c r="BK226" s="45">
        <v>40</v>
      </c>
      <c r="BL226" s="45">
        <v>58.83</v>
      </c>
      <c r="BM226" s="45">
        <v>52.25</v>
      </c>
      <c r="BN226" s="45">
        <v>10.09</v>
      </c>
      <c r="BO226" s="45">
        <v>9.1199999999999992</v>
      </c>
      <c r="BP226" s="45">
        <v>172</v>
      </c>
      <c r="BQ226" s="45">
        <v>42530</v>
      </c>
      <c r="BR226" s="45">
        <v>40</v>
      </c>
      <c r="BS226" s="45">
        <v>6.2</v>
      </c>
      <c r="BT226" s="45">
        <v>5.0999999999999996</v>
      </c>
      <c r="BU226" s="45">
        <v>11.3</v>
      </c>
      <c r="BV226" s="45">
        <v>0</v>
      </c>
      <c r="BW226" s="45">
        <v>3140</v>
      </c>
      <c r="BX226" s="45">
        <v>3175</v>
      </c>
      <c r="BY226" s="45">
        <v>3153</v>
      </c>
      <c r="BZ226" s="45">
        <v>13.4</v>
      </c>
      <c r="CA226" s="45">
        <v>13.4</v>
      </c>
      <c r="CB226" s="45">
        <v>13.4</v>
      </c>
      <c r="CC226" s="45">
        <v>2.1800000000000002</v>
      </c>
      <c r="CD226" s="45">
        <v>2.27</v>
      </c>
      <c r="CE226" s="45">
        <v>2.23</v>
      </c>
      <c r="CF226" s="45">
        <v>5070.7</v>
      </c>
      <c r="CG226" s="45">
        <v>6189.2</v>
      </c>
      <c r="CH226" s="45">
        <v>5525.6</v>
      </c>
      <c r="CI226" s="45" t="s">
        <v>168</v>
      </c>
      <c r="CJ226" s="45" t="s">
        <v>168</v>
      </c>
      <c r="CK226" s="45" t="s">
        <v>168</v>
      </c>
      <c r="CL226" s="45">
        <v>849</v>
      </c>
      <c r="CM226" s="45">
        <v>855</v>
      </c>
      <c r="CN226" s="45">
        <v>850</v>
      </c>
      <c r="CO226" s="45">
        <v>142.19999999999999</v>
      </c>
      <c r="CP226" s="45">
        <v>144.4</v>
      </c>
      <c r="CQ226" s="45">
        <v>143.30000000000001</v>
      </c>
      <c r="CR226" s="45">
        <v>82.8</v>
      </c>
      <c r="CS226" s="45">
        <v>88.8</v>
      </c>
      <c r="CT226" s="45">
        <v>87.5</v>
      </c>
      <c r="CU226" s="45">
        <v>92.7</v>
      </c>
      <c r="CV226" s="45">
        <v>94.4</v>
      </c>
      <c r="CW226" s="45">
        <v>93.6</v>
      </c>
      <c r="CX226" s="45">
        <v>4.8</v>
      </c>
      <c r="CY226" s="45">
        <v>6.9</v>
      </c>
      <c r="CZ226" s="45">
        <v>5.8</v>
      </c>
      <c r="DA226" s="45">
        <v>29.4</v>
      </c>
      <c r="DB226" s="45">
        <v>40.6</v>
      </c>
      <c r="DC226" s="45">
        <v>33.299999999999997</v>
      </c>
      <c r="DD226" s="45">
        <v>276</v>
      </c>
      <c r="DE226" s="45">
        <v>276</v>
      </c>
      <c r="DF226" s="45">
        <v>276</v>
      </c>
      <c r="DG226" s="45">
        <v>13.8</v>
      </c>
      <c r="DH226" s="45">
        <v>14.5</v>
      </c>
      <c r="DI226" s="45">
        <v>14.2</v>
      </c>
      <c r="DJ226" s="45">
        <v>0.3</v>
      </c>
      <c r="DK226" s="45">
        <v>0.3</v>
      </c>
      <c r="DL226" s="45">
        <v>0.3</v>
      </c>
      <c r="DM226" s="45">
        <v>0.5</v>
      </c>
      <c r="DN226" s="45">
        <v>0.5</v>
      </c>
      <c r="DO226" s="45">
        <v>0.5</v>
      </c>
      <c r="DP226" s="45">
        <v>35</v>
      </c>
      <c r="DQ226" s="45">
        <v>35</v>
      </c>
      <c r="DR226" s="45">
        <v>35</v>
      </c>
      <c r="DS226" s="45">
        <v>254.8</v>
      </c>
      <c r="DT226" s="45">
        <v>288.8</v>
      </c>
      <c r="DU226" s="45">
        <v>278.2</v>
      </c>
      <c r="DV226" s="45">
        <v>1660</v>
      </c>
      <c r="DW226" s="45">
        <v>720</v>
      </c>
      <c r="DX226" s="45">
        <v>540</v>
      </c>
      <c r="DY226" s="45">
        <v>1668</v>
      </c>
      <c r="DZ226" s="45">
        <v>7.3700000000000002E-2</v>
      </c>
      <c r="EA226" s="45">
        <v>7.3700000000000002E-2</v>
      </c>
      <c r="EB226" s="45">
        <v>7.3700000000000002E-2</v>
      </c>
      <c r="EC226" s="45">
        <v>9.1399999999999995E-2</v>
      </c>
      <c r="ED226" s="45">
        <v>9.1399999999999995E-2</v>
      </c>
      <c r="EE226" s="45">
        <v>9.1399999999999995E-2</v>
      </c>
      <c r="EF226" s="45">
        <v>6.8599999999999994E-2</v>
      </c>
      <c r="EG226" s="45">
        <v>6.8599999999999994E-2</v>
      </c>
      <c r="EH226" s="45">
        <v>6.8599999999999994E-2</v>
      </c>
      <c r="EI226" s="45">
        <v>7.1099999999999997E-2</v>
      </c>
      <c r="EJ226" s="45">
        <v>7.1099999999999997E-2</v>
      </c>
      <c r="EK226" s="45">
        <v>7.1099999999999997E-2</v>
      </c>
      <c r="EL226" s="45">
        <v>7.1099999999999997E-2</v>
      </c>
      <c r="EM226" s="45">
        <v>7.1099999999999997E-2</v>
      </c>
      <c r="EN226" s="45">
        <v>7.1099999999999997E-2</v>
      </c>
      <c r="EO226" s="45">
        <v>0</v>
      </c>
      <c r="EP226" s="45">
        <v>9</v>
      </c>
      <c r="EQ226" s="45">
        <v>4.5699999999999998E-2</v>
      </c>
      <c r="ER226" s="45">
        <v>49416</v>
      </c>
      <c r="ES226" s="45">
        <v>67.75</v>
      </c>
      <c r="ET226" s="45" t="s">
        <v>445</v>
      </c>
      <c r="EU226" s="45">
        <v>8231</v>
      </c>
      <c r="EV226" s="45">
        <v>488</v>
      </c>
      <c r="EW226" s="45">
        <v>2405</v>
      </c>
      <c r="EX226" s="45" t="s">
        <v>142</v>
      </c>
      <c r="EY226" s="45">
        <v>229</v>
      </c>
      <c r="EZ226" s="45">
        <v>20020606</v>
      </c>
      <c r="FA226" s="45" t="s">
        <v>597</v>
      </c>
      <c r="FB226" s="45">
        <v>91</v>
      </c>
      <c r="FC226" s="45" t="s">
        <v>143</v>
      </c>
    </row>
    <row r="227" spans="1:159">
      <c r="A227" t="s">
        <v>239</v>
      </c>
      <c r="B227">
        <v>1</v>
      </c>
      <c r="C227">
        <v>19.399999999999999</v>
      </c>
      <c r="D227">
        <v>38053</v>
      </c>
      <c r="E227">
        <v>1006</v>
      </c>
      <c r="F227" t="s">
        <v>145</v>
      </c>
      <c r="G227">
        <v>20030130</v>
      </c>
      <c r="H227" t="s">
        <v>333</v>
      </c>
      <c r="I227" t="s">
        <v>236</v>
      </c>
      <c r="J227">
        <v>20030206</v>
      </c>
      <c r="K227">
        <v>20030730</v>
      </c>
      <c r="L227">
        <v>9</v>
      </c>
      <c r="N227" s="2">
        <f t="shared" si="173"/>
        <v>0</v>
      </c>
      <c r="O227" s="27">
        <f t="shared" si="174"/>
        <v>0.72160000000000002</v>
      </c>
      <c r="P227">
        <v>0.72160000000000002</v>
      </c>
      <c r="Q227">
        <f t="shared" si="175"/>
        <v>-0.22336097218560008</v>
      </c>
      <c r="R227">
        <f t="shared" si="176"/>
        <v>0</v>
      </c>
      <c r="S227">
        <f t="shared" si="177"/>
        <v>0.72160000000000002</v>
      </c>
      <c r="T227" s="36">
        <f t="shared" si="178"/>
        <v>26.4</v>
      </c>
      <c r="U227">
        <f t="shared" si="179"/>
        <v>-0.27599669118293335</v>
      </c>
      <c r="V227" s="26">
        <f t="shared" si="180"/>
        <v>0.27599669118293335</v>
      </c>
      <c r="W227" s="25">
        <f t="shared" si="181"/>
        <v>1.2469958639786667</v>
      </c>
      <c r="X227" s="36">
        <f t="shared" si="182"/>
        <v>25.075215882321917</v>
      </c>
      <c r="Y227">
        <f t="shared" si="183"/>
        <v>1.2469958639786667</v>
      </c>
      <c r="Z227">
        <f t="shared" si="184"/>
        <v>0</v>
      </c>
      <c r="AA227">
        <f t="shared" si="185"/>
        <v>-0.27599669118293335</v>
      </c>
      <c r="AB227">
        <f t="shared" si="186"/>
        <v>0</v>
      </c>
      <c r="AC227">
        <f t="shared" si="187"/>
        <v>0</v>
      </c>
      <c r="AD227">
        <f t="shared" si="188"/>
        <v>0</v>
      </c>
      <c r="AE227">
        <f t="shared" si="189"/>
        <v>0</v>
      </c>
      <c r="AF227">
        <f t="shared" si="190"/>
        <v>0</v>
      </c>
      <c r="AH227" s="50">
        <v>8.8699999999999992</v>
      </c>
      <c r="AI227">
        <f>(AH227-9)/0.17</f>
        <v>-0.76470588235294568</v>
      </c>
      <c r="AJ227">
        <v>-0.76470588235294568</v>
      </c>
      <c r="AK227">
        <f t="shared" si="191"/>
        <v>-0.36036256327578231</v>
      </c>
      <c r="AL227">
        <f t="shared" si="192"/>
        <v>0</v>
      </c>
      <c r="AM227" s="45">
        <f t="shared" si="196"/>
        <v>-0.76470588235294568</v>
      </c>
      <c r="AN227" s="45">
        <f t="shared" si="194"/>
        <v>-0.4326910055868935</v>
      </c>
      <c r="AO227" s="45">
        <f t="shared" si="195"/>
        <v>0.4326910055868935</v>
      </c>
      <c r="AP227" s="45">
        <f t="shared" si="197"/>
        <v>-0.41501859595756524</v>
      </c>
      <c r="AQ227" s="45">
        <f t="shared" si="193"/>
        <v>0</v>
      </c>
      <c r="BE227" t="s">
        <v>164</v>
      </c>
      <c r="BF227">
        <v>143.5</v>
      </c>
      <c r="BG227">
        <v>20030128</v>
      </c>
      <c r="BH227" t="s">
        <v>138</v>
      </c>
      <c r="BI227" t="s">
        <v>191</v>
      </c>
      <c r="BJ227">
        <v>11769</v>
      </c>
      <c r="BK227">
        <v>40</v>
      </c>
      <c r="BL227">
        <v>61.47</v>
      </c>
      <c r="BM227">
        <v>48.5</v>
      </c>
      <c r="BN227">
        <v>10.15</v>
      </c>
      <c r="BO227">
        <v>8.76</v>
      </c>
      <c r="BP227">
        <v>-5</v>
      </c>
      <c r="BQ227">
        <v>38053</v>
      </c>
      <c r="BR227">
        <v>40</v>
      </c>
      <c r="BS227">
        <v>9.1</v>
      </c>
      <c r="BT227">
        <v>10.3</v>
      </c>
      <c r="BU227">
        <v>19.399999999999999</v>
      </c>
      <c r="BV227">
        <v>0</v>
      </c>
      <c r="BW227">
        <v>3144</v>
      </c>
      <c r="BX227">
        <v>3165</v>
      </c>
      <c r="BY227">
        <v>3152</v>
      </c>
      <c r="BZ227">
        <v>13.4</v>
      </c>
      <c r="CA227">
        <v>13.4</v>
      </c>
      <c r="CB227">
        <v>13.4</v>
      </c>
      <c r="CC227">
        <v>2.15</v>
      </c>
      <c r="CD227">
        <v>2.2599999999999998</v>
      </c>
      <c r="CE227">
        <v>2.2400000000000002</v>
      </c>
      <c r="CF227">
        <v>5033.3999999999996</v>
      </c>
      <c r="CG227">
        <v>5369</v>
      </c>
      <c r="CH227">
        <v>5184.3999999999996</v>
      </c>
      <c r="CI227" t="s">
        <v>168</v>
      </c>
      <c r="CJ227" t="s">
        <v>168</v>
      </c>
      <c r="CK227" t="s">
        <v>168</v>
      </c>
      <c r="CL227">
        <v>849</v>
      </c>
      <c r="CM227">
        <v>849</v>
      </c>
      <c r="CN227">
        <v>849</v>
      </c>
      <c r="CO227">
        <v>142.5</v>
      </c>
      <c r="CP227">
        <v>143.80000000000001</v>
      </c>
      <c r="CQ227">
        <v>143.19999999999999</v>
      </c>
      <c r="CR227">
        <v>87.1</v>
      </c>
      <c r="CS227">
        <v>88.8</v>
      </c>
      <c r="CT227">
        <v>87.8</v>
      </c>
      <c r="CU227">
        <v>92.4</v>
      </c>
      <c r="CV227">
        <v>94.1</v>
      </c>
      <c r="CW227">
        <v>93.2</v>
      </c>
      <c r="CX227">
        <v>5</v>
      </c>
      <c r="CY227">
        <v>6.1</v>
      </c>
      <c r="CZ227">
        <v>5.5</v>
      </c>
      <c r="DA227">
        <v>25</v>
      </c>
      <c r="DB227">
        <v>31</v>
      </c>
      <c r="DC227">
        <v>27.6</v>
      </c>
      <c r="DD227">
        <v>276</v>
      </c>
      <c r="DE227">
        <v>276</v>
      </c>
      <c r="DF227">
        <v>276</v>
      </c>
      <c r="DG227">
        <v>13.8</v>
      </c>
      <c r="DH227">
        <v>15.9</v>
      </c>
      <c r="DI227">
        <v>14.8</v>
      </c>
      <c r="DJ227">
        <v>0.3</v>
      </c>
      <c r="DK227">
        <v>0.3</v>
      </c>
      <c r="DL227">
        <v>0.3</v>
      </c>
      <c r="DM227">
        <v>0.5</v>
      </c>
      <c r="DN227">
        <v>0.55000000000000004</v>
      </c>
      <c r="DO227">
        <v>0.5</v>
      </c>
      <c r="DP227">
        <v>35</v>
      </c>
      <c r="DQ227">
        <v>35</v>
      </c>
      <c r="DR227">
        <v>35</v>
      </c>
      <c r="DS227">
        <v>260.5</v>
      </c>
      <c r="DT227">
        <v>294.5</v>
      </c>
      <c r="DU227">
        <v>280.89999999999998</v>
      </c>
      <c r="DV227">
        <v>1660</v>
      </c>
      <c r="DW227">
        <v>720</v>
      </c>
      <c r="DX227">
        <v>540</v>
      </c>
      <c r="DY227">
        <v>1845</v>
      </c>
      <c r="DZ227">
        <v>7.6200000000000004E-2</v>
      </c>
      <c r="EA227">
        <v>7.6200000000000004E-2</v>
      </c>
      <c r="EB227">
        <v>7.6200000000000004E-2</v>
      </c>
      <c r="EC227">
        <v>9.5200000000000007E-2</v>
      </c>
      <c r="ED227">
        <v>9.5200000000000007E-2</v>
      </c>
      <c r="EE227">
        <v>9.5200000000000007E-2</v>
      </c>
      <c r="EF227">
        <v>6.3500000000000001E-2</v>
      </c>
      <c r="EG227">
        <v>6.3500000000000001E-2</v>
      </c>
      <c r="EH227">
        <v>6.3500000000000001E-2</v>
      </c>
      <c r="EI227">
        <v>6.3500000000000001E-2</v>
      </c>
      <c r="EJ227">
        <v>6.6000000000000003E-2</v>
      </c>
      <c r="EK227">
        <v>6.4799999999999996E-2</v>
      </c>
      <c r="EL227">
        <v>7.1099999999999997E-2</v>
      </c>
      <c r="EM227">
        <v>7.1099999999999997E-2</v>
      </c>
      <c r="EN227">
        <v>7.1099999999999997E-2</v>
      </c>
      <c r="EO227">
        <v>0</v>
      </c>
      <c r="EP227">
        <v>1</v>
      </c>
      <c r="EQ227">
        <v>4.0599999999999997E-2</v>
      </c>
      <c r="ER227">
        <v>49416</v>
      </c>
      <c r="ES227">
        <v>67.75</v>
      </c>
      <c r="ET227" t="s">
        <v>445</v>
      </c>
      <c r="EU227">
        <v>8331</v>
      </c>
      <c r="EV227">
        <v>488</v>
      </c>
      <c r="EW227">
        <v>2405</v>
      </c>
      <c r="EX227" t="s">
        <v>142</v>
      </c>
      <c r="EY227">
        <v>231</v>
      </c>
      <c r="EZ227">
        <v>20030130</v>
      </c>
      <c r="FA227" t="s">
        <v>333</v>
      </c>
      <c r="FB227">
        <v>91</v>
      </c>
      <c r="FC227" t="s">
        <v>143</v>
      </c>
    </row>
    <row r="228" spans="1:159">
      <c r="A228" t="s">
        <v>239</v>
      </c>
      <c r="B228">
        <v>1</v>
      </c>
      <c r="C228">
        <v>5.3</v>
      </c>
      <c r="D228">
        <v>38051</v>
      </c>
      <c r="E228" t="s">
        <v>144</v>
      </c>
      <c r="F228" t="s">
        <v>145</v>
      </c>
      <c r="G228">
        <v>20040407</v>
      </c>
      <c r="H228" t="s">
        <v>744</v>
      </c>
      <c r="I228" t="s">
        <v>236</v>
      </c>
      <c r="J228">
        <v>20040412</v>
      </c>
      <c r="K228">
        <v>20041007</v>
      </c>
      <c r="L228">
        <v>10</v>
      </c>
      <c r="N228" s="2">
        <f t="shared" si="173"/>
        <v>0</v>
      </c>
      <c r="O228" s="27">
        <f t="shared" si="174"/>
        <v>-1.2930999999999999</v>
      </c>
      <c r="P228">
        <v>-1.2930999999999999</v>
      </c>
      <c r="Q228">
        <f t="shared" si="175"/>
        <v>-0.43730877774848009</v>
      </c>
      <c r="R228">
        <f t="shared" si="176"/>
        <v>0</v>
      </c>
      <c r="S228">
        <f t="shared" si="177"/>
        <v>-1.2930999999999999</v>
      </c>
      <c r="T228" s="36">
        <f t="shared" si="178"/>
        <v>26.4</v>
      </c>
      <c r="U228">
        <f t="shared" si="179"/>
        <v>-0.47941735294634669</v>
      </c>
      <c r="V228" s="26">
        <f t="shared" si="180"/>
        <v>0.47941735294634669</v>
      </c>
      <c r="W228" s="25">
        <f t="shared" si="181"/>
        <v>-1.0171033088170667</v>
      </c>
      <c r="X228" s="36">
        <f t="shared" si="182"/>
        <v>24.098796705857534</v>
      </c>
      <c r="Y228">
        <f t="shared" si="183"/>
        <v>-1.0171033088170667</v>
      </c>
      <c r="Z228">
        <f t="shared" si="184"/>
        <v>0</v>
      </c>
      <c r="AA228">
        <f t="shared" si="185"/>
        <v>-0.47941735294634669</v>
      </c>
      <c r="AB228">
        <f t="shared" si="186"/>
        <v>0</v>
      </c>
      <c r="AC228">
        <f t="shared" si="187"/>
        <v>0</v>
      </c>
      <c r="AD228">
        <f t="shared" si="188"/>
        <v>0</v>
      </c>
      <c r="AE228">
        <f t="shared" si="189"/>
        <v>0</v>
      </c>
      <c r="AF228">
        <f t="shared" si="190"/>
        <v>0</v>
      </c>
      <c r="AH228" s="50">
        <v>10.23</v>
      </c>
      <c r="AI228">
        <f>(AH228-10.27)/0.11</f>
        <v>-0.36363636363635587</v>
      </c>
      <c r="AJ228">
        <v>-0.36363636363635587</v>
      </c>
      <c r="AK228">
        <f t="shared" si="191"/>
        <v>-0.36101732334789705</v>
      </c>
      <c r="AL228">
        <f t="shared" si="192"/>
        <v>0</v>
      </c>
      <c r="AM228" s="45">
        <f t="shared" si="196"/>
        <v>-0.36363636363635587</v>
      </c>
      <c r="AN228" s="45">
        <f t="shared" si="194"/>
        <v>-0.41888007719678599</v>
      </c>
      <c r="AO228" s="45">
        <f t="shared" si="195"/>
        <v>0.41888007719678599</v>
      </c>
      <c r="AP228" s="45">
        <f t="shared" si="197"/>
        <v>6.9054641950537621E-2</v>
      </c>
      <c r="AQ228" s="45">
        <f t="shared" si="193"/>
        <v>0</v>
      </c>
      <c r="BE228" t="s">
        <v>164</v>
      </c>
      <c r="BF228">
        <v>143.5</v>
      </c>
      <c r="BG228">
        <v>20040405</v>
      </c>
      <c r="BH228" t="s">
        <v>138</v>
      </c>
      <c r="BI228" t="s">
        <v>745</v>
      </c>
      <c r="BJ228">
        <v>11769</v>
      </c>
      <c r="BK228">
        <v>40</v>
      </c>
      <c r="BL228">
        <v>71.48</v>
      </c>
      <c r="BM228">
        <v>65.83</v>
      </c>
      <c r="BN228">
        <v>14.63</v>
      </c>
      <c r="BO228">
        <v>10.14</v>
      </c>
      <c r="BP228">
        <v>115</v>
      </c>
      <c r="BQ228">
        <v>38051</v>
      </c>
      <c r="BR228">
        <v>40</v>
      </c>
      <c r="BS228">
        <v>2.5</v>
      </c>
      <c r="BT228">
        <v>2.8</v>
      </c>
      <c r="BU228">
        <v>5.3</v>
      </c>
      <c r="BV228">
        <v>0</v>
      </c>
      <c r="BW228">
        <v>3138</v>
      </c>
      <c r="BX228">
        <v>3168</v>
      </c>
      <c r="BY228">
        <v>3150</v>
      </c>
      <c r="BZ228">
        <v>13.4</v>
      </c>
      <c r="CA228">
        <v>13.4</v>
      </c>
      <c r="CB228">
        <v>13.4</v>
      </c>
      <c r="CC228">
        <v>2.15</v>
      </c>
      <c r="CD228">
        <v>2.2799999999999998</v>
      </c>
      <c r="CE228">
        <v>2.2200000000000002</v>
      </c>
      <c r="CF228">
        <v>5667.2</v>
      </c>
      <c r="CG228">
        <v>5667.2</v>
      </c>
      <c r="CH228">
        <v>5667.2</v>
      </c>
      <c r="CI228" t="s">
        <v>168</v>
      </c>
      <c r="CJ228" t="s">
        <v>168</v>
      </c>
      <c r="CK228" t="s">
        <v>168</v>
      </c>
      <c r="CL228">
        <v>849</v>
      </c>
      <c r="CM228">
        <v>861</v>
      </c>
      <c r="CN228">
        <v>850</v>
      </c>
      <c r="CO228">
        <v>142.5</v>
      </c>
      <c r="CP228">
        <v>144.19999999999999</v>
      </c>
      <c r="CQ228">
        <v>143.19999999999999</v>
      </c>
      <c r="CR228">
        <v>87</v>
      </c>
      <c r="CS228">
        <v>88.7</v>
      </c>
      <c r="CT228">
        <v>87.7</v>
      </c>
      <c r="CU228">
        <v>92.4</v>
      </c>
      <c r="CV228">
        <v>93.9</v>
      </c>
      <c r="CW228">
        <v>93.2</v>
      </c>
      <c r="CX228">
        <v>5.0999999999999996</v>
      </c>
      <c r="CY228">
        <v>6</v>
      </c>
      <c r="CZ228">
        <v>5.5</v>
      </c>
      <c r="DA228">
        <v>26.7</v>
      </c>
      <c r="DB228">
        <v>34.200000000000003</v>
      </c>
      <c r="DC228">
        <v>31.2</v>
      </c>
      <c r="DD228">
        <v>276</v>
      </c>
      <c r="DE228">
        <v>290</v>
      </c>
      <c r="DF228">
        <v>281</v>
      </c>
      <c r="DG228">
        <v>15.2</v>
      </c>
      <c r="DH228">
        <v>15.2</v>
      </c>
      <c r="DI228">
        <v>15.2</v>
      </c>
      <c r="DJ228">
        <v>0.3</v>
      </c>
      <c r="DK228">
        <v>0.3</v>
      </c>
      <c r="DL228">
        <v>0.3</v>
      </c>
      <c r="DM228">
        <v>0.45</v>
      </c>
      <c r="DN228">
        <v>0.55000000000000004</v>
      </c>
      <c r="DO228">
        <v>0.53</v>
      </c>
      <c r="DP228">
        <v>35</v>
      </c>
      <c r="DQ228">
        <v>35</v>
      </c>
      <c r="DR228">
        <v>35</v>
      </c>
      <c r="DS228">
        <v>283.2</v>
      </c>
      <c r="DT228">
        <v>294.5</v>
      </c>
      <c r="DU228">
        <v>284</v>
      </c>
      <c r="DV228">
        <v>1660</v>
      </c>
      <c r="DW228">
        <v>720</v>
      </c>
      <c r="DX228">
        <v>540</v>
      </c>
      <c r="DY228">
        <v>1725</v>
      </c>
      <c r="DZ228">
        <v>6.8500000000000005E-2</v>
      </c>
      <c r="EA228">
        <v>6.8500000000000005E-2</v>
      </c>
      <c r="EB228">
        <v>6.8500000000000005E-2</v>
      </c>
      <c r="EC228">
        <v>8.6300000000000002E-2</v>
      </c>
      <c r="ED228">
        <v>8.6300000000000002E-2</v>
      </c>
      <c r="EE228">
        <v>8.6300000000000002E-2</v>
      </c>
      <c r="EF228">
        <v>6.0999999999999999E-2</v>
      </c>
      <c r="EG228">
        <v>6.0999999999999999E-2</v>
      </c>
      <c r="EH228">
        <v>6.0999999999999999E-2</v>
      </c>
      <c r="EI228">
        <v>6.3500000000000001E-2</v>
      </c>
      <c r="EJ228">
        <v>6.8500000000000005E-2</v>
      </c>
      <c r="EK228">
        <v>6.6000000000000003E-2</v>
      </c>
      <c r="EL228">
        <v>7.1099999999999997E-2</v>
      </c>
      <c r="EM228">
        <v>3.7400000000000003E-2</v>
      </c>
      <c r="EN228">
        <v>7.2300000000000003E-2</v>
      </c>
      <c r="EO228">
        <v>0</v>
      </c>
      <c r="EP228">
        <v>7</v>
      </c>
      <c r="EQ228">
        <v>3.5499999999999997E-2</v>
      </c>
      <c r="ER228">
        <v>49416</v>
      </c>
      <c r="ES228">
        <v>67.75</v>
      </c>
      <c r="ET228">
        <v>8252</v>
      </c>
      <c r="EU228">
        <v>8231</v>
      </c>
      <c r="EV228">
        <v>488</v>
      </c>
      <c r="EW228">
        <v>2405</v>
      </c>
      <c r="EX228" t="s">
        <v>142</v>
      </c>
      <c r="EY228" t="s">
        <v>746</v>
      </c>
      <c r="EZ228">
        <v>20040407</v>
      </c>
      <c r="FA228" t="s">
        <v>744</v>
      </c>
      <c r="FB228">
        <v>91</v>
      </c>
      <c r="FC228" t="s">
        <v>143</v>
      </c>
    </row>
    <row r="229" spans="1:159">
      <c r="A229" t="s">
        <v>239</v>
      </c>
      <c r="B229">
        <v>1</v>
      </c>
      <c r="C229">
        <v>14</v>
      </c>
      <c r="D229">
        <v>54208</v>
      </c>
      <c r="E229">
        <v>1009</v>
      </c>
      <c r="F229" t="s">
        <v>145</v>
      </c>
      <c r="G229">
        <v>20041217</v>
      </c>
      <c r="H229" t="s">
        <v>464</v>
      </c>
      <c r="I229" t="s">
        <v>236</v>
      </c>
      <c r="J229">
        <v>20041220</v>
      </c>
      <c r="K229">
        <v>20050617</v>
      </c>
      <c r="L229">
        <v>11</v>
      </c>
      <c r="N229" s="2">
        <f t="shared" si="173"/>
        <v>0</v>
      </c>
      <c r="O229" s="27">
        <f t="shared" si="174"/>
        <v>0.6</v>
      </c>
      <c r="P229">
        <v>0.6</v>
      </c>
      <c r="Q229">
        <f t="shared" si="175"/>
        <v>-0.22984702219878411</v>
      </c>
      <c r="R229">
        <f t="shared" si="176"/>
        <v>0</v>
      </c>
      <c r="S229">
        <f t="shared" si="177"/>
        <v>0.6</v>
      </c>
      <c r="T229" s="36">
        <f t="shared" si="178"/>
        <v>26.4</v>
      </c>
      <c r="U229">
        <f t="shared" si="179"/>
        <v>-0.26353388235707736</v>
      </c>
      <c r="V229" s="26">
        <f t="shared" si="180"/>
        <v>0.26353388235707736</v>
      </c>
      <c r="W229" s="25">
        <f t="shared" si="181"/>
        <v>1.0794173529463467</v>
      </c>
      <c r="X229" s="36">
        <f t="shared" si="182"/>
        <v>25.135037364686028</v>
      </c>
      <c r="Y229">
        <f t="shared" si="183"/>
        <v>1.0794173529463467</v>
      </c>
      <c r="Z229">
        <f t="shared" si="184"/>
        <v>0</v>
      </c>
      <c r="AA229">
        <f t="shared" si="185"/>
        <v>-0.26353388235707736</v>
      </c>
      <c r="AB229">
        <f t="shared" si="186"/>
        <v>0</v>
      </c>
      <c r="AC229">
        <f t="shared" si="187"/>
        <v>0</v>
      </c>
      <c r="AD229">
        <f t="shared" si="188"/>
        <v>0</v>
      </c>
      <c r="AE229">
        <f t="shared" si="189"/>
        <v>0</v>
      </c>
      <c r="AF229">
        <f t="shared" si="190"/>
        <v>0</v>
      </c>
      <c r="AH229" s="50">
        <v>9.51</v>
      </c>
      <c r="AI229">
        <f>(AH229-9.51)/0.1</f>
        <v>0</v>
      </c>
      <c r="AJ229">
        <v>0</v>
      </c>
      <c r="AK229">
        <f t="shared" si="191"/>
        <v>-0.28881385867831766</v>
      </c>
      <c r="AL229">
        <f t="shared" si="192"/>
        <v>0</v>
      </c>
      <c r="AM229" s="45">
        <f t="shared" si="196"/>
        <v>0</v>
      </c>
      <c r="AN229" s="45">
        <f t="shared" si="194"/>
        <v>-0.33510406175742879</v>
      </c>
      <c r="AO229" s="45">
        <f t="shared" si="195"/>
        <v>0.33510406175742879</v>
      </c>
      <c r="AP229" s="45">
        <f t="shared" si="197"/>
        <v>0.41888007719678599</v>
      </c>
      <c r="AQ229" s="45">
        <f t="shared" si="193"/>
        <v>0</v>
      </c>
      <c r="BE229" t="s">
        <v>164</v>
      </c>
      <c r="BF229">
        <v>143.5</v>
      </c>
      <c r="BG229">
        <v>20041215</v>
      </c>
      <c r="BH229" t="s">
        <v>138</v>
      </c>
      <c r="BI229" t="s">
        <v>761</v>
      </c>
      <c r="BJ229">
        <v>11769</v>
      </c>
      <c r="BK229">
        <v>40</v>
      </c>
      <c r="BL229">
        <v>63.98</v>
      </c>
      <c r="BM229">
        <v>55.99</v>
      </c>
      <c r="BN229">
        <v>10.46</v>
      </c>
      <c r="BO229">
        <v>9.3699999999999992</v>
      </c>
      <c r="BP229">
        <v>110</v>
      </c>
      <c r="BQ229">
        <v>54208</v>
      </c>
      <c r="BR229">
        <v>40</v>
      </c>
      <c r="BS229">
        <v>6.7</v>
      </c>
      <c r="BT229">
        <v>7.3</v>
      </c>
      <c r="BU229">
        <v>14</v>
      </c>
      <c r="BV229">
        <v>0</v>
      </c>
      <c r="BW229">
        <v>3142</v>
      </c>
      <c r="BX229">
        <v>3168</v>
      </c>
      <c r="BY229">
        <v>3155</v>
      </c>
      <c r="BZ229">
        <v>13.4</v>
      </c>
      <c r="CA229">
        <v>13.5</v>
      </c>
      <c r="CB229">
        <v>13.4</v>
      </c>
      <c r="CC229">
        <v>2.15</v>
      </c>
      <c r="CD229">
        <v>2.29</v>
      </c>
      <c r="CE229">
        <v>2.21</v>
      </c>
      <c r="CF229">
        <v>5689.6</v>
      </c>
      <c r="CG229">
        <v>5734.4</v>
      </c>
      <c r="CH229">
        <v>5712.2</v>
      </c>
      <c r="CI229" t="s">
        <v>168</v>
      </c>
      <c r="CJ229" t="s">
        <v>168</v>
      </c>
      <c r="CK229" t="s">
        <v>168</v>
      </c>
      <c r="CL229">
        <v>849</v>
      </c>
      <c r="CM229">
        <v>849</v>
      </c>
      <c r="CN229">
        <v>849</v>
      </c>
      <c r="CO229">
        <v>142.19999999999999</v>
      </c>
      <c r="CP229">
        <v>144.30000000000001</v>
      </c>
      <c r="CQ229">
        <v>143.19999999999999</v>
      </c>
      <c r="CR229">
        <v>86.3</v>
      </c>
      <c r="CS229">
        <v>88.4</v>
      </c>
      <c r="CT229">
        <v>87.4</v>
      </c>
      <c r="CU229">
        <v>92.4</v>
      </c>
      <c r="CV229">
        <v>94.1</v>
      </c>
      <c r="CW229">
        <v>93.1</v>
      </c>
      <c r="CX229">
        <v>5.4</v>
      </c>
      <c r="CY229">
        <v>6.7</v>
      </c>
      <c r="CZ229">
        <v>5.7</v>
      </c>
      <c r="DA229">
        <v>24.7</v>
      </c>
      <c r="DB229">
        <v>34</v>
      </c>
      <c r="DC229">
        <v>29.9</v>
      </c>
      <c r="DD229">
        <v>276</v>
      </c>
      <c r="DE229">
        <v>290</v>
      </c>
      <c r="DF229">
        <v>279</v>
      </c>
      <c r="DG229">
        <v>15.9</v>
      </c>
      <c r="DH229">
        <v>17.2</v>
      </c>
      <c r="DI229">
        <v>16.600000000000001</v>
      </c>
      <c r="DJ229">
        <v>0.3</v>
      </c>
      <c r="DK229">
        <v>0.3</v>
      </c>
      <c r="DL229">
        <v>0.3</v>
      </c>
      <c r="DM229">
        <v>0.45</v>
      </c>
      <c r="DN229">
        <v>0.52</v>
      </c>
      <c r="DO229">
        <v>0.51</v>
      </c>
      <c r="DP229">
        <v>35</v>
      </c>
      <c r="DQ229">
        <v>35</v>
      </c>
      <c r="DR229">
        <v>35</v>
      </c>
      <c r="DS229">
        <v>283.2</v>
      </c>
      <c r="DT229">
        <v>288.2</v>
      </c>
      <c r="DU229">
        <v>283.3</v>
      </c>
      <c r="DV229">
        <v>1660</v>
      </c>
      <c r="DW229">
        <v>720</v>
      </c>
      <c r="DX229">
        <v>540</v>
      </c>
      <c r="DY229">
        <v>1730</v>
      </c>
      <c r="DZ229">
        <v>6.3500000000000001E-2</v>
      </c>
      <c r="EA229">
        <v>6.3500000000000001E-2</v>
      </c>
      <c r="EB229">
        <v>6.3500000000000001E-2</v>
      </c>
      <c r="EC229">
        <v>8.1199999999999994E-2</v>
      </c>
      <c r="ED229">
        <v>8.1199999999999994E-2</v>
      </c>
      <c r="EE229">
        <v>8.1199999999999994E-2</v>
      </c>
      <c r="EF229">
        <v>7.1099999999999997E-2</v>
      </c>
      <c r="EG229">
        <v>7.1099999999999997E-2</v>
      </c>
      <c r="EH229">
        <v>7.1099999999999997E-2</v>
      </c>
      <c r="EI229">
        <v>5.33E-2</v>
      </c>
      <c r="EJ229">
        <v>6.3500000000000001E-2</v>
      </c>
      <c r="EK229">
        <v>5.8400000000000001E-2</v>
      </c>
      <c r="EL229">
        <v>6.6000000000000003E-2</v>
      </c>
      <c r="EM229">
        <v>6.8500000000000005E-2</v>
      </c>
      <c r="EN229">
        <v>6.7199999999999996E-2</v>
      </c>
      <c r="EO229">
        <v>0</v>
      </c>
      <c r="EP229">
        <v>9</v>
      </c>
      <c r="EQ229">
        <v>6.0900000000000003E-2</v>
      </c>
      <c r="ER229">
        <v>49416</v>
      </c>
      <c r="ES229">
        <v>67.75</v>
      </c>
      <c r="ET229">
        <v>8252</v>
      </c>
      <c r="EU229">
        <v>8231</v>
      </c>
      <c r="EV229">
        <v>488</v>
      </c>
      <c r="EW229">
        <v>2405</v>
      </c>
      <c r="EX229" t="s">
        <v>142</v>
      </c>
      <c r="EY229">
        <v>239</v>
      </c>
      <c r="EZ229">
        <v>20041217</v>
      </c>
      <c r="FA229" t="s">
        <v>464</v>
      </c>
      <c r="FB229">
        <v>91</v>
      </c>
      <c r="FC229" t="s">
        <v>143</v>
      </c>
    </row>
    <row r="230" spans="1:159">
      <c r="A230" t="s">
        <v>239</v>
      </c>
      <c r="B230">
        <v>1</v>
      </c>
      <c r="C230">
        <v>13.7</v>
      </c>
      <c r="D230">
        <v>41577</v>
      </c>
      <c r="E230">
        <v>1006</v>
      </c>
      <c r="F230" t="s">
        <v>145</v>
      </c>
      <c r="G230">
        <v>20060120</v>
      </c>
      <c r="H230" t="s">
        <v>844</v>
      </c>
      <c r="I230" t="s">
        <v>236</v>
      </c>
      <c r="J230">
        <v>20060126</v>
      </c>
      <c r="K230">
        <v>20060720</v>
      </c>
      <c r="L230">
        <v>12</v>
      </c>
      <c r="N230" s="2">
        <f t="shared" si="173"/>
        <v>0</v>
      </c>
      <c r="O230" s="27">
        <f t="shared" si="174"/>
        <v>-0.4536</v>
      </c>
      <c r="P230">
        <v>-0.4536</v>
      </c>
      <c r="Q230">
        <f t="shared" si="175"/>
        <v>-0.2745976177590273</v>
      </c>
      <c r="R230">
        <f t="shared" si="176"/>
        <v>0</v>
      </c>
      <c r="S230">
        <f t="shared" si="177"/>
        <v>-0.4536</v>
      </c>
      <c r="T230" s="36">
        <f t="shared" si="178"/>
        <v>26.4</v>
      </c>
      <c r="U230">
        <f t="shared" si="179"/>
        <v>-0.30154710588566191</v>
      </c>
      <c r="V230" s="26">
        <f t="shared" si="180"/>
        <v>0.30154710588566191</v>
      </c>
      <c r="W230" s="25">
        <f t="shared" si="181"/>
        <v>-0.19006611764292264</v>
      </c>
      <c r="X230" s="36">
        <f t="shared" si="182"/>
        <v>24.95257389174882</v>
      </c>
      <c r="Y230">
        <f t="shared" si="183"/>
        <v>-0.19006611764292264</v>
      </c>
      <c r="Z230">
        <f t="shared" si="184"/>
        <v>0</v>
      </c>
      <c r="AA230">
        <f t="shared" si="185"/>
        <v>-0.30154710588566191</v>
      </c>
      <c r="AB230">
        <f t="shared" si="186"/>
        <v>0</v>
      </c>
      <c r="AC230">
        <f t="shared" si="187"/>
        <v>0</v>
      </c>
      <c r="AD230">
        <f t="shared" si="188"/>
        <v>0</v>
      </c>
      <c r="AE230">
        <f t="shared" si="189"/>
        <v>1</v>
      </c>
      <c r="AF230">
        <f t="shared" si="190"/>
        <v>1</v>
      </c>
      <c r="AH230" s="50">
        <v>8.98</v>
      </c>
      <c r="AI230">
        <f>(AH230-9)/0.17</f>
        <v>-0.1176470588235269</v>
      </c>
      <c r="AJ230">
        <v>-0.1176470588235269</v>
      </c>
      <c r="AK230">
        <f t="shared" si="191"/>
        <v>-0.25458049870735955</v>
      </c>
      <c r="AL230">
        <f t="shared" si="192"/>
        <v>0</v>
      </c>
      <c r="AM230" s="45">
        <f t="shared" si="196"/>
        <v>-0.1176470588235269</v>
      </c>
      <c r="AN230" s="45">
        <f t="shared" si="194"/>
        <v>-0.29161266117064844</v>
      </c>
      <c r="AO230" s="45">
        <f t="shared" si="195"/>
        <v>0.29161266117064844</v>
      </c>
      <c r="AP230" s="45">
        <f t="shared" si="197"/>
        <v>0.21745700293390191</v>
      </c>
      <c r="AQ230" s="45">
        <f t="shared" si="193"/>
        <v>0</v>
      </c>
      <c r="BE230" t="s">
        <v>164</v>
      </c>
      <c r="BF230">
        <v>143.5</v>
      </c>
      <c r="BG230">
        <v>20060118</v>
      </c>
      <c r="BH230" t="s">
        <v>138</v>
      </c>
      <c r="BI230" t="s">
        <v>493</v>
      </c>
      <c r="BJ230" t="s">
        <v>845</v>
      </c>
      <c r="BK230">
        <v>40</v>
      </c>
      <c r="BL230">
        <v>59.83</v>
      </c>
      <c r="BM230">
        <v>50.87</v>
      </c>
      <c r="BN230">
        <v>10.15</v>
      </c>
      <c r="BO230">
        <v>8.85</v>
      </c>
      <c r="BP230">
        <v>60</v>
      </c>
      <c r="BQ230">
        <v>41577</v>
      </c>
      <c r="BR230">
        <v>40</v>
      </c>
      <c r="BS230">
        <v>6.8</v>
      </c>
      <c r="BT230">
        <v>6.9</v>
      </c>
      <c r="BU230">
        <v>13.7</v>
      </c>
      <c r="BV230">
        <v>0</v>
      </c>
      <c r="BW230">
        <v>3129</v>
      </c>
      <c r="BX230">
        <v>3169</v>
      </c>
      <c r="BY230">
        <v>3149</v>
      </c>
      <c r="BZ230">
        <v>13.4</v>
      </c>
      <c r="CA230">
        <v>13.4</v>
      </c>
      <c r="CB230">
        <v>13.4</v>
      </c>
      <c r="CC230">
        <v>2.2000000000000002</v>
      </c>
      <c r="CD230">
        <v>2.3199999999999998</v>
      </c>
      <c r="CE230">
        <v>2.25</v>
      </c>
      <c r="CF230">
        <v>5667.2</v>
      </c>
      <c r="CG230">
        <v>5734.4</v>
      </c>
      <c r="CH230">
        <v>5700.1</v>
      </c>
      <c r="CI230" t="s">
        <v>168</v>
      </c>
      <c r="CJ230" t="s">
        <v>168</v>
      </c>
      <c r="CK230" t="s">
        <v>168</v>
      </c>
      <c r="CL230">
        <v>849</v>
      </c>
      <c r="CM230">
        <v>849</v>
      </c>
      <c r="CN230">
        <v>849</v>
      </c>
      <c r="CO230">
        <v>142.5</v>
      </c>
      <c r="CP230">
        <v>144</v>
      </c>
      <c r="CQ230">
        <v>143.4</v>
      </c>
      <c r="CR230">
        <v>87.1</v>
      </c>
      <c r="CS230">
        <v>88.4</v>
      </c>
      <c r="CT230">
        <v>87.8</v>
      </c>
      <c r="CU230">
        <v>92.8</v>
      </c>
      <c r="CV230">
        <v>93.8</v>
      </c>
      <c r="CW230">
        <v>93.4</v>
      </c>
      <c r="CX230">
        <v>5.2</v>
      </c>
      <c r="CY230">
        <v>6</v>
      </c>
      <c r="CZ230">
        <v>5.6</v>
      </c>
      <c r="DA230">
        <v>25.7</v>
      </c>
      <c r="DB230">
        <v>34.200000000000003</v>
      </c>
      <c r="DC230">
        <v>30.6</v>
      </c>
      <c r="DD230">
        <v>272</v>
      </c>
      <c r="DE230">
        <v>279</v>
      </c>
      <c r="DF230">
        <v>269</v>
      </c>
      <c r="DG230">
        <v>13.8</v>
      </c>
      <c r="DH230">
        <v>16.5</v>
      </c>
      <c r="DI230">
        <v>15.1</v>
      </c>
      <c r="DJ230">
        <v>0.3</v>
      </c>
      <c r="DK230">
        <v>0.3</v>
      </c>
      <c r="DL230">
        <v>0.3</v>
      </c>
      <c r="DM230">
        <v>0.5</v>
      </c>
      <c r="DN230">
        <v>0.55000000000000004</v>
      </c>
      <c r="DO230">
        <v>0.51</v>
      </c>
      <c r="DP230">
        <v>35</v>
      </c>
      <c r="DQ230">
        <v>35</v>
      </c>
      <c r="DR230">
        <v>35</v>
      </c>
      <c r="DS230">
        <v>283.2</v>
      </c>
      <c r="DT230">
        <v>288.2</v>
      </c>
      <c r="DU230">
        <v>283.3</v>
      </c>
      <c r="DV230">
        <v>1660</v>
      </c>
      <c r="DW230">
        <v>720</v>
      </c>
      <c r="DX230">
        <v>540</v>
      </c>
      <c r="DY230">
        <v>1900</v>
      </c>
      <c r="DZ230">
        <v>7.1800000000000003E-2</v>
      </c>
      <c r="EA230">
        <v>7.1800000000000003E-2</v>
      </c>
      <c r="EB230">
        <v>7.1800000000000003E-2</v>
      </c>
      <c r="EC230">
        <v>9.7199999999999995E-2</v>
      </c>
      <c r="ED230">
        <v>9.7199999999999995E-2</v>
      </c>
      <c r="EE230">
        <v>9.7199999999999995E-2</v>
      </c>
      <c r="EF230">
        <v>6.0999999999999999E-2</v>
      </c>
      <c r="EG230">
        <v>6.3500000000000001E-2</v>
      </c>
      <c r="EH230">
        <v>6.2199999999999998E-2</v>
      </c>
      <c r="EI230">
        <v>5.33E-2</v>
      </c>
      <c r="EJ230">
        <v>6.0900000000000003E-2</v>
      </c>
      <c r="EK230">
        <v>5.7099999999999998E-2</v>
      </c>
      <c r="EL230">
        <v>5.5800000000000002E-2</v>
      </c>
      <c r="EM230">
        <v>6.0900000000000003E-2</v>
      </c>
      <c r="EN230">
        <v>5.8299999999999998E-2</v>
      </c>
      <c r="EO230">
        <v>0</v>
      </c>
      <c r="EP230">
        <v>6</v>
      </c>
      <c r="EQ230">
        <v>5.5800000000000002E-2</v>
      </c>
      <c r="ER230">
        <v>49486</v>
      </c>
      <c r="ES230">
        <v>6775</v>
      </c>
      <c r="ET230" t="s">
        <v>846</v>
      </c>
      <c r="EU230" t="s">
        <v>847</v>
      </c>
      <c r="EV230">
        <v>488</v>
      </c>
      <c r="EW230">
        <v>2405</v>
      </c>
      <c r="EX230" t="s">
        <v>142</v>
      </c>
      <c r="EY230" t="s">
        <v>848</v>
      </c>
      <c r="EZ230">
        <v>20060120</v>
      </c>
      <c r="FA230" t="s">
        <v>844</v>
      </c>
      <c r="FB230">
        <v>91</v>
      </c>
      <c r="FC230" t="s">
        <v>143</v>
      </c>
    </row>
    <row r="231" spans="1:159">
      <c r="A231" t="s">
        <v>239</v>
      </c>
      <c r="B231">
        <v>1</v>
      </c>
      <c r="C231">
        <v>9.3000000000000007</v>
      </c>
      <c r="D231">
        <v>61004</v>
      </c>
      <c r="E231" t="s">
        <v>144</v>
      </c>
      <c r="F231" t="s">
        <v>145</v>
      </c>
      <c r="G231">
        <v>20061005</v>
      </c>
      <c r="H231" t="s">
        <v>214</v>
      </c>
      <c r="I231" t="s">
        <v>236</v>
      </c>
      <c r="J231">
        <v>20061013</v>
      </c>
      <c r="K231" t="s">
        <v>624</v>
      </c>
      <c r="L231">
        <v>13</v>
      </c>
      <c r="N231" s="2">
        <f t="shared" si="173"/>
        <v>0</v>
      </c>
      <c r="O231" s="27">
        <f t="shared" si="174"/>
        <v>0.43099999999999999</v>
      </c>
      <c r="P231">
        <v>0.43099999999999999</v>
      </c>
      <c r="Q231">
        <f t="shared" si="175"/>
        <v>-0.13347809420722184</v>
      </c>
      <c r="R231">
        <f t="shared" si="176"/>
        <v>0</v>
      </c>
      <c r="S231">
        <f t="shared" si="177"/>
        <v>0.43099999999999999</v>
      </c>
      <c r="T231" s="36">
        <f t="shared" si="178"/>
        <v>26.4</v>
      </c>
      <c r="U231">
        <f t="shared" si="179"/>
        <v>-0.15503768470852955</v>
      </c>
      <c r="V231" s="26">
        <f t="shared" si="180"/>
        <v>0.15503768470852955</v>
      </c>
      <c r="W231" s="25">
        <f t="shared" si="181"/>
        <v>0.73254710588566185</v>
      </c>
      <c r="X231" s="36">
        <f t="shared" si="182"/>
        <v>25.655819113399058</v>
      </c>
      <c r="Y231">
        <f t="shared" si="183"/>
        <v>0.73254710588566185</v>
      </c>
      <c r="Z231">
        <f t="shared" si="184"/>
        <v>0</v>
      </c>
      <c r="AA231">
        <f t="shared" si="185"/>
        <v>-0.15503768470852955</v>
      </c>
      <c r="AB231">
        <f t="shared" si="186"/>
        <v>0</v>
      </c>
      <c r="AC231">
        <f t="shared" si="187"/>
        <v>0</v>
      </c>
      <c r="AD231">
        <f t="shared" si="188"/>
        <v>0</v>
      </c>
      <c r="AE231">
        <f t="shared" si="189"/>
        <v>0</v>
      </c>
      <c r="AF231">
        <f t="shared" si="190"/>
        <v>0</v>
      </c>
      <c r="AH231" s="50">
        <v>10.1</v>
      </c>
      <c r="AI231">
        <f>(AH231-10.27)/0.11</f>
        <v>-1.5454545454545447</v>
      </c>
      <c r="AJ231">
        <v>-1.5454545454545447</v>
      </c>
      <c r="AK231">
        <f t="shared" si="191"/>
        <v>-0.51275530805679659</v>
      </c>
      <c r="AL231">
        <f t="shared" si="192"/>
        <v>0</v>
      </c>
      <c r="AM231" s="45">
        <f t="shared" si="196"/>
        <v>-1.5454545454545447</v>
      </c>
      <c r="AN231" s="45">
        <f t="shared" si="194"/>
        <v>-0.54238103802742776</v>
      </c>
      <c r="AO231" s="45">
        <f t="shared" si="195"/>
        <v>0.54238103802742776</v>
      </c>
      <c r="AP231" s="45">
        <f t="shared" si="197"/>
        <v>-1.2538418842838963</v>
      </c>
      <c r="AQ231" s="45">
        <f t="shared" si="193"/>
        <v>0</v>
      </c>
      <c r="BE231" t="s">
        <v>164</v>
      </c>
      <c r="BF231">
        <v>143.5</v>
      </c>
      <c r="BG231">
        <v>20061003</v>
      </c>
      <c r="BH231" t="s">
        <v>138</v>
      </c>
      <c r="BI231" t="s">
        <v>214</v>
      </c>
      <c r="BJ231" t="s">
        <v>924</v>
      </c>
      <c r="BK231">
        <v>40</v>
      </c>
      <c r="BL231">
        <v>71.56</v>
      </c>
      <c r="BM231">
        <v>10.84</v>
      </c>
      <c r="BN231">
        <v>63.64</v>
      </c>
      <c r="BO231">
        <v>9.83</v>
      </c>
      <c r="BP231">
        <v>200</v>
      </c>
      <c r="BQ231" t="s">
        <v>252</v>
      </c>
      <c r="BR231">
        <v>40</v>
      </c>
      <c r="BS231">
        <v>5.2</v>
      </c>
      <c r="BT231">
        <v>4.0999999999999996</v>
      </c>
      <c r="BU231">
        <v>9.3000000000000007</v>
      </c>
      <c r="BV231">
        <v>0</v>
      </c>
      <c r="BW231">
        <v>3133</v>
      </c>
      <c r="BX231">
        <v>3170</v>
      </c>
      <c r="BY231">
        <v>3149</v>
      </c>
      <c r="BZ231">
        <v>13.1</v>
      </c>
      <c r="CA231">
        <v>13.4</v>
      </c>
      <c r="CB231">
        <v>13.3</v>
      </c>
      <c r="CC231">
        <v>2.21</v>
      </c>
      <c r="CD231">
        <v>2.2799999999999998</v>
      </c>
      <c r="CE231">
        <v>2.25</v>
      </c>
      <c r="CF231">
        <v>5965.5</v>
      </c>
      <c r="CG231">
        <v>6040.1</v>
      </c>
      <c r="CH231">
        <v>6038.2</v>
      </c>
      <c r="CI231" t="s">
        <v>168</v>
      </c>
      <c r="CJ231" t="s">
        <v>168</v>
      </c>
      <c r="CK231" t="s">
        <v>168</v>
      </c>
      <c r="CL231">
        <v>849</v>
      </c>
      <c r="CM231">
        <v>852</v>
      </c>
      <c r="CN231">
        <v>850</v>
      </c>
      <c r="CO231">
        <v>142.19999999999999</v>
      </c>
      <c r="CP231">
        <v>144</v>
      </c>
      <c r="CQ231">
        <v>143.19999999999999</v>
      </c>
      <c r="CR231">
        <v>86.3</v>
      </c>
      <c r="CS231">
        <v>92.9</v>
      </c>
      <c r="CT231">
        <v>87.6</v>
      </c>
      <c r="CU231">
        <v>92.4</v>
      </c>
      <c r="CV231">
        <v>94.1</v>
      </c>
      <c r="CW231">
        <v>93.1</v>
      </c>
      <c r="CX231">
        <v>5.4</v>
      </c>
      <c r="CY231">
        <v>6.3</v>
      </c>
      <c r="CZ231">
        <v>5.7</v>
      </c>
      <c r="DA231">
        <v>25</v>
      </c>
      <c r="DB231">
        <v>33.799999999999997</v>
      </c>
      <c r="DC231">
        <v>28.6</v>
      </c>
      <c r="DD231">
        <v>276</v>
      </c>
      <c r="DE231">
        <v>276</v>
      </c>
      <c r="DF231">
        <v>276</v>
      </c>
      <c r="DG231">
        <v>14.5</v>
      </c>
      <c r="DH231">
        <v>15.2</v>
      </c>
      <c r="DI231">
        <v>15</v>
      </c>
      <c r="DJ231">
        <v>0.3</v>
      </c>
      <c r="DK231">
        <v>0.3</v>
      </c>
      <c r="DL231">
        <v>0.3</v>
      </c>
      <c r="DM231">
        <v>0.5</v>
      </c>
      <c r="DN231">
        <v>0.52</v>
      </c>
      <c r="DO231">
        <v>0.5</v>
      </c>
      <c r="DP231">
        <v>35</v>
      </c>
      <c r="DQ231">
        <v>35</v>
      </c>
      <c r="DR231">
        <v>35</v>
      </c>
      <c r="DS231">
        <v>283.2</v>
      </c>
      <c r="DT231">
        <v>288.2</v>
      </c>
      <c r="DU231">
        <v>283.39999999999998</v>
      </c>
      <c r="DV231">
        <v>1660</v>
      </c>
      <c r="DW231">
        <v>720</v>
      </c>
      <c r="DX231">
        <v>540</v>
      </c>
      <c r="DY231">
        <v>1640</v>
      </c>
      <c r="DZ231">
        <v>8.1199999999999994E-2</v>
      </c>
      <c r="EA231">
        <v>8.1199999999999994E-2</v>
      </c>
      <c r="EB231">
        <v>8.1199999999999994E-2</v>
      </c>
      <c r="EC231">
        <v>8.6300000000000002E-2</v>
      </c>
      <c r="ED231">
        <v>8.6300000000000002E-2</v>
      </c>
      <c r="EE231">
        <v>8.6300000000000002E-2</v>
      </c>
      <c r="EF231">
        <v>7.3599999999999999E-2</v>
      </c>
      <c r="EG231">
        <v>7.3599999999999999E-2</v>
      </c>
      <c r="EH231">
        <v>7.3599999999999999E-2</v>
      </c>
      <c r="EI231">
        <v>5.0799999999999998E-2</v>
      </c>
      <c r="EJ231">
        <v>5.0799999999999998E-2</v>
      </c>
      <c r="EK231">
        <v>5.0799999999999998E-2</v>
      </c>
      <c r="EL231">
        <v>5.5800000000000002E-2</v>
      </c>
      <c r="EM231">
        <v>5.5800000000000002E-2</v>
      </c>
      <c r="EN231">
        <v>5.5800000000000002E-2</v>
      </c>
      <c r="EO231">
        <v>0</v>
      </c>
      <c r="EP231">
        <v>1</v>
      </c>
      <c r="EQ231">
        <v>5.0799999999999998E-2</v>
      </c>
      <c r="ER231">
        <v>49486</v>
      </c>
      <c r="ES231">
        <v>67.75</v>
      </c>
      <c r="ET231" t="s">
        <v>393</v>
      </c>
      <c r="EU231">
        <v>8231</v>
      </c>
      <c r="EV231">
        <v>488</v>
      </c>
      <c r="EW231">
        <v>2405</v>
      </c>
      <c r="EX231" t="s">
        <v>142</v>
      </c>
      <c r="EY231">
        <v>257</v>
      </c>
      <c r="EZ231">
        <v>20061005</v>
      </c>
      <c r="FA231" t="s">
        <v>214</v>
      </c>
      <c r="FB231">
        <v>91</v>
      </c>
      <c r="FC231" t="s">
        <v>918</v>
      </c>
    </row>
    <row r="232" spans="1:159">
      <c r="N232" s="38">
        <f>SUM(N219:N231)</f>
        <v>0</v>
      </c>
      <c r="S232" s="18">
        <f>AVERAGE(S219:S231)</f>
        <v>-0.30780769230769223</v>
      </c>
      <c r="W232" s="18">
        <f>AVERAGE(W219:W231)</f>
        <v>9.1203454599283529E-2</v>
      </c>
      <c r="AB232" s="18">
        <f>SUM(AB219:AB231)</f>
        <v>0</v>
      </c>
      <c r="AC232">
        <f t="shared" ref="AC232:AF232" si="199">SUM(AC219:AC231)</f>
        <v>0</v>
      </c>
      <c r="AD232">
        <f t="shared" si="199"/>
        <v>0</v>
      </c>
      <c r="AE232" s="18">
        <f t="shared" si="199"/>
        <v>7</v>
      </c>
      <c r="AF232" s="18">
        <f t="shared" si="199"/>
        <v>8</v>
      </c>
      <c r="AG232" s="18"/>
      <c r="AM232" s="18">
        <f>AVERAGE(AM219:AM231)</f>
        <v>-0.43449001978413626</v>
      </c>
      <c r="AP232" s="18">
        <f>AVERAGE(AP219:AP231)</f>
        <v>-4.2796125737044645E-2</v>
      </c>
      <c r="AQ232" s="38">
        <f>SUM(AQ219:AQ231)</f>
        <v>0</v>
      </c>
    </row>
    <row r="233" spans="1:159">
      <c r="S233" s="17">
        <f>T$2+S232*T$3</f>
        <v>24.922523076923078</v>
      </c>
      <c r="W233" s="17">
        <f>X$2+W232*X$3</f>
        <v>26.837776582076561</v>
      </c>
      <c r="AC233" s="18">
        <f>AB232-AC232</f>
        <v>0</v>
      </c>
      <c r="AM233" s="17"/>
      <c r="AP233" s="17"/>
    </row>
    <row r="234" spans="1:159">
      <c r="S234" s="18">
        <f>STDEV(S219:S231)</f>
        <v>0.63168867128981943</v>
      </c>
      <c r="W234" s="18">
        <f>STDEV(W219:W231)</f>
        <v>0.6779532903003096</v>
      </c>
      <c r="AM234" s="18">
        <f>STDEV(AM219:AM231)</f>
        <v>0.77538572226397684</v>
      </c>
      <c r="AP234" s="18">
        <f>STDEV(AP219:AP231)</f>
        <v>0.90167651011582317</v>
      </c>
    </row>
    <row r="235" spans="1:159">
      <c r="S235" s="18">
        <f>SQRT(S232^2+S234^2)</f>
        <v>0.70269207543538192</v>
      </c>
      <c r="W235" s="18">
        <f>SQRT(W232^2+W234^2)</f>
        <v>0.6840604753673899</v>
      </c>
      <c r="AM235" s="18">
        <f>SQRT(AM232^2+AM234^2)</f>
        <v>0.88882202694512924</v>
      </c>
      <c r="AP235" s="18">
        <f>SQRT(AP232^2+AP234^2)</f>
        <v>0.90269155156828129</v>
      </c>
    </row>
    <row r="236" spans="1:159">
      <c r="S236" s="18"/>
      <c r="W236" s="18"/>
    </row>
    <row r="237" spans="1:159">
      <c r="A237" t="s">
        <v>1370</v>
      </c>
      <c r="S237" s="18">
        <f>AVERAGE(S6:S107,S115:S200,S208:S211,S219:S231)</f>
        <v>-4.3743493875488891E-2</v>
      </c>
      <c r="W237" s="18">
        <f>AVERAGE(W6:W107,W115:W200,W208:W211,W219:W231)</f>
        <v>3.07160719921875E-2</v>
      </c>
      <c r="AM237" s="18">
        <f>AVERAGE(AM6:AM107,AM115:AM200)</f>
        <v>2.8980261726148794E-2</v>
      </c>
      <c r="AP237" s="18">
        <f>AVERAGE(AP6:AP107,AP115:AP200)</f>
        <v>6.2525207275646533E-2</v>
      </c>
    </row>
    <row r="238" spans="1:159">
      <c r="S238" s="18"/>
      <c r="W238" s="18"/>
      <c r="AM238" s="18"/>
      <c r="AP238" s="18"/>
    </row>
    <row r="239" spans="1:159">
      <c r="S239" s="18">
        <f>STDEV(S6:S107,S115:S200,S208:S211,S219:S231)</f>
        <v>1.1379889395173157</v>
      </c>
      <c r="W239" s="18">
        <f>STDEV(W6:W107,W115:W200,W208:W211,W219:W231)</f>
        <v>1.0675647303328235</v>
      </c>
      <c r="AM239" s="18">
        <f>STDEV(AM6:AM107,AM115:AM200)</f>
        <v>1.2578054666471421</v>
      </c>
      <c r="AP239" s="18">
        <f>STDEV(AP6:AP107,AP115:AP200)</f>
        <v>1.2606820561499303</v>
      </c>
    </row>
    <row r="240" spans="1:159">
      <c r="S240" s="18">
        <f>SQRT(S237^2+S239^2)</f>
        <v>1.138829363741636</v>
      </c>
      <c r="W240" s="18">
        <f>SQRT(W237^2+W239^2)</f>
        <v>1.0680065217634316</v>
      </c>
      <c r="AM240" s="18">
        <f>SQRT(AM237^2+AM239^2)</f>
        <v>1.2581392798482809</v>
      </c>
      <c r="AP240" s="18">
        <f>SQRT(AP237^2+AP239^2)</f>
        <v>1.2622316143415513</v>
      </c>
    </row>
    <row r="242" spans="1:43" s="40" customFormat="1" ht="15.75" thickBot="1">
      <c r="A242" s="40" t="s">
        <v>1350</v>
      </c>
      <c r="N242" s="43" t="s">
        <v>1359</v>
      </c>
      <c r="S242" s="40" t="s">
        <v>1381</v>
      </c>
      <c r="W242" s="40" t="s">
        <v>1346</v>
      </c>
      <c r="AB242" s="40" t="s">
        <v>1334</v>
      </c>
      <c r="AC242" s="40" t="s">
        <v>1335</v>
      </c>
      <c r="AD242" s="40" t="s">
        <v>1336</v>
      </c>
      <c r="AE242" s="40" t="s">
        <v>1338</v>
      </c>
      <c r="AF242" s="40" t="s">
        <v>1339</v>
      </c>
      <c r="AH242" s="51"/>
      <c r="AM242" s="40" t="s">
        <v>1381</v>
      </c>
      <c r="AP242" s="40" t="s">
        <v>1346</v>
      </c>
    </row>
    <row r="243" spans="1:43">
      <c r="A243" t="s">
        <v>1351</v>
      </c>
      <c r="B243" t="s">
        <v>1352</v>
      </c>
      <c r="N243" s="2">
        <f>N108</f>
        <v>1</v>
      </c>
      <c r="S243">
        <f>S108</f>
        <v>8.5000221741019233E-3</v>
      </c>
      <c r="W243">
        <f>W108</f>
        <v>1.8536616030650085E-2</v>
      </c>
      <c r="AB243">
        <f>AB108</f>
        <v>3</v>
      </c>
      <c r="AC243">
        <f>AC109</f>
        <v>3</v>
      </c>
      <c r="AD243">
        <f>AD108</f>
        <v>17</v>
      </c>
      <c r="AE243">
        <f>AE108</f>
        <v>31</v>
      </c>
      <c r="AF243">
        <f>AF108-AE108</f>
        <v>5</v>
      </c>
      <c r="AM243">
        <f>AM108</f>
        <v>-2.148782346715364E-3</v>
      </c>
      <c r="AP243">
        <f>AP108</f>
        <v>4.3484031867361078E-2</v>
      </c>
      <c r="AQ243" s="2">
        <f>AQ108</f>
        <v>5</v>
      </c>
    </row>
    <row r="244" spans="1:43">
      <c r="A244" t="s">
        <v>1351</v>
      </c>
      <c r="B244" t="s">
        <v>1353</v>
      </c>
      <c r="S244">
        <f t="shared" ref="S244:S246" si="200">S109</f>
        <v>26.440800106435688</v>
      </c>
      <c r="W244">
        <f t="shared" ref="W244:W246" si="201">W109</f>
        <v>26.48897575694712</v>
      </c>
      <c r="AQ244" s="2"/>
    </row>
    <row r="245" spans="1:43">
      <c r="A245" t="s">
        <v>1351</v>
      </c>
      <c r="B245" t="s">
        <v>1354</v>
      </c>
      <c r="S245">
        <f t="shared" si="200"/>
        <v>0.97580910674547083</v>
      </c>
      <c r="W245">
        <f t="shared" si="201"/>
        <v>0.98069019737428353</v>
      </c>
      <c r="AM245">
        <f t="shared" ref="AM245:AM246" si="202">AM110</f>
        <v>1.0670666364624382</v>
      </c>
      <c r="AP245">
        <f t="shared" ref="AP245:AP246" si="203">AP110</f>
        <v>1.0581348345589445</v>
      </c>
      <c r="AQ245" s="2"/>
    </row>
    <row r="246" spans="1:43" s="40" customFormat="1" ht="15.75" thickBot="1">
      <c r="A246" s="40" t="s">
        <v>1351</v>
      </c>
      <c r="B246" s="40" t="s">
        <v>1355</v>
      </c>
      <c r="N246" s="43"/>
      <c r="S246" s="40">
        <f t="shared" si="200"/>
        <v>0.97584612679681937</v>
      </c>
      <c r="W246" s="40">
        <f t="shared" si="201"/>
        <v>0.98086536760142518</v>
      </c>
      <c r="AH246" s="51"/>
      <c r="AM246" s="40">
        <f t="shared" si="202"/>
        <v>1.0670687999922193</v>
      </c>
      <c r="AP246" s="40">
        <f t="shared" si="203"/>
        <v>1.0590279453982916</v>
      </c>
      <c r="AQ246" s="43"/>
    </row>
    <row r="247" spans="1:43">
      <c r="A247" t="s">
        <v>1356</v>
      </c>
      <c r="B247" t="s">
        <v>1352</v>
      </c>
      <c r="N247" s="2">
        <f>N201</f>
        <v>16</v>
      </c>
      <c r="S247">
        <f>S201</f>
        <v>-3.6018819839925761E-2</v>
      </c>
      <c r="W247">
        <f>W201</f>
        <v>4.2373579226528423E-2</v>
      </c>
      <c r="AB247">
        <f>AB201</f>
        <v>5</v>
      </c>
      <c r="AC247">
        <f>AC202</f>
        <v>8</v>
      </c>
      <c r="AD247">
        <f>AD201</f>
        <v>25</v>
      </c>
      <c r="AE247">
        <f t="shared" ref="AE247" si="204">AE201</f>
        <v>9</v>
      </c>
      <c r="AF247">
        <f>AF201-AE201</f>
        <v>8</v>
      </c>
      <c r="AM247">
        <f>AM201</f>
        <v>6.5900755859080673E-2</v>
      </c>
      <c r="AP247">
        <f>AP201</f>
        <v>8.5108926945938634E-2</v>
      </c>
      <c r="AQ247" s="2">
        <f>AQ201</f>
        <v>12</v>
      </c>
    </row>
    <row r="248" spans="1:43">
      <c r="A248" t="s">
        <v>1356</v>
      </c>
      <c r="B248" t="s">
        <v>1353</v>
      </c>
      <c r="S248">
        <f t="shared" ref="S248:S250" si="205">S202</f>
        <v>26.227109664768356</v>
      </c>
      <c r="W248">
        <f t="shared" ref="W248:W250" si="206">W202</f>
        <v>26.603393180287334</v>
      </c>
      <c r="AQ248" s="2"/>
    </row>
    <row r="249" spans="1:43" ht="15.75" customHeight="1">
      <c r="A249" t="s">
        <v>1356</v>
      </c>
      <c r="B249" t="s">
        <v>1354</v>
      </c>
      <c r="S249">
        <f t="shared" si="205"/>
        <v>1.3671472567583822</v>
      </c>
      <c r="W249">
        <f t="shared" si="206"/>
        <v>1.2268449708206304</v>
      </c>
      <c r="AM249">
        <f t="shared" ref="AM249:AM250" si="207">AM203</f>
        <v>1.4577586683072168</v>
      </c>
      <c r="AP249">
        <f t="shared" ref="AP249:AP250" si="208">AP203</f>
        <v>1.47144296176587</v>
      </c>
      <c r="AQ249" s="2"/>
    </row>
    <row r="250" spans="1:43" s="40" customFormat="1" ht="15.75" thickBot="1">
      <c r="A250" s="40" t="s">
        <v>1356</v>
      </c>
      <c r="B250" s="40" t="s">
        <v>1355</v>
      </c>
      <c r="N250" s="43"/>
      <c r="S250" s="40">
        <f t="shared" si="205"/>
        <v>1.367621649815705</v>
      </c>
      <c r="W250" s="40">
        <f t="shared" si="206"/>
        <v>1.2275765160039271</v>
      </c>
      <c r="AH250" s="51"/>
      <c r="AM250" s="40">
        <f t="shared" si="207"/>
        <v>1.4592474925959709</v>
      </c>
      <c r="AP250" s="40">
        <f t="shared" si="208"/>
        <v>1.473902275992613</v>
      </c>
      <c r="AQ250" s="43"/>
    </row>
    <row r="251" spans="1:43">
      <c r="A251" s="41" t="s">
        <v>1357</v>
      </c>
      <c r="B251" t="s">
        <v>1352</v>
      </c>
      <c r="N251" s="2">
        <f>N212</f>
        <v>0</v>
      </c>
      <c r="S251">
        <f>S212</f>
        <v>-0.68382500000000002</v>
      </c>
      <c r="W251">
        <f>W212</f>
        <v>-0.10592819999999994</v>
      </c>
      <c r="AB251">
        <f>AB212</f>
        <v>0</v>
      </c>
      <c r="AC251">
        <f>AC213</f>
        <v>0</v>
      </c>
      <c r="AD251">
        <f>AD212</f>
        <v>0</v>
      </c>
      <c r="AE251">
        <f t="shared" ref="AE251" si="209">AE212</f>
        <v>0</v>
      </c>
      <c r="AF251">
        <f>AF212-AE212</f>
        <v>2</v>
      </c>
      <c r="AM251">
        <f>AM212</f>
        <v>1.3016666666666683</v>
      </c>
      <c r="AP251">
        <f>AP212</f>
        <v>0.60394444444444428</v>
      </c>
      <c r="AQ251" s="2">
        <f>AQ212</f>
        <v>1</v>
      </c>
    </row>
    <row r="252" spans="1:43">
      <c r="A252" s="41" t="s">
        <v>1357</v>
      </c>
      <c r="B252" t="s">
        <v>1353</v>
      </c>
      <c r="S252">
        <f t="shared" ref="S252:S254" si="210">S213</f>
        <v>23.117639999999998</v>
      </c>
      <c r="W252">
        <f t="shared" ref="W252:W254" si="211">W213</f>
        <v>25.891544639999999</v>
      </c>
      <c r="AQ252" s="2"/>
    </row>
    <row r="253" spans="1:43">
      <c r="A253" s="41" t="s">
        <v>1357</v>
      </c>
      <c r="B253" t="s">
        <v>1354</v>
      </c>
      <c r="S253">
        <f t="shared" si="210"/>
        <v>0.71211098093391778</v>
      </c>
      <c r="W253">
        <f t="shared" si="211"/>
        <v>0.765602951209711</v>
      </c>
      <c r="AM253">
        <f t="shared" ref="AM253:AM254" si="212">AM214</f>
        <v>1.6342775048818918</v>
      </c>
      <c r="AP253">
        <f t="shared" ref="AP253:AP254" si="213">AP214</f>
        <v>1.6618262587898025</v>
      </c>
      <c r="AQ253" s="2"/>
    </row>
    <row r="254" spans="1:43" s="40" customFormat="1" ht="15.75" thickBot="1">
      <c r="A254" s="42" t="s">
        <v>1357</v>
      </c>
      <c r="B254" s="40" t="s">
        <v>1355</v>
      </c>
      <c r="N254" s="43"/>
      <c r="S254" s="40">
        <f t="shared" si="210"/>
        <v>0.98727842060467752</v>
      </c>
      <c r="W254" s="40">
        <f t="shared" si="211"/>
        <v>0.77289628182328529</v>
      </c>
      <c r="AH254" s="51"/>
      <c r="AM254" s="40">
        <f t="shared" si="212"/>
        <v>2.0893058833196485</v>
      </c>
      <c r="AP254" s="40">
        <f t="shared" si="213"/>
        <v>1.768167245024808</v>
      </c>
      <c r="AQ254" s="43"/>
    </row>
    <row r="255" spans="1:43">
      <c r="A255" s="41" t="s">
        <v>1358</v>
      </c>
      <c r="B255" t="s">
        <v>1352</v>
      </c>
      <c r="N255" s="2">
        <f>N232</f>
        <v>0</v>
      </c>
      <c r="S255">
        <f>S232</f>
        <v>-0.30780769230769223</v>
      </c>
      <c r="W255">
        <f>W232</f>
        <v>9.1203454599283529E-2</v>
      </c>
      <c r="AB255">
        <f>AB232</f>
        <v>0</v>
      </c>
      <c r="AC255">
        <f>AC233</f>
        <v>0</v>
      </c>
      <c r="AD255">
        <f>AD232</f>
        <v>0</v>
      </c>
      <c r="AE255">
        <f t="shared" ref="AE255" si="214">AE232</f>
        <v>7</v>
      </c>
      <c r="AF255">
        <f>AF232-AE232</f>
        <v>1</v>
      </c>
      <c r="AM255">
        <f>AM232</f>
        <v>-0.43449001978413626</v>
      </c>
      <c r="AP255">
        <f>AP232</f>
        <v>-4.2796125737044645E-2</v>
      </c>
      <c r="AQ255" s="2">
        <f>AQ232</f>
        <v>0</v>
      </c>
    </row>
    <row r="256" spans="1:43">
      <c r="A256" s="41" t="s">
        <v>1358</v>
      </c>
      <c r="B256" t="s">
        <v>1353</v>
      </c>
      <c r="S256">
        <f t="shared" ref="S256:S258" si="215">S233</f>
        <v>24.922523076923078</v>
      </c>
      <c r="W256">
        <f t="shared" ref="W256:W258" si="216">W233</f>
        <v>26.837776582076561</v>
      </c>
      <c r="AQ256" s="2"/>
    </row>
    <row r="257" spans="1:43">
      <c r="A257" s="41" t="s">
        <v>1358</v>
      </c>
      <c r="B257" t="s">
        <v>1354</v>
      </c>
      <c r="S257">
        <f t="shared" si="215"/>
        <v>0.63168867128981943</v>
      </c>
      <c r="W257">
        <f t="shared" si="216"/>
        <v>0.6779532903003096</v>
      </c>
      <c r="AM257">
        <f t="shared" ref="AM257:AM258" si="217">AM234</f>
        <v>0.77538572226397684</v>
      </c>
      <c r="AP257">
        <f t="shared" ref="AP257:AP258" si="218">AP234</f>
        <v>0.90167651011582317</v>
      </c>
      <c r="AQ257" s="2"/>
    </row>
    <row r="258" spans="1:43" s="40" customFormat="1" ht="15.75" thickBot="1">
      <c r="A258" s="42" t="s">
        <v>1358</v>
      </c>
      <c r="B258" s="40" t="s">
        <v>1355</v>
      </c>
      <c r="N258" s="43"/>
      <c r="S258" s="40">
        <f t="shared" si="215"/>
        <v>0.70269207543538192</v>
      </c>
      <c r="W258" s="40">
        <f t="shared" si="216"/>
        <v>0.6840604753673899</v>
      </c>
      <c r="AH258" s="51"/>
      <c r="AM258" s="40">
        <f t="shared" si="217"/>
        <v>0.88882202694512924</v>
      </c>
      <c r="AP258" s="40">
        <f t="shared" si="218"/>
        <v>0.90269155156828129</v>
      </c>
      <c r="AQ258" s="43"/>
    </row>
    <row r="259" spans="1:43">
      <c r="N259" s="2">
        <f>SUM(N243:N258)</f>
        <v>17</v>
      </c>
      <c r="AB259" s="2">
        <f>SUM(AB243:AB258)</f>
        <v>8</v>
      </c>
      <c r="AC259" s="2">
        <f t="shared" ref="AC259:AF259" si="219">SUM(AC243:AC258)</f>
        <v>11</v>
      </c>
      <c r="AD259" s="2">
        <f t="shared" si="219"/>
        <v>42</v>
      </c>
      <c r="AE259" s="2">
        <f t="shared" si="219"/>
        <v>47</v>
      </c>
      <c r="AF259" s="2">
        <f t="shared" si="219"/>
        <v>16</v>
      </c>
      <c r="AG259" s="2"/>
      <c r="AQ259" s="2">
        <f>SUM(AQ243:AQ258)</f>
        <v>18</v>
      </c>
    </row>
    <row r="260" spans="1:43">
      <c r="AB260" s="2"/>
      <c r="AC260" s="2"/>
      <c r="AD260" s="2"/>
      <c r="AE260" s="2"/>
      <c r="AF260" s="2"/>
      <c r="AG260" s="2"/>
    </row>
    <row r="261" spans="1:43">
      <c r="A261" s="47" t="s">
        <v>1369</v>
      </c>
    </row>
    <row r="262" spans="1:43">
      <c r="A262" s="45" t="s">
        <v>1339</v>
      </c>
      <c r="B262" t="s">
        <v>1366</v>
      </c>
      <c r="C262">
        <f>AF259</f>
        <v>16</v>
      </c>
    </row>
    <row r="263" spans="1:43">
      <c r="A263" s="45" t="s">
        <v>1338</v>
      </c>
      <c r="B263" t="s">
        <v>1367</v>
      </c>
      <c r="C263">
        <f>AE259</f>
        <v>47</v>
      </c>
    </row>
    <row r="264" spans="1:43">
      <c r="A264" s="45" t="s">
        <v>1335</v>
      </c>
      <c r="B264" t="s">
        <v>1368</v>
      </c>
      <c r="C264">
        <f>AC259</f>
        <v>11</v>
      </c>
    </row>
    <row r="265" spans="1:43">
      <c r="A265" s="45" t="s">
        <v>1334</v>
      </c>
      <c r="B265" t="s">
        <v>1364</v>
      </c>
      <c r="C265">
        <f>AB259</f>
        <v>8</v>
      </c>
    </row>
    <row r="266" spans="1:43">
      <c r="A266" s="46" t="s">
        <v>1359</v>
      </c>
      <c r="B266" t="s">
        <v>1365</v>
      </c>
      <c r="C266">
        <f>N259</f>
        <v>17</v>
      </c>
    </row>
    <row r="267" spans="1:43">
      <c r="A267" s="45"/>
      <c r="B267" t="s">
        <v>1382</v>
      </c>
    </row>
    <row r="268" spans="1:43">
      <c r="A268" s="48" t="s">
        <v>1355</v>
      </c>
      <c r="B268" t="s">
        <v>1373</v>
      </c>
      <c r="C268" t="s">
        <v>1371</v>
      </c>
    </row>
    <row r="269" spans="1:43">
      <c r="A269" t="s">
        <v>1358</v>
      </c>
      <c r="B269">
        <f>W258</f>
        <v>0.6840604753673899</v>
      </c>
      <c r="C269">
        <f>S258</f>
        <v>0.70269207543538192</v>
      </c>
    </row>
    <row r="270" spans="1:43">
      <c r="A270" t="s">
        <v>1357</v>
      </c>
      <c r="B270">
        <f>W254</f>
        <v>0.77289628182328529</v>
      </c>
      <c r="C270">
        <f>S254</f>
        <v>0.98727842060467752</v>
      </c>
    </row>
    <row r="271" spans="1:43">
      <c r="A271" t="s">
        <v>1356</v>
      </c>
      <c r="B271">
        <f>W250</f>
        <v>1.2275765160039271</v>
      </c>
      <c r="C271">
        <f>S250</f>
        <v>1.367621649815705</v>
      </c>
    </row>
    <row r="272" spans="1:43">
      <c r="A272" t="s">
        <v>1351</v>
      </c>
      <c r="B272">
        <f>W246</f>
        <v>0.98086536760142518</v>
      </c>
      <c r="C272">
        <f>S246</f>
        <v>0.97584612679681937</v>
      </c>
    </row>
    <row r="273" spans="1:3">
      <c r="A273" t="s">
        <v>1370</v>
      </c>
      <c r="B273">
        <f>W240</f>
        <v>1.0680065217634316</v>
      </c>
      <c r="C273">
        <f>S240</f>
        <v>1.138829363741636</v>
      </c>
    </row>
    <row r="274" spans="1:3">
      <c r="B274" t="s">
        <v>1383</v>
      </c>
    </row>
    <row r="275" spans="1:3">
      <c r="A275" s="48" t="s">
        <v>1355</v>
      </c>
      <c r="B275" t="s">
        <v>1373</v>
      </c>
      <c r="C275" t="s">
        <v>1371</v>
      </c>
    </row>
    <row r="276" spans="1:3">
      <c r="A276" t="s">
        <v>1358</v>
      </c>
      <c r="B276">
        <f>AP258</f>
        <v>0.90269155156828129</v>
      </c>
      <c r="C276">
        <f>AM258</f>
        <v>0.88882202694512924</v>
      </c>
    </row>
    <row r="277" spans="1:3">
      <c r="A277" t="s">
        <v>1357</v>
      </c>
      <c r="B277">
        <f>AP254</f>
        <v>1.768167245024808</v>
      </c>
      <c r="C277">
        <f>AM254</f>
        <v>2.0893058833196485</v>
      </c>
    </row>
    <row r="278" spans="1:3">
      <c r="A278" t="s">
        <v>1356</v>
      </c>
      <c r="B278">
        <f>AP250</f>
        <v>1.473902275992613</v>
      </c>
      <c r="C278">
        <f>AM250</f>
        <v>1.4592474925959709</v>
      </c>
    </row>
    <row r="279" spans="1:3">
      <c r="A279" t="s">
        <v>1351</v>
      </c>
      <c r="B279">
        <f>AP246</f>
        <v>1.0590279453982916</v>
      </c>
      <c r="C279">
        <f>AM246</f>
        <v>1.0670687999922193</v>
      </c>
    </row>
    <row r="280" spans="1:3">
      <c r="A280" t="s">
        <v>1370</v>
      </c>
      <c r="B280">
        <f>AP240</f>
        <v>1.2622316143415513</v>
      </c>
      <c r="C280">
        <f>AM240</f>
        <v>1.2581392798482809</v>
      </c>
    </row>
  </sheetData>
  <conditionalFormatting sqref="AC109 Z108 AC202 AC213 AC233 AB115:AG201 AB208:AG212 AB219:AG232 AB6:AG108">
    <cfRule type="cellIs" dxfId="27" priority="13" stopIfTrue="1" operator="equal">
      <formula>1</formula>
    </cfRule>
  </conditionalFormatting>
  <conditionalFormatting sqref="Z108 AB201:AG201 AC202 AC213 AB212:AG212 AB115:AD200 AB208:AD211 AB232:AG232 AC233 AB219:AD231 AB6:AB108 AC6:AD107">
    <cfRule type="cellIs" dxfId="26" priority="12" stopIfTrue="1" operator="equal">
      <formula>1</formula>
    </cfRule>
  </conditionalFormatting>
  <conditionalFormatting sqref="O4">
    <cfRule type="expression" dxfId="25" priority="11">
      <formula>$F$5&lt;&gt;$G$5</formula>
    </cfRule>
  </conditionalFormatting>
  <conditionalFormatting sqref="O4">
    <cfRule type="expression" dxfId="24" priority="10">
      <formula>"e6&lt;&gt;f6"</formula>
    </cfRule>
  </conditionalFormatting>
  <conditionalFormatting sqref="O4">
    <cfRule type="expression" dxfId="23" priority="9">
      <formula>"abs(E6-F6)&gt;0.0001"</formula>
    </cfRule>
  </conditionalFormatting>
  <conditionalFormatting sqref="O4">
    <cfRule type="expression" dxfId="22" priority="8">
      <formula>ABS(O4-P4)&gt;0.0001</formula>
    </cfRule>
  </conditionalFormatting>
  <conditionalFormatting sqref="O4">
    <cfRule type="expression" dxfId="21" priority="7">
      <formula>ABS(O4-P4)&gt;0.0001</formula>
    </cfRule>
  </conditionalFormatting>
  <conditionalFormatting sqref="O4">
    <cfRule type="expression" dxfId="20" priority="6">
      <formula>ABS(O4-P4)&gt;0.0001</formula>
    </cfRule>
  </conditionalFormatting>
  <conditionalFormatting sqref="O4">
    <cfRule type="expression" dxfId="19" priority="5">
      <formula>ABS(O4-P4)&gt;0.0001</formula>
    </cfRule>
  </conditionalFormatting>
  <conditionalFormatting sqref="O4">
    <cfRule type="expression" dxfId="18" priority="4">
      <formula>ABS(O4-P4)&gt;0.0001</formula>
    </cfRule>
  </conditionalFormatting>
  <conditionalFormatting sqref="O4">
    <cfRule type="expression" dxfId="17" priority="3">
      <formula>ABS(O4-P4)&gt;0.0001</formula>
    </cfRule>
  </conditionalFormatting>
  <conditionalFormatting sqref="Z115:Z200 Z208:Z211 Z219:Z231 Z6:Z107">
    <cfRule type="cellIs" dxfId="16" priority="2" stopIfTrue="1" operator="equal">
      <formula>1</formula>
    </cfRule>
  </conditionalFormatting>
  <conditionalFormatting sqref="N6:N107 N115:N200 N208:N211 N219:N231">
    <cfRule type="cellIs" dxfId="15" priority="1" stopIfTrue="1" operator="equal">
      <formula>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V355"/>
  <sheetViews>
    <sheetView workbookViewId="0">
      <selection activeCell="X11" sqref="X11"/>
    </sheetView>
  </sheetViews>
  <sheetFormatPr defaultRowHeight="15"/>
  <sheetData>
    <row r="1" spans="1:12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</row>
    <row r="2" spans="1:126">
      <c r="A2" t="s">
        <v>126</v>
      </c>
      <c r="B2">
        <v>1</v>
      </c>
      <c r="C2">
        <v>63.6</v>
      </c>
      <c r="D2">
        <v>22139</v>
      </c>
      <c r="E2" t="s">
        <v>127</v>
      </c>
      <c r="F2" t="s">
        <v>128</v>
      </c>
      <c r="G2">
        <v>19980823</v>
      </c>
      <c r="H2" t="s">
        <v>129</v>
      </c>
      <c r="I2" t="s">
        <v>130</v>
      </c>
      <c r="J2">
        <v>19980826</v>
      </c>
      <c r="K2" t="s">
        <v>131</v>
      </c>
      <c r="L2" t="s">
        <v>132</v>
      </c>
      <c r="M2" t="s">
        <v>133</v>
      </c>
      <c r="N2" t="s">
        <v>133</v>
      </c>
      <c r="O2" t="s">
        <v>133</v>
      </c>
      <c r="P2" t="s">
        <v>134</v>
      </c>
      <c r="Q2" t="s">
        <v>135</v>
      </c>
      <c r="R2" t="s">
        <v>136</v>
      </c>
      <c r="S2" t="s">
        <v>135</v>
      </c>
      <c r="T2" t="s">
        <v>137</v>
      </c>
      <c r="U2" t="s">
        <v>137</v>
      </c>
      <c r="V2">
        <v>0</v>
      </c>
      <c r="W2">
        <v>30</v>
      </c>
      <c r="X2">
        <v>143.5</v>
      </c>
      <c r="Y2">
        <v>19980821</v>
      </c>
      <c r="Z2" t="s">
        <v>138</v>
      </c>
      <c r="AA2" t="s">
        <v>139</v>
      </c>
      <c r="AB2">
        <v>9806249</v>
      </c>
      <c r="AC2">
        <v>40</v>
      </c>
      <c r="AD2">
        <v>109.2</v>
      </c>
      <c r="AE2">
        <v>108.4</v>
      </c>
      <c r="AF2">
        <v>11.88</v>
      </c>
      <c r="AG2">
        <v>11.84</v>
      </c>
      <c r="AH2">
        <v>12.06</v>
      </c>
      <c r="AI2">
        <v>260</v>
      </c>
      <c r="AJ2" t="s">
        <v>140</v>
      </c>
      <c r="AK2">
        <v>40</v>
      </c>
      <c r="AL2">
        <v>30.1</v>
      </c>
      <c r="AM2">
        <v>33.5</v>
      </c>
      <c r="AN2">
        <v>63.6</v>
      </c>
      <c r="AO2">
        <v>0</v>
      </c>
      <c r="AP2">
        <v>3147</v>
      </c>
      <c r="AQ2">
        <v>3163</v>
      </c>
      <c r="AR2">
        <v>3152.9</v>
      </c>
      <c r="AS2">
        <v>13.2</v>
      </c>
      <c r="AT2">
        <v>13.7</v>
      </c>
      <c r="AU2">
        <v>13.6</v>
      </c>
      <c r="AV2">
        <v>2.1800000000000002</v>
      </c>
      <c r="AW2">
        <v>2.27</v>
      </c>
      <c r="AX2">
        <v>2.23</v>
      </c>
      <c r="AY2">
        <v>6.3</v>
      </c>
      <c r="AZ2">
        <v>7.1</v>
      </c>
      <c r="BA2">
        <v>6.9</v>
      </c>
      <c r="BB2">
        <v>0</v>
      </c>
      <c r="BC2">
        <v>0</v>
      </c>
      <c r="BD2">
        <v>0</v>
      </c>
      <c r="BE2">
        <v>827</v>
      </c>
      <c r="BF2">
        <v>889</v>
      </c>
      <c r="BG2">
        <v>852</v>
      </c>
      <c r="BH2">
        <v>143.30000000000001</v>
      </c>
      <c r="BI2">
        <v>143.9</v>
      </c>
      <c r="BJ2">
        <v>143.4</v>
      </c>
      <c r="BK2">
        <v>87.2</v>
      </c>
      <c r="BL2">
        <v>88.3</v>
      </c>
      <c r="BM2">
        <v>87.7</v>
      </c>
      <c r="BN2">
        <v>92.8</v>
      </c>
      <c r="BO2">
        <v>93.9</v>
      </c>
      <c r="BP2">
        <v>93.3</v>
      </c>
      <c r="BQ2">
        <v>5</v>
      </c>
      <c r="BR2">
        <v>6.1</v>
      </c>
      <c r="BS2">
        <v>5.6</v>
      </c>
      <c r="BT2">
        <v>29.4</v>
      </c>
      <c r="BU2">
        <v>38.1</v>
      </c>
      <c r="BV2">
        <v>32</v>
      </c>
      <c r="BW2">
        <v>276</v>
      </c>
      <c r="BX2">
        <v>276</v>
      </c>
      <c r="BY2">
        <v>276</v>
      </c>
      <c r="BZ2">
        <v>6.1</v>
      </c>
      <c r="CA2">
        <v>7.4</v>
      </c>
      <c r="CB2">
        <v>6.8</v>
      </c>
      <c r="CC2">
        <v>0.5</v>
      </c>
      <c r="CD2">
        <v>0.6</v>
      </c>
      <c r="CE2">
        <v>0.5</v>
      </c>
      <c r="CF2">
        <v>0.5</v>
      </c>
      <c r="CG2">
        <v>0.6</v>
      </c>
      <c r="CH2">
        <v>0.51</v>
      </c>
      <c r="CI2">
        <v>35</v>
      </c>
      <c r="CJ2">
        <v>35</v>
      </c>
      <c r="CK2">
        <v>35</v>
      </c>
      <c r="CL2">
        <v>118.9</v>
      </c>
      <c r="CM2">
        <v>280.3</v>
      </c>
      <c r="CN2">
        <v>184.8</v>
      </c>
      <c r="CO2">
        <v>1660</v>
      </c>
      <c r="CP2">
        <v>720</v>
      </c>
      <c r="CQ2">
        <v>720</v>
      </c>
      <c r="CR2">
        <v>1400</v>
      </c>
      <c r="CS2">
        <v>7.1099999999999997E-2</v>
      </c>
      <c r="CT2">
        <v>7.1099999999999997E-2</v>
      </c>
      <c r="CU2">
        <v>7.1099999999999997E-2</v>
      </c>
      <c r="CV2">
        <v>0.1041</v>
      </c>
      <c r="CW2">
        <v>0.1041</v>
      </c>
      <c r="CX2">
        <v>0.1041</v>
      </c>
      <c r="CY2">
        <v>6.6000000000000003E-2</v>
      </c>
      <c r="CZ2">
        <v>6.6000000000000003E-2</v>
      </c>
      <c r="DA2">
        <v>6.6000000000000003E-2</v>
      </c>
      <c r="DB2">
        <v>6.8599999999999994E-2</v>
      </c>
      <c r="DC2">
        <v>6.8599999999999994E-2</v>
      </c>
      <c r="DD2">
        <v>6.8599999999999994E-2</v>
      </c>
      <c r="DE2">
        <v>5.8400000000000001E-2</v>
      </c>
      <c r="DF2">
        <v>6.8599999999999994E-2</v>
      </c>
      <c r="DG2">
        <v>6.3500000000000001E-2</v>
      </c>
      <c r="DH2">
        <v>0</v>
      </c>
      <c r="DI2">
        <v>6</v>
      </c>
      <c r="DJ2">
        <v>1.9E-3</v>
      </c>
      <c r="DK2">
        <v>15952</v>
      </c>
      <c r="DL2" t="s">
        <v>141</v>
      </c>
      <c r="DM2">
        <v>8252</v>
      </c>
      <c r="DN2">
        <v>8231</v>
      </c>
      <c r="DO2">
        <v>1279</v>
      </c>
      <c r="DP2">
        <v>2405</v>
      </c>
      <c r="DQ2" t="s">
        <v>142</v>
      </c>
      <c r="DR2">
        <v>1</v>
      </c>
      <c r="DS2">
        <v>19980823</v>
      </c>
      <c r="DT2" t="s">
        <v>129</v>
      </c>
      <c r="DU2">
        <v>219</v>
      </c>
      <c r="DV2" t="s">
        <v>143</v>
      </c>
    </row>
    <row r="3" spans="1:126">
      <c r="A3" t="s">
        <v>126</v>
      </c>
      <c r="B3">
        <v>1</v>
      </c>
      <c r="C3">
        <v>5.8</v>
      </c>
      <c r="D3">
        <v>31522</v>
      </c>
      <c r="E3" t="s">
        <v>144</v>
      </c>
      <c r="F3" t="s">
        <v>145</v>
      </c>
      <c r="G3">
        <v>19980829</v>
      </c>
      <c r="H3" t="s">
        <v>146</v>
      </c>
      <c r="I3" t="s">
        <v>130</v>
      </c>
      <c r="J3">
        <v>19980901</v>
      </c>
      <c r="K3" t="s">
        <v>131</v>
      </c>
      <c r="L3" t="s">
        <v>132</v>
      </c>
      <c r="M3" t="s">
        <v>133</v>
      </c>
      <c r="N3" t="s">
        <v>133</v>
      </c>
      <c r="O3" t="s">
        <v>133</v>
      </c>
      <c r="P3">
        <v>-0.61760000000000004</v>
      </c>
      <c r="Q3" t="s">
        <v>135</v>
      </c>
      <c r="R3" t="s">
        <v>136</v>
      </c>
      <c r="S3" t="s">
        <v>135</v>
      </c>
      <c r="T3" t="s">
        <v>137</v>
      </c>
      <c r="U3" t="s">
        <v>137</v>
      </c>
      <c r="V3">
        <v>1</v>
      </c>
      <c r="W3" t="s">
        <v>147</v>
      </c>
      <c r="X3">
        <v>143.5</v>
      </c>
      <c r="Y3">
        <v>19980827</v>
      </c>
      <c r="Z3" t="s">
        <v>138</v>
      </c>
      <c r="AA3" t="s">
        <v>148</v>
      </c>
      <c r="AB3">
        <v>9806249</v>
      </c>
      <c r="AC3">
        <v>40</v>
      </c>
      <c r="AD3">
        <v>71.959999999999994</v>
      </c>
      <c r="AE3">
        <v>64.87</v>
      </c>
      <c r="AF3">
        <v>10.93</v>
      </c>
      <c r="AG3">
        <v>9.98</v>
      </c>
      <c r="AH3">
        <v>10.08</v>
      </c>
      <c r="AI3">
        <v>485</v>
      </c>
      <c r="AJ3" t="s">
        <v>149</v>
      </c>
      <c r="AK3">
        <v>40</v>
      </c>
      <c r="AL3">
        <v>3.3</v>
      </c>
      <c r="AM3">
        <v>2.5</v>
      </c>
      <c r="AN3">
        <v>5.8</v>
      </c>
      <c r="AO3">
        <v>0</v>
      </c>
      <c r="AP3">
        <v>3146</v>
      </c>
      <c r="AQ3">
        <v>3160</v>
      </c>
      <c r="AR3">
        <v>3152.2</v>
      </c>
      <c r="AS3">
        <v>13</v>
      </c>
      <c r="AT3">
        <v>13.8</v>
      </c>
      <c r="AU3">
        <v>13.3</v>
      </c>
      <c r="AV3">
        <v>2.13</v>
      </c>
      <c r="AW3">
        <v>2.2200000000000002</v>
      </c>
      <c r="AX3">
        <v>2.19</v>
      </c>
      <c r="AY3">
        <v>5.8</v>
      </c>
      <c r="AZ3">
        <v>6.8</v>
      </c>
      <c r="BA3">
        <v>6.4</v>
      </c>
      <c r="BB3">
        <v>0</v>
      </c>
      <c r="BC3">
        <v>0</v>
      </c>
      <c r="BD3">
        <v>0</v>
      </c>
      <c r="BE3">
        <v>832</v>
      </c>
      <c r="BF3">
        <v>875</v>
      </c>
      <c r="BG3">
        <v>854</v>
      </c>
      <c r="BH3">
        <v>142.80000000000001</v>
      </c>
      <c r="BI3">
        <v>143.30000000000001</v>
      </c>
      <c r="BJ3">
        <v>143.30000000000001</v>
      </c>
      <c r="BK3">
        <v>87.2</v>
      </c>
      <c r="BL3">
        <v>87.8</v>
      </c>
      <c r="BM3">
        <v>87.7</v>
      </c>
      <c r="BN3">
        <v>92.8</v>
      </c>
      <c r="BO3">
        <v>93.9</v>
      </c>
      <c r="BP3">
        <v>93.3</v>
      </c>
      <c r="BQ3">
        <v>5</v>
      </c>
      <c r="BR3">
        <v>6.1</v>
      </c>
      <c r="BS3">
        <v>5.6</v>
      </c>
      <c r="BT3">
        <v>28.7</v>
      </c>
      <c r="BU3">
        <v>38.299999999999997</v>
      </c>
      <c r="BV3">
        <v>33</v>
      </c>
      <c r="BW3">
        <v>276</v>
      </c>
      <c r="BX3">
        <v>276</v>
      </c>
      <c r="BY3">
        <v>276</v>
      </c>
      <c r="BZ3">
        <v>3</v>
      </c>
      <c r="CA3">
        <v>9.8000000000000007</v>
      </c>
      <c r="CB3">
        <v>8.1999999999999993</v>
      </c>
      <c r="CC3">
        <v>0.5</v>
      </c>
      <c r="CD3">
        <v>0.5</v>
      </c>
      <c r="CE3">
        <v>0.5</v>
      </c>
      <c r="CF3">
        <v>0.4</v>
      </c>
      <c r="CG3">
        <v>0.6</v>
      </c>
      <c r="CH3">
        <v>0.52</v>
      </c>
      <c r="CI3">
        <v>35</v>
      </c>
      <c r="CJ3">
        <v>35</v>
      </c>
      <c r="CK3">
        <v>35</v>
      </c>
      <c r="CL3">
        <v>138.69999999999999</v>
      </c>
      <c r="CM3">
        <v>212.4</v>
      </c>
      <c r="CN3">
        <v>173.3</v>
      </c>
      <c r="CO3">
        <v>1660</v>
      </c>
      <c r="CP3">
        <v>720</v>
      </c>
      <c r="CQ3">
        <v>720</v>
      </c>
      <c r="CR3">
        <v>1175</v>
      </c>
      <c r="CS3">
        <v>6.8599999999999994E-2</v>
      </c>
      <c r="CT3">
        <v>6.8599999999999994E-2</v>
      </c>
      <c r="CU3">
        <v>6.8599999999999994E-2</v>
      </c>
      <c r="CV3">
        <v>9.1399999999999995E-2</v>
      </c>
      <c r="CW3">
        <v>9.1399999999999995E-2</v>
      </c>
      <c r="CX3">
        <v>9.1399999999999995E-2</v>
      </c>
      <c r="CY3">
        <v>6.8599999999999994E-2</v>
      </c>
      <c r="CZ3">
        <v>6.8599999999999994E-2</v>
      </c>
      <c r="DA3">
        <v>6.8599999999999994E-2</v>
      </c>
      <c r="DB3">
        <v>6.8599999999999994E-2</v>
      </c>
      <c r="DC3">
        <v>6.8599999999999994E-2</v>
      </c>
      <c r="DD3">
        <v>6.8599999999999994E-2</v>
      </c>
      <c r="DE3">
        <v>5.8400000000000001E-2</v>
      </c>
      <c r="DF3">
        <v>6.8599999999999994E-2</v>
      </c>
      <c r="DG3">
        <v>6.3500000000000001E-2</v>
      </c>
      <c r="DH3">
        <v>0</v>
      </c>
      <c r="DI3">
        <v>7</v>
      </c>
      <c r="DJ3" t="s">
        <v>134</v>
      </c>
      <c r="DK3">
        <v>15952</v>
      </c>
      <c r="DL3" t="s">
        <v>141</v>
      </c>
      <c r="DM3">
        <v>8252</v>
      </c>
      <c r="DN3">
        <v>8231</v>
      </c>
      <c r="DO3">
        <v>1279</v>
      </c>
      <c r="DP3">
        <v>2405</v>
      </c>
      <c r="DQ3" t="s">
        <v>142</v>
      </c>
      <c r="DR3">
        <v>2</v>
      </c>
      <c r="DS3">
        <v>19980829</v>
      </c>
      <c r="DT3" t="s">
        <v>146</v>
      </c>
      <c r="DU3">
        <v>219</v>
      </c>
      <c r="DV3" t="s">
        <v>143</v>
      </c>
    </row>
    <row r="4" spans="1:126">
      <c r="A4" t="s">
        <v>126</v>
      </c>
      <c r="B4">
        <v>1</v>
      </c>
      <c r="C4">
        <v>18.8</v>
      </c>
      <c r="D4">
        <v>31089</v>
      </c>
      <c r="E4">
        <v>1006</v>
      </c>
      <c r="F4" t="s">
        <v>145</v>
      </c>
      <c r="G4">
        <v>19980903</v>
      </c>
      <c r="H4" t="s">
        <v>150</v>
      </c>
      <c r="I4" t="s">
        <v>130</v>
      </c>
      <c r="J4">
        <v>19980908</v>
      </c>
      <c r="K4" t="s">
        <v>131</v>
      </c>
      <c r="L4" t="s">
        <v>132</v>
      </c>
      <c r="M4" t="s">
        <v>133</v>
      </c>
      <c r="N4" t="s">
        <v>133</v>
      </c>
      <c r="O4" t="s">
        <v>133</v>
      </c>
      <c r="P4">
        <v>-0.23530000000000001</v>
      </c>
      <c r="Q4" t="s">
        <v>135</v>
      </c>
      <c r="R4" t="s">
        <v>136</v>
      </c>
      <c r="S4" t="s">
        <v>135</v>
      </c>
      <c r="T4" t="s">
        <v>137</v>
      </c>
      <c r="U4" t="s">
        <v>137</v>
      </c>
      <c r="V4">
        <v>2</v>
      </c>
      <c r="W4" t="s">
        <v>151</v>
      </c>
      <c r="X4">
        <v>143.5</v>
      </c>
      <c r="Y4">
        <v>19980901</v>
      </c>
      <c r="Z4" t="s">
        <v>138</v>
      </c>
      <c r="AA4" t="s">
        <v>152</v>
      </c>
      <c r="AB4">
        <v>9806249</v>
      </c>
      <c r="AC4">
        <v>40</v>
      </c>
      <c r="AD4">
        <v>59.79</v>
      </c>
      <c r="AE4">
        <v>50.66</v>
      </c>
      <c r="AF4">
        <v>10.130000000000001</v>
      </c>
      <c r="AG4">
        <v>8.82</v>
      </c>
      <c r="AH4">
        <v>8.94</v>
      </c>
      <c r="AI4">
        <v>535</v>
      </c>
      <c r="AJ4" t="s">
        <v>153</v>
      </c>
      <c r="AK4">
        <v>40</v>
      </c>
      <c r="AL4">
        <v>11.5</v>
      </c>
      <c r="AM4">
        <v>7.3</v>
      </c>
      <c r="AN4">
        <v>18.8</v>
      </c>
      <c r="AO4">
        <v>0</v>
      </c>
      <c r="AP4">
        <v>3144</v>
      </c>
      <c r="AQ4">
        <v>3156</v>
      </c>
      <c r="AR4">
        <v>3148.8</v>
      </c>
      <c r="AS4">
        <v>13.1</v>
      </c>
      <c r="AT4">
        <v>13.6</v>
      </c>
      <c r="AU4">
        <v>13.4</v>
      </c>
      <c r="AV4">
        <v>2.2200000000000002</v>
      </c>
      <c r="AW4">
        <v>2.31</v>
      </c>
      <c r="AX4">
        <v>2.2799999999999998</v>
      </c>
      <c r="AY4">
        <v>7.3</v>
      </c>
      <c r="AZ4">
        <v>7.7</v>
      </c>
      <c r="BA4">
        <v>7.5</v>
      </c>
      <c r="BB4">
        <v>0</v>
      </c>
      <c r="BC4">
        <v>0</v>
      </c>
      <c r="BD4">
        <v>0</v>
      </c>
      <c r="BE4">
        <v>824</v>
      </c>
      <c r="BF4">
        <v>875</v>
      </c>
      <c r="BG4">
        <v>849</v>
      </c>
      <c r="BH4">
        <v>142.80000000000001</v>
      </c>
      <c r="BI4">
        <v>143.9</v>
      </c>
      <c r="BJ4">
        <v>143.4</v>
      </c>
      <c r="BK4">
        <v>87.2</v>
      </c>
      <c r="BL4">
        <v>88.3</v>
      </c>
      <c r="BM4">
        <v>87.7</v>
      </c>
      <c r="BN4">
        <v>92.8</v>
      </c>
      <c r="BO4">
        <v>93.9</v>
      </c>
      <c r="BP4">
        <v>93.3</v>
      </c>
      <c r="BQ4">
        <v>5</v>
      </c>
      <c r="BR4">
        <v>6.1</v>
      </c>
      <c r="BS4">
        <v>5.7</v>
      </c>
      <c r="BT4">
        <v>31.7</v>
      </c>
      <c r="BU4">
        <v>41.7</v>
      </c>
      <c r="BV4">
        <v>36.5</v>
      </c>
      <c r="BW4">
        <v>276</v>
      </c>
      <c r="BX4">
        <v>283</v>
      </c>
      <c r="BY4">
        <v>276</v>
      </c>
      <c r="BZ4">
        <v>6.8</v>
      </c>
      <c r="CA4">
        <v>6.8</v>
      </c>
      <c r="CB4">
        <v>6.8</v>
      </c>
      <c r="CC4">
        <v>0.5</v>
      </c>
      <c r="CD4">
        <v>0.6</v>
      </c>
      <c r="CE4">
        <v>0.5</v>
      </c>
      <c r="CF4">
        <v>0.4</v>
      </c>
      <c r="CG4">
        <v>0.6</v>
      </c>
      <c r="CH4">
        <v>0.48</v>
      </c>
      <c r="CI4">
        <v>35</v>
      </c>
      <c r="CJ4">
        <v>35</v>
      </c>
      <c r="CK4">
        <v>35</v>
      </c>
      <c r="CL4">
        <v>167.1</v>
      </c>
      <c r="CM4">
        <v>254.9</v>
      </c>
      <c r="CN4">
        <v>204.2</v>
      </c>
      <c r="CO4">
        <v>1660</v>
      </c>
      <c r="CP4">
        <v>720</v>
      </c>
      <c r="CQ4">
        <v>720</v>
      </c>
      <c r="CR4">
        <v>1125</v>
      </c>
      <c r="CS4">
        <v>6.3500000000000001E-2</v>
      </c>
      <c r="CT4">
        <v>6.3500000000000001E-2</v>
      </c>
      <c r="CU4">
        <v>6.3500000000000001E-2</v>
      </c>
      <c r="CV4">
        <v>9.9099999999999994E-2</v>
      </c>
      <c r="CW4">
        <v>9.9099999999999994E-2</v>
      </c>
      <c r="CX4">
        <v>9.9099999999999994E-2</v>
      </c>
      <c r="CY4">
        <v>6.8599999999999994E-2</v>
      </c>
      <c r="CZ4">
        <v>6.8599999999999994E-2</v>
      </c>
      <c r="DA4">
        <v>6.8599999999999994E-2</v>
      </c>
      <c r="DB4">
        <v>6.8599999999999994E-2</v>
      </c>
      <c r="DC4">
        <v>6.8599999999999994E-2</v>
      </c>
      <c r="DD4">
        <v>6.8599999999999994E-2</v>
      </c>
      <c r="DE4">
        <v>5.8400000000000001E-2</v>
      </c>
      <c r="DF4">
        <v>6.8599999999999994E-2</v>
      </c>
      <c r="DG4">
        <v>6.3500000000000001E-2</v>
      </c>
      <c r="DH4">
        <v>0</v>
      </c>
      <c r="DI4">
        <v>8</v>
      </c>
      <c r="DJ4">
        <v>3.0499999999999999E-2</v>
      </c>
      <c r="DK4">
        <v>15952</v>
      </c>
      <c r="DL4" t="s">
        <v>141</v>
      </c>
      <c r="DM4">
        <v>8252</v>
      </c>
      <c r="DN4">
        <v>8231</v>
      </c>
      <c r="DO4">
        <v>1279</v>
      </c>
      <c r="DP4">
        <v>2405</v>
      </c>
      <c r="DQ4" t="s">
        <v>142</v>
      </c>
      <c r="DR4">
        <v>3</v>
      </c>
      <c r="DS4">
        <v>19980903</v>
      </c>
      <c r="DT4" t="s">
        <v>150</v>
      </c>
      <c r="DU4">
        <v>219</v>
      </c>
      <c r="DV4" t="s">
        <v>143</v>
      </c>
    </row>
    <row r="5" spans="1:126">
      <c r="A5" t="s">
        <v>126</v>
      </c>
      <c r="B5">
        <v>1</v>
      </c>
      <c r="C5">
        <v>5.2</v>
      </c>
      <c r="D5">
        <v>32807</v>
      </c>
      <c r="E5" t="s">
        <v>144</v>
      </c>
      <c r="F5" t="s">
        <v>128</v>
      </c>
      <c r="G5">
        <v>19980906</v>
      </c>
      <c r="H5" t="s">
        <v>154</v>
      </c>
      <c r="I5" t="s">
        <v>155</v>
      </c>
      <c r="J5">
        <v>19980909</v>
      </c>
      <c r="K5" t="s">
        <v>131</v>
      </c>
      <c r="L5" t="s">
        <v>132</v>
      </c>
      <c r="M5" t="s">
        <v>156</v>
      </c>
      <c r="N5" t="s">
        <v>157</v>
      </c>
      <c r="O5" t="s">
        <v>133</v>
      </c>
      <c r="P5">
        <v>-0.79410000000000003</v>
      </c>
      <c r="Q5" t="s">
        <v>135</v>
      </c>
      <c r="R5" t="s">
        <v>136</v>
      </c>
      <c r="S5" t="s">
        <v>135</v>
      </c>
      <c r="T5" t="s">
        <v>137</v>
      </c>
      <c r="U5" t="s">
        <v>137</v>
      </c>
      <c r="V5">
        <v>3</v>
      </c>
      <c r="W5" t="s">
        <v>147</v>
      </c>
      <c r="X5">
        <v>143.5</v>
      </c>
      <c r="Y5">
        <v>19980904</v>
      </c>
      <c r="Z5" t="s">
        <v>138</v>
      </c>
      <c r="AA5" t="s">
        <v>158</v>
      </c>
      <c r="AB5">
        <v>9806249</v>
      </c>
      <c r="AC5">
        <v>40</v>
      </c>
      <c r="AD5">
        <v>71.77</v>
      </c>
      <c r="AE5">
        <v>65.06</v>
      </c>
      <c r="AF5">
        <v>10.9</v>
      </c>
      <c r="AG5">
        <v>9.99</v>
      </c>
      <c r="AH5">
        <v>10.15</v>
      </c>
      <c r="AI5">
        <v>70</v>
      </c>
      <c r="AJ5" t="s">
        <v>159</v>
      </c>
      <c r="AK5">
        <v>40</v>
      </c>
      <c r="AL5">
        <v>4.4000000000000004</v>
      </c>
      <c r="AM5">
        <v>0.8</v>
      </c>
      <c r="AN5">
        <v>5.2</v>
      </c>
      <c r="AO5">
        <v>0</v>
      </c>
      <c r="AP5">
        <v>3144</v>
      </c>
      <c r="AQ5">
        <v>3155</v>
      </c>
      <c r="AR5">
        <v>3149.1</v>
      </c>
      <c r="AS5">
        <v>13.1</v>
      </c>
      <c r="AT5">
        <v>13.7</v>
      </c>
      <c r="AU5">
        <v>13.4</v>
      </c>
      <c r="AV5">
        <v>2.1800000000000002</v>
      </c>
      <c r="AW5">
        <v>2.31</v>
      </c>
      <c r="AX5">
        <v>2.2599999999999998</v>
      </c>
      <c r="AY5">
        <v>6.4</v>
      </c>
      <c r="AZ5">
        <v>7.1</v>
      </c>
      <c r="BA5">
        <v>6.9</v>
      </c>
      <c r="BB5">
        <v>0</v>
      </c>
      <c r="BC5">
        <v>0</v>
      </c>
      <c r="BD5">
        <v>0</v>
      </c>
      <c r="BE5">
        <v>801</v>
      </c>
      <c r="BF5">
        <v>872</v>
      </c>
      <c r="BG5">
        <v>841</v>
      </c>
      <c r="BH5">
        <v>142.80000000000001</v>
      </c>
      <c r="BI5">
        <v>144.5</v>
      </c>
      <c r="BJ5">
        <v>143.4</v>
      </c>
      <c r="BK5">
        <v>87.2</v>
      </c>
      <c r="BL5">
        <v>87.8</v>
      </c>
      <c r="BM5">
        <v>87.7</v>
      </c>
      <c r="BN5">
        <v>93.3</v>
      </c>
      <c r="BO5">
        <v>93.9</v>
      </c>
      <c r="BP5">
        <v>93.4</v>
      </c>
      <c r="BQ5">
        <v>5.6</v>
      </c>
      <c r="BR5">
        <v>6.1</v>
      </c>
      <c r="BS5">
        <v>5.7</v>
      </c>
      <c r="BT5">
        <v>29.9</v>
      </c>
      <c r="BU5">
        <v>39.299999999999997</v>
      </c>
      <c r="BV5">
        <v>34.799999999999997</v>
      </c>
      <c r="BW5">
        <v>269</v>
      </c>
      <c r="BX5">
        <v>276</v>
      </c>
      <c r="BY5">
        <v>274</v>
      </c>
      <c r="BZ5">
        <v>6.8</v>
      </c>
      <c r="CA5">
        <v>7.4</v>
      </c>
      <c r="CB5">
        <v>6.9</v>
      </c>
      <c r="CC5">
        <v>0.5</v>
      </c>
      <c r="CD5">
        <v>0.5</v>
      </c>
      <c r="CE5">
        <v>0.5</v>
      </c>
      <c r="CF5">
        <v>0.5</v>
      </c>
      <c r="CG5">
        <v>0.6</v>
      </c>
      <c r="CH5">
        <v>0.53</v>
      </c>
      <c r="CI5">
        <v>35</v>
      </c>
      <c r="CJ5">
        <v>35</v>
      </c>
      <c r="CK5">
        <v>35</v>
      </c>
      <c r="CL5">
        <v>150.1</v>
      </c>
      <c r="CM5">
        <v>260.5</v>
      </c>
      <c r="CN5">
        <v>184.1</v>
      </c>
      <c r="CO5">
        <v>1660</v>
      </c>
      <c r="CP5">
        <v>720</v>
      </c>
      <c r="CQ5">
        <v>720</v>
      </c>
      <c r="CR5">
        <v>1590</v>
      </c>
      <c r="CS5">
        <v>5.8400000000000001E-2</v>
      </c>
      <c r="CT5">
        <v>5.8400000000000001E-2</v>
      </c>
      <c r="CU5">
        <v>5.8400000000000001E-2</v>
      </c>
      <c r="CV5">
        <v>9.4E-2</v>
      </c>
      <c r="CW5">
        <v>9.4E-2</v>
      </c>
      <c r="CX5">
        <v>9.4E-2</v>
      </c>
      <c r="CY5">
        <v>6.8599999999999994E-2</v>
      </c>
      <c r="CZ5">
        <v>6.8599999999999994E-2</v>
      </c>
      <c r="DA5">
        <v>6.8599999999999994E-2</v>
      </c>
      <c r="DB5">
        <v>7.1099999999999997E-2</v>
      </c>
      <c r="DC5">
        <v>7.1099999999999997E-2</v>
      </c>
      <c r="DD5">
        <v>7.1099999999999997E-2</v>
      </c>
      <c r="DE5">
        <v>6.0999999999999999E-2</v>
      </c>
      <c r="DF5">
        <v>7.1099999999999997E-2</v>
      </c>
      <c r="DG5">
        <v>6.6000000000000003E-2</v>
      </c>
      <c r="DH5">
        <v>0</v>
      </c>
      <c r="DI5">
        <v>9</v>
      </c>
      <c r="DJ5">
        <v>4.3200000000000002E-2</v>
      </c>
      <c r="DK5">
        <v>15952</v>
      </c>
      <c r="DL5" t="s">
        <v>141</v>
      </c>
      <c r="DM5">
        <v>8252</v>
      </c>
      <c r="DN5">
        <v>8231</v>
      </c>
      <c r="DO5">
        <v>1279</v>
      </c>
      <c r="DP5">
        <v>2405</v>
      </c>
      <c r="DQ5" t="s">
        <v>142</v>
      </c>
      <c r="DR5">
        <v>4</v>
      </c>
      <c r="DS5">
        <v>19980906</v>
      </c>
      <c r="DT5" t="s">
        <v>154</v>
      </c>
      <c r="DU5">
        <v>219</v>
      </c>
      <c r="DV5" t="s">
        <v>143</v>
      </c>
    </row>
    <row r="6" spans="1:126">
      <c r="A6" t="s">
        <v>160</v>
      </c>
      <c r="B6">
        <v>1</v>
      </c>
      <c r="C6" t="s">
        <v>161</v>
      </c>
      <c r="D6">
        <v>31529</v>
      </c>
      <c r="E6" t="s">
        <v>144</v>
      </c>
      <c r="F6" t="s">
        <v>128</v>
      </c>
      <c r="G6">
        <v>19980909</v>
      </c>
      <c r="H6" t="s">
        <v>162</v>
      </c>
      <c r="I6" t="s">
        <v>155</v>
      </c>
      <c r="J6">
        <v>19980924</v>
      </c>
      <c r="K6" t="s">
        <v>131</v>
      </c>
      <c r="L6" t="s">
        <v>132</v>
      </c>
      <c r="M6" t="s">
        <v>163</v>
      </c>
      <c r="N6" t="s">
        <v>133</v>
      </c>
      <c r="O6" t="s">
        <v>133</v>
      </c>
      <c r="P6" t="s">
        <v>134</v>
      </c>
      <c r="Q6" t="s">
        <v>135</v>
      </c>
      <c r="R6" t="s">
        <v>136</v>
      </c>
      <c r="S6" t="s">
        <v>135</v>
      </c>
      <c r="T6" t="s">
        <v>137</v>
      </c>
      <c r="U6" t="s">
        <v>137</v>
      </c>
      <c r="V6">
        <v>138</v>
      </c>
      <c r="W6" t="s">
        <v>164</v>
      </c>
      <c r="X6">
        <v>143.5</v>
      </c>
      <c r="Y6">
        <v>19980908</v>
      </c>
      <c r="Z6" t="s">
        <v>138</v>
      </c>
      <c r="AA6" t="s">
        <v>152</v>
      </c>
      <c r="AB6">
        <v>9806249</v>
      </c>
      <c r="AC6">
        <v>6</v>
      </c>
      <c r="AD6" t="s">
        <v>165</v>
      </c>
      <c r="AE6" t="s">
        <v>165</v>
      </c>
      <c r="AF6" t="s">
        <v>165</v>
      </c>
      <c r="AG6" t="s">
        <v>165</v>
      </c>
      <c r="AH6" t="s">
        <v>137</v>
      </c>
      <c r="AI6" t="s">
        <v>166</v>
      </c>
      <c r="AJ6" t="s">
        <v>167</v>
      </c>
      <c r="AK6">
        <v>6</v>
      </c>
      <c r="AL6" t="s">
        <v>161</v>
      </c>
      <c r="AM6" t="s">
        <v>161</v>
      </c>
      <c r="AN6" t="s">
        <v>161</v>
      </c>
      <c r="AO6" t="s">
        <v>161</v>
      </c>
      <c r="AP6" t="s">
        <v>168</v>
      </c>
      <c r="AQ6" t="s">
        <v>168</v>
      </c>
      <c r="AR6" t="s">
        <v>168</v>
      </c>
      <c r="AS6" t="s">
        <v>161</v>
      </c>
      <c r="AT6" t="s">
        <v>161</v>
      </c>
      <c r="AU6" t="s">
        <v>161</v>
      </c>
      <c r="AV6" t="s">
        <v>169</v>
      </c>
      <c r="AW6" t="s">
        <v>169</v>
      </c>
      <c r="AX6" t="s">
        <v>169</v>
      </c>
      <c r="AY6" t="s">
        <v>168</v>
      </c>
      <c r="AZ6" t="s">
        <v>168</v>
      </c>
      <c r="BA6" t="s">
        <v>168</v>
      </c>
      <c r="BB6" t="s">
        <v>168</v>
      </c>
      <c r="BC6" t="s">
        <v>168</v>
      </c>
      <c r="BD6" t="s">
        <v>168</v>
      </c>
      <c r="BE6" t="s">
        <v>170</v>
      </c>
      <c r="BF6" t="s">
        <v>170</v>
      </c>
      <c r="BG6" t="s">
        <v>170</v>
      </c>
      <c r="BH6" t="s">
        <v>161</v>
      </c>
      <c r="BI6" t="s">
        <v>161</v>
      </c>
      <c r="BJ6" t="s">
        <v>161</v>
      </c>
      <c r="BK6" t="s">
        <v>161</v>
      </c>
      <c r="BL6" t="s">
        <v>161</v>
      </c>
      <c r="BM6" t="s">
        <v>161</v>
      </c>
      <c r="BN6" t="s">
        <v>161</v>
      </c>
      <c r="BO6" t="s">
        <v>161</v>
      </c>
      <c r="BP6" t="s">
        <v>161</v>
      </c>
      <c r="BQ6" t="s">
        <v>171</v>
      </c>
      <c r="BR6" t="s">
        <v>171</v>
      </c>
      <c r="BS6" t="s">
        <v>171</v>
      </c>
      <c r="BT6" t="s">
        <v>161</v>
      </c>
      <c r="BU6" t="s">
        <v>161</v>
      </c>
      <c r="BV6" t="s">
        <v>161</v>
      </c>
      <c r="BW6" t="s">
        <v>166</v>
      </c>
      <c r="BX6" t="s">
        <v>166</v>
      </c>
      <c r="BY6" t="s">
        <v>166</v>
      </c>
      <c r="BZ6" t="s">
        <v>172</v>
      </c>
      <c r="CA6" t="s">
        <v>172</v>
      </c>
      <c r="CB6" t="s">
        <v>172</v>
      </c>
      <c r="CC6" t="s">
        <v>172</v>
      </c>
      <c r="CD6" t="s">
        <v>172</v>
      </c>
      <c r="CE6" t="s">
        <v>172</v>
      </c>
      <c r="CF6" t="s">
        <v>173</v>
      </c>
      <c r="CG6" t="s">
        <v>173</v>
      </c>
      <c r="CH6" t="s">
        <v>173</v>
      </c>
      <c r="CI6" t="s">
        <v>174</v>
      </c>
      <c r="CJ6" t="s">
        <v>174</v>
      </c>
      <c r="CK6" t="s">
        <v>174</v>
      </c>
      <c r="CL6" t="s">
        <v>161</v>
      </c>
      <c r="CM6" t="s">
        <v>161</v>
      </c>
      <c r="CN6" t="s">
        <v>161</v>
      </c>
      <c r="CO6" t="s">
        <v>166</v>
      </c>
      <c r="CP6" t="s">
        <v>166</v>
      </c>
      <c r="CQ6" t="s">
        <v>166</v>
      </c>
      <c r="CR6" t="s">
        <v>166</v>
      </c>
      <c r="CS6" t="s">
        <v>134</v>
      </c>
      <c r="CT6" t="s">
        <v>134</v>
      </c>
      <c r="CU6" t="s">
        <v>134</v>
      </c>
      <c r="CV6" t="s">
        <v>134</v>
      </c>
      <c r="CW6" t="s">
        <v>134</v>
      </c>
      <c r="CX6" t="s">
        <v>134</v>
      </c>
      <c r="CY6" t="s">
        <v>134</v>
      </c>
      <c r="CZ6" t="s">
        <v>134</v>
      </c>
      <c r="DA6" t="s">
        <v>134</v>
      </c>
      <c r="DB6" t="s">
        <v>134</v>
      </c>
      <c r="DC6" t="s">
        <v>134</v>
      </c>
      <c r="DD6" t="s">
        <v>134</v>
      </c>
      <c r="DE6" t="s">
        <v>134</v>
      </c>
      <c r="DF6" t="s">
        <v>134</v>
      </c>
      <c r="DG6" t="s">
        <v>134</v>
      </c>
      <c r="DH6" t="s">
        <v>134</v>
      </c>
      <c r="DI6" t="s">
        <v>174</v>
      </c>
      <c r="DJ6" t="s">
        <v>134</v>
      </c>
      <c r="DK6" t="s">
        <v>175</v>
      </c>
      <c r="DL6" t="s">
        <v>175</v>
      </c>
      <c r="DM6" t="s">
        <v>175</v>
      </c>
      <c r="DN6" t="s">
        <v>175</v>
      </c>
      <c r="DO6" t="s">
        <v>175</v>
      </c>
      <c r="DP6" t="s">
        <v>175</v>
      </c>
      <c r="DQ6" t="s">
        <v>175</v>
      </c>
      <c r="DR6">
        <v>1284</v>
      </c>
      <c r="DS6">
        <v>19980909</v>
      </c>
      <c r="DT6" t="s">
        <v>162</v>
      </c>
      <c r="DU6">
        <v>31</v>
      </c>
      <c r="DV6" t="s">
        <v>143</v>
      </c>
    </row>
    <row r="7" spans="1:126">
      <c r="A7" t="s">
        <v>126</v>
      </c>
      <c r="B7">
        <v>1</v>
      </c>
      <c r="C7" t="s">
        <v>161</v>
      </c>
      <c r="D7">
        <v>32808</v>
      </c>
      <c r="E7" t="s">
        <v>144</v>
      </c>
      <c r="F7" t="s">
        <v>128</v>
      </c>
      <c r="G7">
        <v>19980911</v>
      </c>
      <c r="H7" t="s">
        <v>176</v>
      </c>
      <c r="I7" t="s">
        <v>177</v>
      </c>
      <c r="J7">
        <v>19980915</v>
      </c>
      <c r="K7" t="s">
        <v>131</v>
      </c>
      <c r="L7" t="s">
        <v>132</v>
      </c>
      <c r="M7" t="s">
        <v>178</v>
      </c>
      <c r="N7" t="s">
        <v>157</v>
      </c>
      <c r="O7" t="s">
        <v>133</v>
      </c>
      <c r="P7" t="s">
        <v>134</v>
      </c>
      <c r="Q7" t="s">
        <v>135</v>
      </c>
      <c r="R7" t="s">
        <v>136</v>
      </c>
      <c r="S7" t="s">
        <v>135</v>
      </c>
      <c r="T7" t="s">
        <v>137</v>
      </c>
      <c r="U7" t="s">
        <v>137</v>
      </c>
      <c r="V7">
        <v>3</v>
      </c>
      <c r="W7" t="s">
        <v>147</v>
      </c>
      <c r="X7">
        <v>143.5</v>
      </c>
      <c r="Y7">
        <v>19980909</v>
      </c>
      <c r="Z7" t="s">
        <v>138</v>
      </c>
      <c r="AA7" t="s">
        <v>179</v>
      </c>
      <c r="AB7">
        <v>9806249</v>
      </c>
      <c r="AC7">
        <v>27</v>
      </c>
      <c r="AD7">
        <v>0</v>
      </c>
      <c r="AE7">
        <v>0</v>
      </c>
      <c r="AF7">
        <v>0</v>
      </c>
      <c r="AG7">
        <v>0</v>
      </c>
      <c r="AH7" t="s">
        <v>137</v>
      </c>
      <c r="AI7">
        <v>1660</v>
      </c>
      <c r="AJ7" t="s">
        <v>180</v>
      </c>
      <c r="AK7">
        <v>27</v>
      </c>
      <c r="AL7">
        <v>0</v>
      </c>
      <c r="AM7">
        <v>0</v>
      </c>
      <c r="AN7" t="s">
        <v>161</v>
      </c>
      <c r="AO7">
        <v>0</v>
      </c>
      <c r="AP7">
        <v>0</v>
      </c>
      <c r="AQ7">
        <v>3158</v>
      </c>
      <c r="AR7">
        <v>2129.1</v>
      </c>
      <c r="AS7">
        <v>0</v>
      </c>
      <c r="AT7">
        <v>13.7</v>
      </c>
      <c r="AU7">
        <v>9.1</v>
      </c>
      <c r="AV7">
        <v>0</v>
      </c>
      <c r="AW7">
        <v>2.27</v>
      </c>
      <c r="AX7">
        <v>1.51</v>
      </c>
      <c r="AY7">
        <v>0</v>
      </c>
      <c r="AZ7">
        <v>6.6</v>
      </c>
      <c r="BA7">
        <v>4.4000000000000004</v>
      </c>
      <c r="BB7">
        <v>0</v>
      </c>
      <c r="BC7">
        <v>0</v>
      </c>
      <c r="BD7">
        <v>0</v>
      </c>
      <c r="BE7">
        <v>0</v>
      </c>
      <c r="BF7">
        <v>872</v>
      </c>
      <c r="BG7">
        <v>580</v>
      </c>
      <c r="BH7">
        <v>-17.8</v>
      </c>
      <c r="BI7">
        <v>143.9</v>
      </c>
      <c r="BJ7">
        <v>90.4</v>
      </c>
      <c r="BK7">
        <v>-17.8</v>
      </c>
      <c r="BL7">
        <v>88.3</v>
      </c>
      <c r="BM7">
        <v>53.6</v>
      </c>
      <c r="BN7">
        <v>-17.8</v>
      </c>
      <c r="BO7">
        <v>93.9</v>
      </c>
      <c r="BP7">
        <v>57.2</v>
      </c>
      <c r="BQ7">
        <v>0</v>
      </c>
      <c r="BR7">
        <v>5.6</v>
      </c>
      <c r="BS7">
        <v>3.7</v>
      </c>
      <c r="BT7">
        <v>-17.8</v>
      </c>
      <c r="BU7">
        <v>30.8</v>
      </c>
      <c r="BV7">
        <v>13.6</v>
      </c>
      <c r="BW7">
        <v>0</v>
      </c>
      <c r="BX7">
        <v>276</v>
      </c>
      <c r="BY7">
        <v>186</v>
      </c>
      <c r="BZ7">
        <v>0</v>
      </c>
      <c r="CA7">
        <v>8.1</v>
      </c>
      <c r="CB7">
        <v>5.4</v>
      </c>
      <c r="CC7">
        <v>0</v>
      </c>
      <c r="CD7">
        <v>0.5</v>
      </c>
      <c r="CE7">
        <v>0.3</v>
      </c>
      <c r="CF7">
        <v>0</v>
      </c>
      <c r="CG7">
        <v>0.6</v>
      </c>
      <c r="CH7">
        <v>0.34</v>
      </c>
      <c r="CI7">
        <v>35</v>
      </c>
      <c r="CJ7">
        <v>35</v>
      </c>
      <c r="CK7">
        <v>26</v>
      </c>
      <c r="CL7">
        <v>0</v>
      </c>
      <c r="CM7">
        <v>181.2</v>
      </c>
      <c r="CN7">
        <v>118.2</v>
      </c>
      <c r="CO7">
        <v>1660</v>
      </c>
      <c r="CP7">
        <v>720</v>
      </c>
      <c r="CQ7">
        <v>720</v>
      </c>
      <c r="CR7">
        <v>0</v>
      </c>
      <c r="CS7">
        <v>5.5899999999999998E-2</v>
      </c>
      <c r="CT7">
        <v>5.5899999999999998E-2</v>
      </c>
      <c r="CU7">
        <v>5.5899999999999998E-2</v>
      </c>
      <c r="CV7">
        <v>9.9099999999999994E-2</v>
      </c>
      <c r="CW7">
        <v>9.9099999999999994E-2</v>
      </c>
      <c r="CX7">
        <v>9.9099999999999994E-2</v>
      </c>
      <c r="CY7">
        <v>0</v>
      </c>
      <c r="CZ7">
        <v>0</v>
      </c>
      <c r="DA7">
        <v>0</v>
      </c>
      <c r="DB7">
        <v>7.1099999999999997E-2</v>
      </c>
      <c r="DC7">
        <v>7.1099999999999997E-2</v>
      </c>
      <c r="DD7">
        <v>7.1099999999999997E-2</v>
      </c>
      <c r="DE7">
        <v>6.0999999999999999E-2</v>
      </c>
      <c r="DF7">
        <v>7.1099999999999997E-2</v>
      </c>
      <c r="DG7">
        <v>6.6000000000000003E-2</v>
      </c>
      <c r="DH7">
        <v>0</v>
      </c>
      <c r="DI7">
        <v>10</v>
      </c>
      <c r="DJ7">
        <v>4.0599999999999997E-2</v>
      </c>
      <c r="DK7" t="s">
        <v>181</v>
      </c>
      <c r="DL7" t="s">
        <v>182</v>
      </c>
      <c r="DM7">
        <v>8232</v>
      </c>
      <c r="DN7">
        <v>8231</v>
      </c>
      <c r="DO7">
        <v>1279</v>
      </c>
      <c r="DP7">
        <v>2405</v>
      </c>
      <c r="DQ7" t="s">
        <v>142</v>
      </c>
      <c r="DR7" t="s">
        <v>183</v>
      </c>
      <c r="DS7">
        <v>19980911</v>
      </c>
      <c r="DT7" t="s">
        <v>176</v>
      </c>
      <c r="DU7">
        <v>219</v>
      </c>
      <c r="DV7" t="s">
        <v>184</v>
      </c>
    </row>
    <row r="8" spans="1:126">
      <c r="A8" t="s">
        <v>160</v>
      </c>
      <c r="B8">
        <v>1</v>
      </c>
      <c r="C8">
        <v>7.5</v>
      </c>
      <c r="D8">
        <v>31535</v>
      </c>
      <c r="E8" t="s">
        <v>144</v>
      </c>
      <c r="F8" t="s">
        <v>145</v>
      </c>
      <c r="G8">
        <v>19980913</v>
      </c>
      <c r="H8" t="s">
        <v>185</v>
      </c>
      <c r="I8" t="s">
        <v>130</v>
      </c>
      <c r="J8">
        <v>19980915</v>
      </c>
      <c r="K8" t="s">
        <v>131</v>
      </c>
      <c r="L8" t="s">
        <v>132</v>
      </c>
      <c r="M8" t="s">
        <v>133</v>
      </c>
      <c r="N8" t="s">
        <v>133</v>
      </c>
      <c r="O8" t="s">
        <v>133</v>
      </c>
      <c r="P8">
        <v>-0.1176</v>
      </c>
      <c r="Q8" t="s">
        <v>135</v>
      </c>
      <c r="R8" t="s">
        <v>136</v>
      </c>
      <c r="S8" t="s">
        <v>135</v>
      </c>
      <c r="T8" t="s">
        <v>137</v>
      </c>
      <c r="U8" t="s">
        <v>137</v>
      </c>
      <c r="V8">
        <v>138</v>
      </c>
      <c r="W8" t="s">
        <v>147</v>
      </c>
      <c r="X8">
        <v>143.5</v>
      </c>
      <c r="Y8">
        <v>19980911</v>
      </c>
      <c r="Z8" t="s">
        <v>138</v>
      </c>
      <c r="AA8" t="s">
        <v>186</v>
      </c>
      <c r="AB8">
        <v>9806249</v>
      </c>
      <c r="AC8">
        <v>40</v>
      </c>
      <c r="AD8">
        <v>71.64</v>
      </c>
      <c r="AE8">
        <v>66.56</v>
      </c>
      <c r="AF8">
        <v>10.86</v>
      </c>
      <c r="AG8">
        <v>10.199999999999999</v>
      </c>
      <c r="AH8">
        <v>10.24</v>
      </c>
      <c r="AI8">
        <v>137</v>
      </c>
      <c r="AJ8" t="s">
        <v>187</v>
      </c>
      <c r="AK8">
        <v>40</v>
      </c>
      <c r="AL8">
        <v>3.2</v>
      </c>
      <c r="AM8">
        <v>4.3</v>
      </c>
      <c r="AN8">
        <v>7.5</v>
      </c>
      <c r="AO8">
        <v>0</v>
      </c>
      <c r="AP8">
        <v>3146</v>
      </c>
      <c r="AQ8">
        <v>3160</v>
      </c>
      <c r="AR8">
        <v>3151</v>
      </c>
      <c r="AS8">
        <v>13.4</v>
      </c>
      <c r="AT8">
        <v>13.5</v>
      </c>
      <c r="AU8">
        <v>13.4</v>
      </c>
      <c r="AV8">
        <v>2.15</v>
      </c>
      <c r="AW8">
        <v>2.27</v>
      </c>
      <c r="AX8">
        <v>2.2200000000000002</v>
      </c>
      <c r="AY8">
        <v>4504</v>
      </c>
      <c r="AZ8">
        <v>5070.8</v>
      </c>
      <c r="BA8">
        <v>4769.5</v>
      </c>
      <c r="BB8">
        <v>2240</v>
      </c>
      <c r="BC8">
        <v>2450</v>
      </c>
      <c r="BD8">
        <v>2319</v>
      </c>
      <c r="BE8">
        <v>825</v>
      </c>
      <c r="BF8">
        <v>854</v>
      </c>
      <c r="BG8">
        <v>841</v>
      </c>
      <c r="BH8">
        <v>142.4</v>
      </c>
      <c r="BI8">
        <v>143.9</v>
      </c>
      <c r="BJ8">
        <v>143</v>
      </c>
      <c r="BK8">
        <v>87.2</v>
      </c>
      <c r="BL8">
        <v>88.8</v>
      </c>
      <c r="BM8">
        <v>88.3</v>
      </c>
      <c r="BN8">
        <v>92.5</v>
      </c>
      <c r="BO8">
        <v>94.3</v>
      </c>
      <c r="BP8">
        <v>93.7</v>
      </c>
      <c r="BQ8">
        <v>4.7</v>
      </c>
      <c r="BR8">
        <v>6.1</v>
      </c>
      <c r="BS8">
        <v>5.4</v>
      </c>
      <c r="BT8">
        <v>26.4</v>
      </c>
      <c r="BU8">
        <v>28.5</v>
      </c>
      <c r="BV8">
        <v>27.2</v>
      </c>
      <c r="BW8">
        <v>268</v>
      </c>
      <c r="BX8">
        <v>276</v>
      </c>
      <c r="BY8">
        <v>273</v>
      </c>
      <c r="BZ8">
        <v>8</v>
      </c>
      <c r="CA8">
        <v>10</v>
      </c>
      <c r="CB8">
        <v>9.1999999999999993</v>
      </c>
      <c r="CC8">
        <v>0.8</v>
      </c>
      <c r="CD8">
        <v>1.1000000000000001</v>
      </c>
      <c r="CE8">
        <v>0.9</v>
      </c>
      <c r="CF8">
        <v>0.43</v>
      </c>
      <c r="CG8">
        <v>0.57999999999999996</v>
      </c>
      <c r="CH8">
        <v>0.51</v>
      </c>
      <c r="CI8">
        <v>35</v>
      </c>
      <c r="CJ8">
        <v>35</v>
      </c>
      <c r="CK8">
        <v>35</v>
      </c>
      <c r="CL8">
        <v>232</v>
      </c>
      <c r="CM8">
        <v>256</v>
      </c>
      <c r="CN8">
        <v>243.5</v>
      </c>
      <c r="CO8">
        <v>1660</v>
      </c>
      <c r="CP8">
        <v>711</v>
      </c>
      <c r="CQ8">
        <v>534</v>
      </c>
      <c r="CR8">
        <v>1700</v>
      </c>
      <c r="CS8">
        <v>6.6000000000000003E-2</v>
      </c>
      <c r="CT8">
        <v>7.6200000000000004E-2</v>
      </c>
      <c r="CU8">
        <v>7.1099999999999997E-2</v>
      </c>
      <c r="CV8">
        <v>8.6400000000000005E-2</v>
      </c>
      <c r="CW8">
        <v>0.1143</v>
      </c>
      <c r="CX8">
        <v>0.1004</v>
      </c>
      <c r="CY8">
        <v>7.0999999999999994E-2</v>
      </c>
      <c r="CZ8">
        <v>7.5999999999999998E-2</v>
      </c>
      <c r="DA8">
        <v>7.4200000000000002E-2</v>
      </c>
      <c r="DB8">
        <v>6.4000000000000001E-2</v>
      </c>
      <c r="DC8">
        <v>6.9000000000000006E-2</v>
      </c>
      <c r="DD8">
        <v>6.6500000000000004E-2</v>
      </c>
      <c r="DE8">
        <v>6.7000000000000004E-2</v>
      </c>
      <c r="DF8">
        <v>7.3999999999999996E-2</v>
      </c>
      <c r="DG8">
        <v>7.0499999999999993E-2</v>
      </c>
      <c r="DH8">
        <v>5.0000000000000001E-3</v>
      </c>
      <c r="DI8">
        <v>9</v>
      </c>
      <c r="DJ8">
        <v>6.0999999999999999E-2</v>
      </c>
      <c r="DK8">
        <v>4944</v>
      </c>
      <c r="DL8">
        <v>31</v>
      </c>
      <c r="DM8">
        <v>8252</v>
      </c>
      <c r="DN8" t="s">
        <v>188</v>
      </c>
      <c r="DO8">
        <v>1218</v>
      </c>
      <c r="DP8">
        <v>2405</v>
      </c>
      <c r="DQ8" t="s">
        <v>142</v>
      </c>
      <c r="DR8" t="s">
        <v>189</v>
      </c>
      <c r="DS8">
        <v>19980913</v>
      </c>
      <c r="DT8" t="s">
        <v>185</v>
      </c>
      <c r="DU8">
        <v>31</v>
      </c>
      <c r="DV8" t="s">
        <v>143</v>
      </c>
    </row>
    <row r="9" spans="1:126">
      <c r="A9" t="s">
        <v>126</v>
      </c>
      <c r="B9">
        <v>1</v>
      </c>
      <c r="C9">
        <v>12.3</v>
      </c>
      <c r="D9">
        <v>32810</v>
      </c>
      <c r="E9" t="s">
        <v>144</v>
      </c>
      <c r="F9" t="s">
        <v>145</v>
      </c>
      <c r="G9">
        <v>19980916</v>
      </c>
      <c r="H9" t="s">
        <v>190</v>
      </c>
      <c r="I9" t="s">
        <v>130</v>
      </c>
      <c r="J9">
        <v>19980917</v>
      </c>
      <c r="K9">
        <v>19990810</v>
      </c>
      <c r="L9" t="s">
        <v>132</v>
      </c>
      <c r="M9" t="s">
        <v>133</v>
      </c>
      <c r="N9" t="s">
        <v>133</v>
      </c>
      <c r="O9" t="s">
        <v>133</v>
      </c>
      <c r="P9">
        <v>1.2941</v>
      </c>
      <c r="Q9" t="s">
        <v>135</v>
      </c>
      <c r="R9" t="s">
        <v>136</v>
      </c>
      <c r="S9" t="s">
        <v>135</v>
      </c>
      <c r="T9" t="s">
        <v>137</v>
      </c>
      <c r="U9" t="s">
        <v>137</v>
      </c>
      <c r="V9">
        <v>3</v>
      </c>
      <c r="W9" t="s">
        <v>147</v>
      </c>
      <c r="X9">
        <v>143.5</v>
      </c>
      <c r="Y9">
        <v>19980914</v>
      </c>
      <c r="Z9" t="s">
        <v>138</v>
      </c>
      <c r="AA9" t="s">
        <v>191</v>
      </c>
      <c r="AB9">
        <v>9806249</v>
      </c>
      <c r="AC9">
        <v>40</v>
      </c>
      <c r="AD9">
        <v>71.78</v>
      </c>
      <c r="AE9">
        <v>65.39</v>
      </c>
      <c r="AF9">
        <v>10.88</v>
      </c>
      <c r="AG9">
        <v>10.02</v>
      </c>
      <c r="AH9">
        <v>10.09</v>
      </c>
      <c r="AI9">
        <v>160</v>
      </c>
      <c r="AJ9" t="s">
        <v>192</v>
      </c>
      <c r="AK9">
        <v>40</v>
      </c>
      <c r="AL9">
        <v>5.8</v>
      </c>
      <c r="AM9">
        <v>6.5</v>
      </c>
      <c r="AN9">
        <v>12.3</v>
      </c>
      <c r="AO9">
        <v>0</v>
      </c>
      <c r="AP9">
        <v>3146</v>
      </c>
      <c r="AQ9">
        <v>3154</v>
      </c>
      <c r="AR9">
        <v>3150.2</v>
      </c>
      <c r="AS9">
        <v>13.2</v>
      </c>
      <c r="AT9">
        <v>13.5</v>
      </c>
      <c r="AU9">
        <v>13.4</v>
      </c>
      <c r="AV9">
        <v>2.2200000000000002</v>
      </c>
      <c r="AW9">
        <v>2.27</v>
      </c>
      <c r="AX9">
        <v>2.23</v>
      </c>
      <c r="AY9">
        <v>6.5</v>
      </c>
      <c r="AZ9">
        <v>6.8</v>
      </c>
      <c r="BA9">
        <v>6.6</v>
      </c>
      <c r="BB9">
        <v>0</v>
      </c>
      <c r="BC9">
        <v>0</v>
      </c>
      <c r="BD9">
        <v>0</v>
      </c>
      <c r="BE9">
        <v>841</v>
      </c>
      <c r="BF9">
        <v>875</v>
      </c>
      <c r="BG9">
        <v>853</v>
      </c>
      <c r="BH9">
        <v>143.30000000000001</v>
      </c>
      <c r="BI9">
        <v>143.9</v>
      </c>
      <c r="BJ9">
        <v>143.4</v>
      </c>
      <c r="BK9">
        <v>87.8</v>
      </c>
      <c r="BL9">
        <v>88.3</v>
      </c>
      <c r="BM9">
        <v>87.9</v>
      </c>
      <c r="BN9">
        <v>92.8</v>
      </c>
      <c r="BO9">
        <v>93.9</v>
      </c>
      <c r="BP9">
        <v>93.4</v>
      </c>
      <c r="BQ9">
        <v>5</v>
      </c>
      <c r="BR9">
        <v>6.1</v>
      </c>
      <c r="BS9">
        <v>5.6</v>
      </c>
      <c r="BT9">
        <v>28.3</v>
      </c>
      <c r="BU9">
        <v>35.700000000000003</v>
      </c>
      <c r="BV9">
        <v>30.7</v>
      </c>
      <c r="BW9">
        <v>269</v>
      </c>
      <c r="BX9">
        <v>276</v>
      </c>
      <c r="BY9">
        <v>273</v>
      </c>
      <c r="BZ9">
        <v>7.1</v>
      </c>
      <c r="CA9">
        <v>8.8000000000000007</v>
      </c>
      <c r="CB9">
        <v>7.5</v>
      </c>
      <c r="CC9">
        <v>0.5</v>
      </c>
      <c r="CD9">
        <v>0.5</v>
      </c>
      <c r="CE9">
        <v>0.5</v>
      </c>
      <c r="CF9">
        <v>0.4</v>
      </c>
      <c r="CG9">
        <v>0.5</v>
      </c>
      <c r="CH9">
        <v>0.51</v>
      </c>
      <c r="CI9">
        <v>35</v>
      </c>
      <c r="CJ9">
        <v>35</v>
      </c>
      <c r="CK9">
        <v>35</v>
      </c>
      <c r="CL9">
        <v>113.3</v>
      </c>
      <c r="CM9">
        <v>147.19999999999999</v>
      </c>
      <c r="CN9">
        <v>133.69999999999999</v>
      </c>
      <c r="CO9">
        <v>1660</v>
      </c>
      <c r="CP9">
        <v>720</v>
      </c>
      <c r="CQ9">
        <v>720</v>
      </c>
      <c r="CR9">
        <v>1500</v>
      </c>
      <c r="CS9">
        <v>5.8400000000000001E-2</v>
      </c>
      <c r="CT9">
        <v>5.8400000000000001E-2</v>
      </c>
      <c r="CU9">
        <v>5.8400000000000001E-2</v>
      </c>
      <c r="CV9">
        <v>9.4E-2</v>
      </c>
      <c r="CW9">
        <v>9.4E-2</v>
      </c>
      <c r="CX9">
        <v>9.4E-2</v>
      </c>
      <c r="CY9">
        <v>6.8599999999999994E-2</v>
      </c>
      <c r="CZ9">
        <v>6.8599999999999994E-2</v>
      </c>
      <c r="DA9">
        <v>6.8599999999999994E-2</v>
      </c>
      <c r="DB9">
        <v>7.1099999999999997E-2</v>
      </c>
      <c r="DC9">
        <v>7.1099999999999997E-2</v>
      </c>
      <c r="DD9">
        <v>7.1099999999999997E-2</v>
      </c>
      <c r="DE9">
        <v>6.0999999999999999E-2</v>
      </c>
      <c r="DF9">
        <v>7.1099999999999997E-2</v>
      </c>
      <c r="DG9">
        <v>6.6000000000000003E-2</v>
      </c>
      <c r="DH9">
        <v>0</v>
      </c>
      <c r="DI9">
        <v>11</v>
      </c>
      <c r="DJ9">
        <v>4.0599999999999997E-2</v>
      </c>
      <c r="DK9" t="s">
        <v>181</v>
      </c>
      <c r="DL9" t="s">
        <v>182</v>
      </c>
      <c r="DM9">
        <v>8252</v>
      </c>
      <c r="DN9">
        <v>8231</v>
      </c>
      <c r="DO9">
        <v>1279</v>
      </c>
      <c r="DP9">
        <v>2405</v>
      </c>
      <c r="DQ9" t="s">
        <v>142</v>
      </c>
      <c r="DR9" t="s">
        <v>193</v>
      </c>
      <c r="DS9">
        <v>19980916</v>
      </c>
      <c r="DT9" t="s">
        <v>190</v>
      </c>
      <c r="DU9">
        <v>219</v>
      </c>
      <c r="DV9" t="s">
        <v>143</v>
      </c>
    </row>
    <row r="10" spans="1:126">
      <c r="A10" t="s">
        <v>160</v>
      </c>
      <c r="B10">
        <v>1</v>
      </c>
      <c r="C10">
        <v>154.69999999999999</v>
      </c>
      <c r="D10">
        <v>32524</v>
      </c>
      <c r="E10" t="s">
        <v>127</v>
      </c>
      <c r="F10" t="s">
        <v>128</v>
      </c>
      <c r="G10">
        <v>19980919</v>
      </c>
      <c r="H10" t="s">
        <v>194</v>
      </c>
      <c r="I10" t="s">
        <v>130</v>
      </c>
      <c r="J10">
        <v>19980923</v>
      </c>
      <c r="K10" t="s">
        <v>131</v>
      </c>
      <c r="L10" t="s">
        <v>132</v>
      </c>
      <c r="M10" t="s">
        <v>133</v>
      </c>
      <c r="N10" t="s">
        <v>133</v>
      </c>
      <c r="O10" t="s">
        <v>133</v>
      </c>
      <c r="P10" t="s">
        <v>134</v>
      </c>
      <c r="Q10" t="s">
        <v>135</v>
      </c>
      <c r="R10" t="s">
        <v>136</v>
      </c>
      <c r="S10" t="s">
        <v>135</v>
      </c>
      <c r="T10" t="s">
        <v>137</v>
      </c>
      <c r="U10" t="s">
        <v>137</v>
      </c>
      <c r="V10">
        <v>139</v>
      </c>
      <c r="W10">
        <v>30</v>
      </c>
      <c r="X10">
        <v>143.5</v>
      </c>
      <c r="Y10">
        <v>19980917</v>
      </c>
      <c r="Z10" t="s">
        <v>138</v>
      </c>
      <c r="AA10" t="s">
        <v>195</v>
      </c>
      <c r="AB10">
        <v>9806249</v>
      </c>
      <c r="AC10">
        <v>40</v>
      </c>
      <c r="AD10">
        <v>109.3</v>
      </c>
      <c r="AE10">
        <v>109.04</v>
      </c>
      <c r="AF10">
        <v>11.89</v>
      </c>
      <c r="AG10">
        <v>11.94</v>
      </c>
      <c r="AH10">
        <v>11.97</v>
      </c>
      <c r="AI10">
        <v>437</v>
      </c>
      <c r="AJ10" t="s">
        <v>196</v>
      </c>
      <c r="AK10">
        <v>40</v>
      </c>
      <c r="AL10">
        <v>79</v>
      </c>
      <c r="AM10">
        <v>75.7</v>
      </c>
      <c r="AN10">
        <v>154.69999999999999</v>
      </c>
      <c r="AO10">
        <v>0</v>
      </c>
      <c r="AP10">
        <v>3144</v>
      </c>
      <c r="AQ10">
        <v>3158</v>
      </c>
      <c r="AR10">
        <v>3149</v>
      </c>
      <c r="AS10">
        <v>13.3</v>
      </c>
      <c r="AT10">
        <v>13.8</v>
      </c>
      <c r="AU10">
        <v>13.5</v>
      </c>
      <c r="AV10">
        <v>2.14</v>
      </c>
      <c r="AW10">
        <v>2.38</v>
      </c>
      <c r="AX10">
        <v>2.23</v>
      </c>
      <c r="AY10">
        <v>4168.5</v>
      </c>
      <c r="AZ10">
        <v>5473.4</v>
      </c>
      <c r="BA10">
        <v>4662.8999999999996</v>
      </c>
      <c r="BB10">
        <v>10</v>
      </c>
      <c r="BC10">
        <v>2400</v>
      </c>
      <c r="BD10">
        <v>2178</v>
      </c>
      <c r="BE10">
        <v>802</v>
      </c>
      <c r="BF10">
        <v>863</v>
      </c>
      <c r="BG10">
        <v>846</v>
      </c>
      <c r="BH10">
        <v>142.5</v>
      </c>
      <c r="BI10">
        <v>143.9</v>
      </c>
      <c r="BJ10">
        <v>143.19999999999999</v>
      </c>
      <c r="BK10">
        <v>86</v>
      </c>
      <c r="BL10">
        <v>89</v>
      </c>
      <c r="BM10">
        <v>88.1</v>
      </c>
      <c r="BN10">
        <v>92.6</v>
      </c>
      <c r="BO10">
        <v>93.7</v>
      </c>
      <c r="BP10">
        <v>93.3</v>
      </c>
      <c r="BQ10">
        <v>4.0999999999999996</v>
      </c>
      <c r="BR10">
        <v>7.2</v>
      </c>
      <c r="BS10">
        <v>5.2</v>
      </c>
      <c r="BT10">
        <v>32.5</v>
      </c>
      <c r="BU10">
        <v>40.700000000000003</v>
      </c>
      <c r="BV10">
        <v>36</v>
      </c>
      <c r="BW10">
        <v>268</v>
      </c>
      <c r="BX10">
        <v>274</v>
      </c>
      <c r="BY10">
        <v>272</v>
      </c>
      <c r="BZ10">
        <v>7</v>
      </c>
      <c r="CA10">
        <v>11</v>
      </c>
      <c r="CB10">
        <v>8.8000000000000007</v>
      </c>
      <c r="CC10">
        <v>0.6</v>
      </c>
      <c r="CD10">
        <v>2.2999999999999998</v>
      </c>
      <c r="CE10">
        <v>1.8</v>
      </c>
      <c r="CF10">
        <v>0.43</v>
      </c>
      <c r="CG10">
        <v>0.63</v>
      </c>
      <c r="CH10">
        <v>0.52</v>
      </c>
      <c r="CI10">
        <v>35</v>
      </c>
      <c r="CJ10">
        <v>35</v>
      </c>
      <c r="CK10">
        <v>35</v>
      </c>
      <c r="CL10">
        <v>199</v>
      </c>
      <c r="CM10">
        <v>261</v>
      </c>
      <c r="CN10">
        <v>215.8</v>
      </c>
      <c r="CO10">
        <v>1660</v>
      </c>
      <c r="CP10">
        <v>711</v>
      </c>
      <c r="CQ10">
        <v>534</v>
      </c>
      <c r="CR10">
        <v>1400</v>
      </c>
      <c r="CS10">
        <v>6.8599999999999994E-2</v>
      </c>
      <c r="CT10">
        <v>9.1399999999999995E-2</v>
      </c>
      <c r="CU10">
        <v>0.08</v>
      </c>
      <c r="CV10">
        <v>9.9099999999999994E-2</v>
      </c>
      <c r="CW10">
        <v>0.11940000000000001</v>
      </c>
      <c r="CX10">
        <v>0.10920000000000001</v>
      </c>
      <c r="CY10">
        <v>6.9000000000000006E-2</v>
      </c>
      <c r="CZ10">
        <v>7.3999999999999996E-2</v>
      </c>
      <c r="DA10">
        <v>7.2800000000000004E-2</v>
      </c>
      <c r="DB10">
        <v>5.8999999999999997E-2</v>
      </c>
      <c r="DC10">
        <v>6.0999999999999999E-2</v>
      </c>
      <c r="DD10">
        <v>6.0499999999999998E-2</v>
      </c>
      <c r="DE10">
        <v>5.8999999999999997E-2</v>
      </c>
      <c r="DF10">
        <v>6.0999999999999999E-2</v>
      </c>
      <c r="DG10">
        <v>6.0499999999999998E-2</v>
      </c>
      <c r="DH10">
        <v>5.0000000000000001E-3</v>
      </c>
      <c r="DI10">
        <v>10</v>
      </c>
      <c r="DJ10">
        <v>5.6000000000000001E-2</v>
      </c>
      <c r="DK10">
        <v>4944</v>
      </c>
      <c r="DL10">
        <v>31</v>
      </c>
      <c r="DM10">
        <v>8252</v>
      </c>
      <c r="DN10" t="s">
        <v>188</v>
      </c>
      <c r="DO10">
        <v>1218</v>
      </c>
      <c r="DP10">
        <v>2405</v>
      </c>
      <c r="DQ10" t="s">
        <v>142</v>
      </c>
      <c r="DR10">
        <v>1285</v>
      </c>
      <c r="DS10">
        <v>19980919</v>
      </c>
      <c r="DT10" t="s">
        <v>194</v>
      </c>
      <c r="DU10">
        <v>31</v>
      </c>
      <c r="DV10" t="s">
        <v>143</v>
      </c>
    </row>
    <row r="11" spans="1:126">
      <c r="A11" t="s">
        <v>197</v>
      </c>
      <c r="B11">
        <v>1</v>
      </c>
      <c r="C11" t="s">
        <v>161</v>
      </c>
      <c r="D11">
        <v>30104</v>
      </c>
      <c r="E11">
        <v>1006</v>
      </c>
      <c r="F11" t="s">
        <v>128</v>
      </c>
      <c r="G11">
        <v>19980925</v>
      </c>
      <c r="H11" t="s">
        <v>198</v>
      </c>
      <c r="I11" t="s">
        <v>177</v>
      </c>
      <c r="J11">
        <v>19990225</v>
      </c>
      <c r="K11" t="s">
        <v>131</v>
      </c>
      <c r="L11" t="s">
        <v>199</v>
      </c>
      <c r="M11" t="s">
        <v>133</v>
      </c>
      <c r="N11" t="s">
        <v>133</v>
      </c>
      <c r="O11" t="s">
        <v>133</v>
      </c>
      <c r="P11" t="s">
        <v>134</v>
      </c>
      <c r="Q11" t="s">
        <v>135</v>
      </c>
      <c r="R11" t="s">
        <v>136</v>
      </c>
      <c r="S11" t="s">
        <v>135</v>
      </c>
      <c r="T11" t="s">
        <v>137</v>
      </c>
      <c r="U11" t="s">
        <v>137</v>
      </c>
      <c r="V11">
        <v>0</v>
      </c>
      <c r="W11" t="s">
        <v>200</v>
      </c>
      <c r="X11" t="s">
        <v>201</v>
      </c>
      <c r="Y11">
        <v>19980924</v>
      </c>
      <c r="Z11" t="s">
        <v>138</v>
      </c>
      <c r="AA11" t="s">
        <v>202</v>
      </c>
      <c r="AB11" t="s">
        <v>203</v>
      </c>
      <c r="AC11">
        <v>2</v>
      </c>
      <c r="AD11" t="s">
        <v>165</v>
      </c>
      <c r="AE11" t="s">
        <v>165</v>
      </c>
      <c r="AF11" t="s">
        <v>165</v>
      </c>
      <c r="AG11" t="s">
        <v>165</v>
      </c>
      <c r="AH11" t="s">
        <v>137</v>
      </c>
      <c r="AI11" t="s">
        <v>166</v>
      </c>
      <c r="AJ11" t="s">
        <v>204</v>
      </c>
      <c r="AK11">
        <v>2</v>
      </c>
      <c r="AL11" t="s">
        <v>161</v>
      </c>
      <c r="AM11" t="s">
        <v>161</v>
      </c>
      <c r="AN11" t="s">
        <v>161</v>
      </c>
      <c r="AO11" t="s">
        <v>161</v>
      </c>
      <c r="AP11" t="s">
        <v>168</v>
      </c>
      <c r="AQ11" t="s">
        <v>168</v>
      </c>
      <c r="AR11" t="s">
        <v>168</v>
      </c>
      <c r="AS11" t="s">
        <v>161</v>
      </c>
      <c r="AT11" t="s">
        <v>161</v>
      </c>
      <c r="AU11" t="s">
        <v>161</v>
      </c>
      <c r="AV11" t="s">
        <v>169</v>
      </c>
      <c r="AW11" t="s">
        <v>169</v>
      </c>
      <c r="AX11" t="s">
        <v>169</v>
      </c>
      <c r="AY11" t="s">
        <v>168</v>
      </c>
      <c r="AZ11" t="s">
        <v>168</v>
      </c>
      <c r="BA11" t="s">
        <v>168</v>
      </c>
      <c r="BB11" t="s">
        <v>168</v>
      </c>
      <c r="BC11" t="s">
        <v>168</v>
      </c>
      <c r="BD11" t="s">
        <v>168</v>
      </c>
      <c r="BE11" t="s">
        <v>170</v>
      </c>
      <c r="BF11" t="s">
        <v>170</v>
      </c>
      <c r="BG11" t="s">
        <v>170</v>
      </c>
      <c r="BH11" t="s">
        <v>161</v>
      </c>
      <c r="BI11" t="s">
        <v>161</v>
      </c>
      <c r="BJ11" t="s">
        <v>161</v>
      </c>
      <c r="BK11" t="s">
        <v>161</v>
      </c>
      <c r="BL11" t="s">
        <v>161</v>
      </c>
      <c r="BM11" t="s">
        <v>161</v>
      </c>
      <c r="BN11" t="s">
        <v>161</v>
      </c>
      <c r="BO11" t="s">
        <v>161</v>
      </c>
      <c r="BP11" t="s">
        <v>161</v>
      </c>
      <c r="BQ11" t="s">
        <v>171</v>
      </c>
      <c r="BR11" t="s">
        <v>171</v>
      </c>
      <c r="BS11" t="s">
        <v>171</v>
      </c>
      <c r="BT11" t="s">
        <v>161</v>
      </c>
      <c r="BU11" t="s">
        <v>161</v>
      </c>
      <c r="BV11" t="s">
        <v>161</v>
      </c>
      <c r="BW11" t="s">
        <v>166</v>
      </c>
      <c r="BX11" t="s">
        <v>166</v>
      </c>
      <c r="BY11" t="s">
        <v>166</v>
      </c>
      <c r="BZ11" t="s">
        <v>172</v>
      </c>
      <c r="CA11" t="s">
        <v>172</v>
      </c>
      <c r="CB11" t="s">
        <v>172</v>
      </c>
      <c r="CC11" t="s">
        <v>172</v>
      </c>
      <c r="CD11" t="s">
        <v>172</v>
      </c>
      <c r="CE11" t="s">
        <v>172</v>
      </c>
      <c r="CF11" t="s">
        <v>173</v>
      </c>
      <c r="CG11" t="s">
        <v>173</v>
      </c>
      <c r="CH11" t="s">
        <v>173</v>
      </c>
      <c r="CI11" t="s">
        <v>174</v>
      </c>
      <c r="CJ11" t="s">
        <v>174</v>
      </c>
      <c r="CK11" t="s">
        <v>174</v>
      </c>
      <c r="CL11" t="s">
        <v>161</v>
      </c>
      <c r="CM11" t="s">
        <v>161</v>
      </c>
      <c r="CN11" t="s">
        <v>161</v>
      </c>
      <c r="CO11" t="s">
        <v>166</v>
      </c>
      <c r="CP11" t="s">
        <v>166</v>
      </c>
      <c r="CQ11" t="s">
        <v>166</v>
      </c>
      <c r="CR11" t="s">
        <v>166</v>
      </c>
      <c r="CS11" t="s">
        <v>134</v>
      </c>
      <c r="CT11" t="s">
        <v>134</v>
      </c>
      <c r="CU11" t="s">
        <v>134</v>
      </c>
      <c r="CV11" t="s">
        <v>134</v>
      </c>
      <c r="CW11" t="s">
        <v>134</v>
      </c>
      <c r="CX11" t="s">
        <v>134</v>
      </c>
      <c r="CY11" t="s">
        <v>134</v>
      </c>
      <c r="CZ11" t="s">
        <v>134</v>
      </c>
      <c r="DA11" t="s">
        <v>134</v>
      </c>
      <c r="DB11" t="s">
        <v>134</v>
      </c>
      <c r="DC11" t="s">
        <v>134</v>
      </c>
      <c r="DD11" t="s">
        <v>134</v>
      </c>
      <c r="DE11" t="s">
        <v>134</v>
      </c>
      <c r="DF11" t="s">
        <v>134</v>
      </c>
      <c r="DG11" t="s">
        <v>134</v>
      </c>
      <c r="DH11" t="s">
        <v>134</v>
      </c>
      <c r="DI11" t="s">
        <v>174</v>
      </c>
      <c r="DJ11" t="s">
        <v>134</v>
      </c>
      <c r="DK11" t="s">
        <v>175</v>
      </c>
      <c r="DL11" t="s">
        <v>175</v>
      </c>
      <c r="DM11" t="s">
        <v>175</v>
      </c>
      <c r="DN11" t="s">
        <v>175</v>
      </c>
      <c r="DO11" t="s">
        <v>175</v>
      </c>
      <c r="DP11" t="s">
        <v>175</v>
      </c>
      <c r="DQ11" t="s">
        <v>175</v>
      </c>
      <c r="DR11">
        <v>945</v>
      </c>
      <c r="DS11">
        <v>19980925</v>
      </c>
      <c r="DT11" t="s">
        <v>198</v>
      </c>
      <c r="DU11">
        <v>221</v>
      </c>
      <c r="DV11" t="s">
        <v>143</v>
      </c>
    </row>
    <row r="12" spans="1:126">
      <c r="A12" t="s">
        <v>160</v>
      </c>
      <c r="B12">
        <v>1</v>
      </c>
      <c r="C12">
        <v>25.6</v>
      </c>
      <c r="D12">
        <v>31096</v>
      </c>
      <c r="E12">
        <v>1006</v>
      </c>
      <c r="F12" t="s">
        <v>145</v>
      </c>
      <c r="G12">
        <v>19980927</v>
      </c>
      <c r="H12" t="s">
        <v>205</v>
      </c>
      <c r="I12" t="s">
        <v>130</v>
      </c>
      <c r="J12">
        <v>19980929</v>
      </c>
      <c r="K12" t="s">
        <v>131</v>
      </c>
      <c r="L12" t="s">
        <v>132</v>
      </c>
      <c r="M12" t="s">
        <v>133</v>
      </c>
      <c r="N12" t="s">
        <v>133</v>
      </c>
      <c r="O12" t="s">
        <v>133</v>
      </c>
      <c r="P12">
        <v>1.7646999999999999</v>
      </c>
      <c r="Q12" t="s">
        <v>135</v>
      </c>
      <c r="R12" t="s">
        <v>136</v>
      </c>
      <c r="S12" t="s">
        <v>135</v>
      </c>
      <c r="T12" t="s">
        <v>137</v>
      </c>
      <c r="U12" t="s">
        <v>137</v>
      </c>
      <c r="V12">
        <v>140</v>
      </c>
      <c r="W12" t="s">
        <v>151</v>
      </c>
      <c r="X12">
        <v>143.5</v>
      </c>
      <c r="Y12">
        <v>19980925</v>
      </c>
      <c r="Z12" t="s">
        <v>138</v>
      </c>
      <c r="AA12" t="s">
        <v>206</v>
      </c>
      <c r="AB12">
        <v>9806249</v>
      </c>
      <c r="AC12">
        <v>40</v>
      </c>
      <c r="AD12">
        <v>59.86</v>
      </c>
      <c r="AE12">
        <v>52.36</v>
      </c>
      <c r="AF12">
        <v>10.15</v>
      </c>
      <c r="AG12">
        <v>8.98</v>
      </c>
      <c r="AH12">
        <v>9.1199999999999992</v>
      </c>
      <c r="AI12">
        <v>427</v>
      </c>
      <c r="AJ12" t="s">
        <v>207</v>
      </c>
      <c r="AK12">
        <v>40</v>
      </c>
      <c r="AL12">
        <v>10.1</v>
      </c>
      <c r="AM12">
        <v>15.5</v>
      </c>
      <c r="AN12">
        <v>25.6</v>
      </c>
      <c r="AO12">
        <v>0</v>
      </c>
      <c r="AP12">
        <v>3138</v>
      </c>
      <c r="AQ12">
        <v>3163</v>
      </c>
      <c r="AR12">
        <v>3152.7</v>
      </c>
      <c r="AS12">
        <v>13.2</v>
      </c>
      <c r="AT12">
        <v>13.5</v>
      </c>
      <c r="AU12">
        <v>13.4</v>
      </c>
      <c r="AV12">
        <v>2.14</v>
      </c>
      <c r="AW12">
        <v>2.29</v>
      </c>
      <c r="AX12">
        <v>2.2200000000000002</v>
      </c>
      <c r="AY12">
        <v>4541.3</v>
      </c>
      <c r="AZ12">
        <v>4884.3</v>
      </c>
      <c r="BA12">
        <v>4686</v>
      </c>
      <c r="BB12">
        <v>2200</v>
      </c>
      <c r="BC12">
        <v>2400</v>
      </c>
      <c r="BD12">
        <v>2324</v>
      </c>
      <c r="BE12">
        <v>840</v>
      </c>
      <c r="BF12">
        <v>859</v>
      </c>
      <c r="BG12">
        <v>848</v>
      </c>
      <c r="BH12">
        <v>142.80000000000001</v>
      </c>
      <c r="BI12">
        <v>144</v>
      </c>
      <c r="BJ12">
        <v>143.5</v>
      </c>
      <c r="BK12">
        <v>86.6</v>
      </c>
      <c r="BL12">
        <v>88.6</v>
      </c>
      <c r="BM12">
        <v>87.3</v>
      </c>
      <c r="BN12">
        <v>92.6</v>
      </c>
      <c r="BO12">
        <v>93.9</v>
      </c>
      <c r="BP12">
        <v>93.1</v>
      </c>
      <c r="BQ12">
        <v>4.5999999999999996</v>
      </c>
      <c r="BR12">
        <v>6.6</v>
      </c>
      <c r="BS12">
        <v>5.7</v>
      </c>
      <c r="BT12">
        <v>26.1</v>
      </c>
      <c r="BU12">
        <v>29.8</v>
      </c>
      <c r="BV12">
        <v>27.7</v>
      </c>
      <c r="BW12">
        <v>269</v>
      </c>
      <c r="BX12">
        <v>277</v>
      </c>
      <c r="BY12">
        <v>273</v>
      </c>
      <c r="BZ12">
        <v>9</v>
      </c>
      <c r="CA12">
        <v>9</v>
      </c>
      <c r="CB12">
        <v>9</v>
      </c>
      <c r="CC12">
        <v>0.6</v>
      </c>
      <c r="CD12">
        <v>2</v>
      </c>
      <c r="CE12">
        <v>1.8</v>
      </c>
      <c r="CF12">
        <v>0.4</v>
      </c>
      <c r="CG12">
        <v>0.6</v>
      </c>
      <c r="CH12">
        <v>0.5</v>
      </c>
      <c r="CI12">
        <v>35</v>
      </c>
      <c r="CJ12">
        <v>35</v>
      </c>
      <c r="CK12">
        <v>35</v>
      </c>
      <c r="CL12">
        <v>164</v>
      </c>
      <c r="CM12">
        <v>189</v>
      </c>
      <c r="CN12">
        <v>174.1</v>
      </c>
      <c r="CO12">
        <v>1660</v>
      </c>
      <c r="CP12">
        <v>711</v>
      </c>
      <c r="CQ12">
        <v>534</v>
      </c>
      <c r="CR12">
        <v>1410</v>
      </c>
      <c r="CS12">
        <v>6.0999999999999999E-2</v>
      </c>
      <c r="CT12">
        <v>7.3700000000000002E-2</v>
      </c>
      <c r="CU12">
        <v>6.7299999999999999E-2</v>
      </c>
      <c r="CV12">
        <v>8.6400000000000005E-2</v>
      </c>
      <c r="CW12">
        <v>0.1041</v>
      </c>
      <c r="CX12">
        <v>9.5100000000000004E-2</v>
      </c>
      <c r="CY12">
        <v>7.0999999999999994E-2</v>
      </c>
      <c r="CZ12">
        <v>7.5999999999999998E-2</v>
      </c>
      <c r="DA12">
        <v>7.4200000000000002E-2</v>
      </c>
      <c r="DB12">
        <v>6.8000000000000005E-2</v>
      </c>
      <c r="DC12">
        <v>7.0999999999999994E-2</v>
      </c>
      <c r="DD12">
        <v>6.9500000000000006E-2</v>
      </c>
      <c r="DE12">
        <v>6.0999999999999999E-2</v>
      </c>
      <c r="DF12">
        <v>6.9000000000000006E-2</v>
      </c>
      <c r="DG12">
        <v>6.5000000000000002E-2</v>
      </c>
      <c r="DH12">
        <v>5.0000000000000001E-4</v>
      </c>
      <c r="DI12">
        <v>11</v>
      </c>
      <c r="DJ12">
        <v>5.0999999999999997E-2</v>
      </c>
      <c r="DK12">
        <v>4944</v>
      </c>
      <c r="DL12">
        <v>31</v>
      </c>
      <c r="DM12">
        <v>8252</v>
      </c>
      <c r="DN12" t="s">
        <v>188</v>
      </c>
      <c r="DO12">
        <v>1218</v>
      </c>
      <c r="DP12">
        <v>2405</v>
      </c>
      <c r="DQ12" t="s">
        <v>142</v>
      </c>
      <c r="DR12">
        <v>1286</v>
      </c>
      <c r="DS12">
        <v>19980927</v>
      </c>
      <c r="DT12" t="s">
        <v>205</v>
      </c>
      <c r="DU12">
        <v>31</v>
      </c>
      <c r="DV12" t="s">
        <v>143</v>
      </c>
    </row>
    <row r="13" spans="1:126">
      <c r="A13" t="s">
        <v>160</v>
      </c>
      <c r="B13">
        <v>1</v>
      </c>
      <c r="C13">
        <v>7.6</v>
      </c>
      <c r="D13">
        <v>31530</v>
      </c>
      <c r="E13" t="s">
        <v>144</v>
      </c>
      <c r="F13" t="s">
        <v>145</v>
      </c>
      <c r="G13">
        <v>19981003</v>
      </c>
      <c r="H13" t="s">
        <v>208</v>
      </c>
      <c r="I13" t="s">
        <v>130</v>
      </c>
      <c r="J13">
        <v>19981006</v>
      </c>
      <c r="K13">
        <v>19990810</v>
      </c>
      <c r="L13" t="s">
        <v>132</v>
      </c>
      <c r="M13" t="s">
        <v>133</v>
      </c>
      <c r="N13" t="s">
        <v>133</v>
      </c>
      <c r="O13" t="s">
        <v>133</v>
      </c>
      <c r="P13">
        <v>-8.8200000000000001E-2</v>
      </c>
      <c r="Q13" t="s">
        <v>135</v>
      </c>
      <c r="R13" t="s">
        <v>136</v>
      </c>
      <c r="S13" t="s">
        <v>135</v>
      </c>
      <c r="T13" t="s">
        <v>137</v>
      </c>
      <c r="U13" t="s">
        <v>137</v>
      </c>
      <c r="V13">
        <v>141</v>
      </c>
      <c r="W13" t="s">
        <v>147</v>
      </c>
      <c r="X13">
        <v>143.5</v>
      </c>
      <c r="Y13">
        <v>19981001</v>
      </c>
      <c r="Z13" t="s">
        <v>138</v>
      </c>
      <c r="AA13" t="s">
        <v>209</v>
      </c>
      <c r="AB13">
        <v>9806249</v>
      </c>
      <c r="AC13">
        <v>40</v>
      </c>
      <c r="AD13">
        <v>71.81</v>
      </c>
      <c r="AE13">
        <v>66.27</v>
      </c>
      <c r="AF13">
        <v>10.9</v>
      </c>
      <c r="AG13">
        <v>10.119999999999999</v>
      </c>
      <c r="AH13">
        <v>10.24</v>
      </c>
      <c r="AI13">
        <v>138</v>
      </c>
      <c r="AJ13" t="s">
        <v>210</v>
      </c>
      <c r="AK13">
        <v>40</v>
      </c>
      <c r="AL13">
        <v>2.9</v>
      </c>
      <c r="AM13">
        <v>4.7</v>
      </c>
      <c r="AN13">
        <v>7.6</v>
      </c>
      <c r="AO13">
        <v>0</v>
      </c>
      <c r="AP13">
        <v>3135</v>
      </c>
      <c r="AQ13">
        <v>3160</v>
      </c>
      <c r="AR13">
        <v>3150.5</v>
      </c>
      <c r="AS13">
        <v>13.4</v>
      </c>
      <c r="AT13">
        <v>13.5</v>
      </c>
      <c r="AU13">
        <v>13.4</v>
      </c>
      <c r="AV13">
        <v>2.19</v>
      </c>
      <c r="AW13">
        <v>2.2799999999999998</v>
      </c>
      <c r="AX13">
        <v>2.2599999999999998</v>
      </c>
      <c r="AY13">
        <v>4608.3999999999996</v>
      </c>
      <c r="AZ13">
        <v>5100.6000000000004</v>
      </c>
      <c r="BA13">
        <v>4907.5</v>
      </c>
      <c r="BB13">
        <v>2225</v>
      </c>
      <c r="BC13">
        <v>2400</v>
      </c>
      <c r="BD13">
        <v>2326.3000000000002</v>
      </c>
      <c r="BE13">
        <v>824</v>
      </c>
      <c r="BF13">
        <v>937</v>
      </c>
      <c r="BG13">
        <v>850</v>
      </c>
      <c r="BH13">
        <v>142.1</v>
      </c>
      <c r="BI13">
        <v>144.5</v>
      </c>
      <c r="BJ13">
        <v>143</v>
      </c>
      <c r="BK13">
        <v>87</v>
      </c>
      <c r="BL13">
        <v>88.3</v>
      </c>
      <c r="BM13">
        <v>87.7</v>
      </c>
      <c r="BN13">
        <v>92.6</v>
      </c>
      <c r="BO13">
        <v>94.1</v>
      </c>
      <c r="BP13">
        <v>93.3</v>
      </c>
      <c r="BQ13">
        <v>5.3</v>
      </c>
      <c r="BR13">
        <v>6</v>
      </c>
      <c r="BS13">
        <v>5.6</v>
      </c>
      <c r="BT13">
        <v>25.8</v>
      </c>
      <c r="BU13">
        <v>29.4</v>
      </c>
      <c r="BV13">
        <v>27.2</v>
      </c>
      <c r="BW13">
        <v>267</v>
      </c>
      <c r="BX13">
        <v>281</v>
      </c>
      <c r="BY13">
        <v>275</v>
      </c>
      <c r="BZ13">
        <v>7.9</v>
      </c>
      <c r="CA13">
        <v>8.6</v>
      </c>
      <c r="CB13">
        <v>8.1999999999999993</v>
      </c>
      <c r="CC13">
        <v>1.5</v>
      </c>
      <c r="CD13">
        <v>2</v>
      </c>
      <c r="CE13">
        <v>1.7</v>
      </c>
      <c r="CF13">
        <v>0.5</v>
      </c>
      <c r="CG13">
        <v>0.98</v>
      </c>
      <c r="CH13">
        <v>0.55000000000000004</v>
      </c>
      <c r="CI13">
        <v>35</v>
      </c>
      <c r="CJ13">
        <v>35</v>
      </c>
      <c r="CK13">
        <v>35</v>
      </c>
      <c r="CL13">
        <v>175</v>
      </c>
      <c r="CM13">
        <v>224</v>
      </c>
      <c r="CN13">
        <v>195.8</v>
      </c>
      <c r="CO13">
        <v>1660</v>
      </c>
      <c r="CP13">
        <v>711</v>
      </c>
      <c r="CQ13">
        <v>543</v>
      </c>
      <c r="CR13">
        <v>1690</v>
      </c>
      <c r="CS13">
        <v>6.3500000000000001E-2</v>
      </c>
      <c r="CT13">
        <v>7.6200000000000004E-2</v>
      </c>
      <c r="CU13">
        <v>6.9800000000000001E-2</v>
      </c>
      <c r="CV13">
        <v>9.4E-2</v>
      </c>
      <c r="CW13">
        <v>0.1067</v>
      </c>
      <c r="CX13">
        <v>0.1003</v>
      </c>
      <c r="CY13">
        <v>7.3599999999999999E-2</v>
      </c>
      <c r="CZ13">
        <v>7.6200000000000004E-2</v>
      </c>
      <c r="DA13">
        <v>7.5600000000000001E-2</v>
      </c>
      <c r="DB13">
        <v>6.3500000000000001E-2</v>
      </c>
      <c r="DC13">
        <v>6.8500000000000005E-2</v>
      </c>
      <c r="DD13">
        <v>6.6600000000000006E-2</v>
      </c>
      <c r="DE13">
        <v>6.3500000000000001E-2</v>
      </c>
      <c r="DF13">
        <v>7.6200000000000004E-2</v>
      </c>
      <c r="DG13">
        <v>7.0400000000000004E-2</v>
      </c>
      <c r="DH13">
        <v>2.9999999999999997E-4</v>
      </c>
      <c r="DI13">
        <v>12</v>
      </c>
      <c r="DJ13">
        <v>5.0799999999999998E-2</v>
      </c>
      <c r="DK13">
        <v>4944</v>
      </c>
      <c r="DL13">
        <v>31</v>
      </c>
      <c r="DM13">
        <v>8252</v>
      </c>
      <c r="DN13" t="s">
        <v>188</v>
      </c>
      <c r="DO13">
        <v>1218</v>
      </c>
      <c r="DP13">
        <v>2405</v>
      </c>
      <c r="DQ13" t="s">
        <v>142</v>
      </c>
      <c r="DR13">
        <v>1287</v>
      </c>
      <c r="DS13">
        <v>19981003</v>
      </c>
      <c r="DT13" t="s">
        <v>208</v>
      </c>
      <c r="DU13">
        <v>31</v>
      </c>
      <c r="DV13" t="s">
        <v>143</v>
      </c>
    </row>
    <row r="14" spans="1:126">
      <c r="A14" t="s">
        <v>197</v>
      </c>
      <c r="B14">
        <v>1</v>
      </c>
      <c r="C14">
        <v>16.3</v>
      </c>
      <c r="D14">
        <v>33157</v>
      </c>
      <c r="E14">
        <v>1006</v>
      </c>
      <c r="F14" t="s">
        <v>128</v>
      </c>
      <c r="G14">
        <v>19981011</v>
      </c>
      <c r="H14" t="s">
        <v>211</v>
      </c>
      <c r="I14" t="s">
        <v>155</v>
      </c>
      <c r="J14">
        <v>19981019</v>
      </c>
      <c r="K14" t="s">
        <v>131</v>
      </c>
      <c r="L14" t="s">
        <v>132</v>
      </c>
      <c r="M14" t="s">
        <v>212</v>
      </c>
      <c r="N14" t="s">
        <v>157</v>
      </c>
      <c r="O14" t="s">
        <v>133</v>
      </c>
      <c r="P14">
        <v>-0.97060000000000002</v>
      </c>
      <c r="Q14" t="s">
        <v>135</v>
      </c>
      <c r="R14" t="s">
        <v>136</v>
      </c>
      <c r="S14" t="s">
        <v>135</v>
      </c>
      <c r="T14" t="s">
        <v>137</v>
      </c>
      <c r="U14" t="s">
        <v>137</v>
      </c>
      <c r="V14">
        <v>0</v>
      </c>
      <c r="W14" t="s">
        <v>213</v>
      </c>
      <c r="X14">
        <v>143.5</v>
      </c>
      <c r="Y14">
        <v>19981009</v>
      </c>
      <c r="Z14" t="s">
        <v>138</v>
      </c>
      <c r="AA14" t="s">
        <v>214</v>
      </c>
      <c r="AB14">
        <v>9806249</v>
      </c>
      <c r="AC14">
        <v>40</v>
      </c>
      <c r="AD14">
        <v>60.19</v>
      </c>
      <c r="AE14">
        <v>52.04</v>
      </c>
      <c r="AF14">
        <v>10.1</v>
      </c>
      <c r="AG14">
        <v>8.9</v>
      </c>
      <c r="AH14">
        <v>9.1</v>
      </c>
      <c r="AI14">
        <v>244</v>
      </c>
      <c r="AJ14" t="s">
        <v>215</v>
      </c>
      <c r="AK14">
        <v>40</v>
      </c>
      <c r="AL14">
        <v>8.8000000000000007</v>
      </c>
      <c r="AM14">
        <v>7.5</v>
      </c>
      <c r="AN14">
        <v>16.3</v>
      </c>
      <c r="AO14">
        <v>16.3</v>
      </c>
      <c r="AP14">
        <v>3145</v>
      </c>
      <c r="AQ14">
        <v>3154</v>
      </c>
      <c r="AR14">
        <v>3150</v>
      </c>
      <c r="AS14">
        <v>12.8</v>
      </c>
      <c r="AT14">
        <v>13.2</v>
      </c>
      <c r="AU14">
        <v>13.1</v>
      </c>
      <c r="AV14">
        <v>2.1800000000000002</v>
      </c>
      <c r="AW14">
        <v>2.25</v>
      </c>
      <c r="AX14">
        <v>2.2200000000000002</v>
      </c>
      <c r="AY14">
        <v>3899.6</v>
      </c>
      <c r="AZ14">
        <v>5084.8999999999996</v>
      </c>
      <c r="BA14">
        <v>4367.1000000000004</v>
      </c>
      <c r="BB14">
        <v>2300</v>
      </c>
      <c r="BC14">
        <v>2500</v>
      </c>
      <c r="BD14">
        <v>2403.4</v>
      </c>
      <c r="BE14">
        <v>848</v>
      </c>
      <c r="BF14">
        <v>858</v>
      </c>
      <c r="BG14">
        <v>850</v>
      </c>
      <c r="BH14">
        <v>142.19999999999999</v>
      </c>
      <c r="BI14">
        <v>143.9</v>
      </c>
      <c r="BJ14">
        <v>143.30000000000001</v>
      </c>
      <c r="BK14">
        <v>87.8</v>
      </c>
      <c r="BL14">
        <v>88.9</v>
      </c>
      <c r="BM14">
        <v>87.9</v>
      </c>
      <c r="BN14">
        <v>93.3</v>
      </c>
      <c r="BO14">
        <v>94.4</v>
      </c>
      <c r="BP14">
        <v>93.6</v>
      </c>
      <c r="BQ14">
        <v>5.6</v>
      </c>
      <c r="BR14">
        <v>6.1</v>
      </c>
      <c r="BS14">
        <v>5.7</v>
      </c>
      <c r="BT14">
        <v>23.9</v>
      </c>
      <c r="BU14">
        <v>30</v>
      </c>
      <c r="BV14">
        <v>26.7</v>
      </c>
      <c r="BW14">
        <v>276</v>
      </c>
      <c r="BX14">
        <v>290</v>
      </c>
      <c r="BY14">
        <v>276</v>
      </c>
      <c r="BZ14">
        <v>8.4</v>
      </c>
      <c r="CA14">
        <v>12.2</v>
      </c>
      <c r="CB14">
        <v>11</v>
      </c>
      <c r="CC14">
        <v>1.4</v>
      </c>
      <c r="CD14">
        <v>2.4</v>
      </c>
      <c r="CE14">
        <v>1.9</v>
      </c>
      <c r="CF14">
        <v>0.4</v>
      </c>
      <c r="CG14">
        <v>0.6</v>
      </c>
      <c r="CH14">
        <v>0.5</v>
      </c>
      <c r="CI14">
        <v>35</v>
      </c>
      <c r="CJ14">
        <v>35</v>
      </c>
      <c r="CK14">
        <v>35</v>
      </c>
      <c r="CL14">
        <v>2.7</v>
      </c>
      <c r="CM14">
        <v>3</v>
      </c>
      <c r="CN14">
        <v>2.8</v>
      </c>
      <c r="CO14">
        <v>1600</v>
      </c>
      <c r="CP14">
        <v>692</v>
      </c>
      <c r="CQ14">
        <v>387</v>
      </c>
      <c r="CR14">
        <v>1661</v>
      </c>
      <c r="CS14">
        <v>7.3700000000000002E-2</v>
      </c>
      <c r="CT14">
        <v>7.3700000000000002E-2</v>
      </c>
      <c r="CU14">
        <v>7.3700000000000002E-2</v>
      </c>
      <c r="CV14">
        <v>0.11940000000000001</v>
      </c>
      <c r="CW14">
        <v>0.11940000000000001</v>
      </c>
      <c r="CX14">
        <v>0.11940000000000001</v>
      </c>
      <c r="CY14">
        <v>6.0999999999999999E-2</v>
      </c>
      <c r="CZ14">
        <v>6.8599999999999994E-2</v>
      </c>
      <c r="DA14">
        <v>6.54E-2</v>
      </c>
      <c r="DB14">
        <v>5.5899999999999998E-2</v>
      </c>
      <c r="DC14">
        <v>5.8400000000000001E-2</v>
      </c>
      <c r="DD14">
        <v>5.7099999999999998E-2</v>
      </c>
      <c r="DE14">
        <v>5.5899999999999998E-2</v>
      </c>
      <c r="DF14">
        <v>6.6000000000000003E-2</v>
      </c>
      <c r="DG14">
        <v>6.0299999999999999E-2</v>
      </c>
      <c r="DH14">
        <v>5.1000000000000004E-3</v>
      </c>
      <c r="DI14">
        <v>33</v>
      </c>
      <c r="DJ14">
        <v>5.7099999999999998E-2</v>
      </c>
      <c r="DK14" t="s">
        <v>216</v>
      </c>
      <c r="DL14" t="s">
        <v>217</v>
      </c>
      <c r="DM14" t="s">
        <v>217</v>
      </c>
      <c r="DN14" t="s">
        <v>217</v>
      </c>
      <c r="DO14" t="s">
        <v>218</v>
      </c>
      <c r="DP14">
        <v>9708.2404999999999</v>
      </c>
      <c r="DQ14">
        <v>8061</v>
      </c>
      <c r="DR14">
        <v>946</v>
      </c>
      <c r="DS14">
        <v>19981011</v>
      </c>
      <c r="DT14" t="s">
        <v>211</v>
      </c>
      <c r="DU14">
        <v>221</v>
      </c>
      <c r="DV14" t="s">
        <v>143</v>
      </c>
    </row>
    <row r="15" spans="1:126">
      <c r="A15" t="s">
        <v>197</v>
      </c>
      <c r="B15">
        <v>1</v>
      </c>
      <c r="C15">
        <v>9</v>
      </c>
      <c r="D15">
        <v>21886</v>
      </c>
      <c r="E15" t="s">
        <v>144</v>
      </c>
      <c r="F15" t="s">
        <v>145</v>
      </c>
      <c r="G15">
        <v>19981017</v>
      </c>
      <c r="H15" t="s">
        <v>219</v>
      </c>
      <c r="I15" t="s">
        <v>130</v>
      </c>
      <c r="J15">
        <v>19981028</v>
      </c>
      <c r="K15" t="s">
        <v>131</v>
      </c>
      <c r="L15" t="s">
        <v>132</v>
      </c>
      <c r="M15" t="s">
        <v>133</v>
      </c>
      <c r="N15" t="s">
        <v>133</v>
      </c>
      <c r="O15" t="s">
        <v>133</v>
      </c>
      <c r="P15">
        <v>0.32350000000000001</v>
      </c>
      <c r="Q15" t="s">
        <v>135</v>
      </c>
      <c r="R15" t="s">
        <v>136</v>
      </c>
      <c r="S15" t="s">
        <v>135</v>
      </c>
      <c r="T15" t="s">
        <v>137</v>
      </c>
      <c r="U15" t="s">
        <v>137</v>
      </c>
      <c r="V15">
        <v>0</v>
      </c>
      <c r="W15" t="s">
        <v>220</v>
      </c>
      <c r="X15">
        <v>143.5</v>
      </c>
      <c r="Y15">
        <v>19981015</v>
      </c>
      <c r="Z15" t="s">
        <v>138</v>
      </c>
      <c r="AA15" t="s">
        <v>211</v>
      </c>
      <c r="AB15">
        <v>9806249</v>
      </c>
      <c r="AC15">
        <v>40</v>
      </c>
      <c r="AD15">
        <v>72.11</v>
      </c>
      <c r="AE15">
        <v>67.39</v>
      </c>
      <c r="AF15">
        <v>10.81</v>
      </c>
      <c r="AG15">
        <v>10.26</v>
      </c>
      <c r="AH15">
        <v>10.49</v>
      </c>
      <c r="AI15">
        <v>336</v>
      </c>
      <c r="AJ15" t="s">
        <v>221</v>
      </c>
      <c r="AK15">
        <v>40</v>
      </c>
      <c r="AL15">
        <v>4.3</v>
      </c>
      <c r="AM15">
        <v>4.7</v>
      </c>
      <c r="AN15">
        <v>9</v>
      </c>
      <c r="AO15">
        <v>9</v>
      </c>
      <c r="AP15">
        <v>3148</v>
      </c>
      <c r="AQ15">
        <v>3155</v>
      </c>
      <c r="AR15">
        <v>3152</v>
      </c>
      <c r="AS15">
        <v>13.4</v>
      </c>
      <c r="AT15">
        <v>13.7</v>
      </c>
      <c r="AU15">
        <v>13.5</v>
      </c>
      <c r="AV15">
        <v>2.2200000000000002</v>
      </c>
      <c r="AW15">
        <v>2.29</v>
      </c>
      <c r="AX15">
        <v>2.25</v>
      </c>
      <c r="AY15">
        <v>4704.3</v>
      </c>
      <c r="AZ15">
        <v>5661</v>
      </c>
      <c r="BA15">
        <v>5040.8999999999996</v>
      </c>
      <c r="BB15">
        <v>2100</v>
      </c>
      <c r="BC15">
        <v>2350</v>
      </c>
      <c r="BD15">
        <v>2280</v>
      </c>
      <c r="BE15">
        <v>843</v>
      </c>
      <c r="BF15">
        <v>852</v>
      </c>
      <c r="BG15">
        <v>849</v>
      </c>
      <c r="BH15">
        <v>143.1</v>
      </c>
      <c r="BI15">
        <v>143.80000000000001</v>
      </c>
      <c r="BJ15">
        <v>143.5</v>
      </c>
      <c r="BK15">
        <v>87.7</v>
      </c>
      <c r="BL15">
        <v>88.6</v>
      </c>
      <c r="BM15">
        <v>88.2</v>
      </c>
      <c r="BN15">
        <v>93.2</v>
      </c>
      <c r="BO15">
        <v>93.9</v>
      </c>
      <c r="BP15">
        <v>93.5</v>
      </c>
      <c r="BQ15">
        <v>4.8</v>
      </c>
      <c r="BR15">
        <v>6.2</v>
      </c>
      <c r="BS15">
        <v>5.3</v>
      </c>
      <c r="BT15">
        <v>27.1</v>
      </c>
      <c r="BU15">
        <v>32.9</v>
      </c>
      <c r="BV15">
        <v>29</v>
      </c>
      <c r="BW15">
        <v>276</v>
      </c>
      <c r="BX15">
        <v>276</v>
      </c>
      <c r="BY15">
        <v>276</v>
      </c>
      <c r="BZ15">
        <v>6.1</v>
      </c>
      <c r="CA15">
        <v>8.4</v>
      </c>
      <c r="CB15">
        <v>7.8</v>
      </c>
      <c r="CC15">
        <v>1.7</v>
      </c>
      <c r="CD15">
        <v>2</v>
      </c>
      <c r="CE15">
        <v>2</v>
      </c>
      <c r="CF15">
        <v>0.5</v>
      </c>
      <c r="CG15">
        <v>0.6</v>
      </c>
      <c r="CH15">
        <v>0.6</v>
      </c>
      <c r="CI15">
        <v>35</v>
      </c>
      <c r="CJ15">
        <v>35</v>
      </c>
      <c r="CK15">
        <v>35</v>
      </c>
      <c r="CL15">
        <v>1.6</v>
      </c>
      <c r="CM15">
        <v>3.1</v>
      </c>
      <c r="CN15">
        <v>2.9</v>
      </c>
      <c r="CO15">
        <v>1600</v>
      </c>
      <c r="CP15">
        <v>730</v>
      </c>
      <c r="CQ15">
        <v>441</v>
      </c>
      <c r="CR15">
        <v>1553</v>
      </c>
      <c r="CS15">
        <v>6.8599999999999994E-2</v>
      </c>
      <c r="CT15">
        <v>6.8599999999999994E-2</v>
      </c>
      <c r="CU15">
        <v>6.8599999999999994E-2</v>
      </c>
      <c r="CV15">
        <v>0.1118</v>
      </c>
      <c r="CW15">
        <v>0.1118</v>
      </c>
      <c r="CX15">
        <v>0.1118</v>
      </c>
      <c r="CY15">
        <v>6.6000000000000003E-2</v>
      </c>
      <c r="CZ15">
        <v>7.6200000000000004E-2</v>
      </c>
      <c r="DA15">
        <v>7.1099999999999997E-2</v>
      </c>
      <c r="DB15">
        <v>5.33E-2</v>
      </c>
      <c r="DC15">
        <v>6.3500000000000001E-2</v>
      </c>
      <c r="DD15">
        <v>5.8400000000000001E-2</v>
      </c>
      <c r="DE15">
        <v>5.0799999999999998E-2</v>
      </c>
      <c r="DF15">
        <v>5.5899999999999998E-2</v>
      </c>
      <c r="DG15">
        <v>5.2699999999999997E-2</v>
      </c>
      <c r="DH15">
        <v>7.6E-3</v>
      </c>
      <c r="DI15">
        <v>34</v>
      </c>
      <c r="DJ15">
        <v>5.5899999999999998E-2</v>
      </c>
      <c r="DK15" t="s">
        <v>216</v>
      </c>
      <c r="DL15" t="s">
        <v>217</v>
      </c>
      <c r="DM15" t="s">
        <v>217</v>
      </c>
      <c r="DN15" t="s">
        <v>217</v>
      </c>
      <c r="DO15" t="s">
        <v>218</v>
      </c>
      <c r="DP15">
        <v>9809.2404999999999</v>
      </c>
      <c r="DQ15">
        <v>8061</v>
      </c>
      <c r="DR15">
        <v>947</v>
      </c>
      <c r="DS15">
        <v>19981017</v>
      </c>
      <c r="DT15" t="s">
        <v>219</v>
      </c>
      <c r="DU15">
        <v>221</v>
      </c>
      <c r="DV15" t="s">
        <v>143</v>
      </c>
    </row>
    <row r="16" spans="1:126">
      <c r="A16" t="s">
        <v>197</v>
      </c>
      <c r="B16">
        <v>1</v>
      </c>
      <c r="C16" t="s">
        <v>161</v>
      </c>
      <c r="D16">
        <v>30105</v>
      </c>
      <c r="E16">
        <v>1006</v>
      </c>
      <c r="F16" t="s">
        <v>128</v>
      </c>
      <c r="G16">
        <v>19981023</v>
      </c>
      <c r="H16" t="s">
        <v>222</v>
      </c>
      <c r="I16" t="s">
        <v>155</v>
      </c>
      <c r="J16">
        <v>19981110</v>
      </c>
      <c r="K16" t="s">
        <v>131</v>
      </c>
      <c r="L16" t="s">
        <v>132</v>
      </c>
      <c r="M16" t="s">
        <v>223</v>
      </c>
      <c r="N16" t="s">
        <v>133</v>
      </c>
      <c r="O16" t="s">
        <v>133</v>
      </c>
      <c r="P16" t="s">
        <v>134</v>
      </c>
      <c r="Q16" t="s">
        <v>135</v>
      </c>
      <c r="R16" t="s">
        <v>136</v>
      </c>
      <c r="S16" t="s">
        <v>135</v>
      </c>
      <c r="T16" t="s">
        <v>137</v>
      </c>
      <c r="U16" t="s">
        <v>137</v>
      </c>
      <c r="V16">
        <v>0</v>
      </c>
      <c r="W16" t="s">
        <v>213</v>
      </c>
      <c r="X16">
        <v>143.5</v>
      </c>
      <c r="Y16">
        <v>19981021</v>
      </c>
      <c r="Z16" t="s">
        <v>138</v>
      </c>
      <c r="AA16" t="s">
        <v>224</v>
      </c>
      <c r="AB16">
        <v>9806249</v>
      </c>
      <c r="AC16">
        <v>30</v>
      </c>
      <c r="AD16">
        <v>60.2</v>
      </c>
      <c r="AE16">
        <v>54.07</v>
      </c>
      <c r="AF16">
        <v>10.09</v>
      </c>
      <c r="AG16">
        <v>9.19</v>
      </c>
      <c r="AH16">
        <v>9.64</v>
      </c>
      <c r="AI16">
        <v>537</v>
      </c>
      <c r="AJ16" t="s">
        <v>225</v>
      </c>
      <c r="AK16">
        <v>30</v>
      </c>
      <c r="AL16" t="s">
        <v>161</v>
      </c>
      <c r="AM16" t="s">
        <v>161</v>
      </c>
      <c r="AN16" t="s">
        <v>161</v>
      </c>
      <c r="AO16" t="s">
        <v>161</v>
      </c>
      <c r="AP16" t="s">
        <v>168</v>
      </c>
      <c r="AQ16" t="s">
        <v>168</v>
      </c>
      <c r="AR16">
        <v>3150</v>
      </c>
      <c r="AS16" t="s">
        <v>161</v>
      </c>
      <c r="AT16" t="s">
        <v>161</v>
      </c>
      <c r="AU16">
        <v>13.5</v>
      </c>
      <c r="AV16" t="s">
        <v>169</v>
      </c>
      <c r="AW16" t="s">
        <v>169</v>
      </c>
      <c r="AX16">
        <v>2.2400000000000002</v>
      </c>
      <c r="AY16" t="s">
        <v>168</v>
      </c>
      <c r="AZ16" t="s">
        <v>168</v>
      </c>
      <c r="BA16">
        <v>4841.3</v>
      </c>
      <c r="BB16" t="s">
        <v>168</v>
      </c>
      <c r="BC16" t="s">
        <v>168</v>
      </c>
      <c r="BD16">
        <v>2299.1999999999998</v>
      </c>
      <c r="BE16" t="s">
        <v>170</v>
      </c>
      <c r="BF16" t="s">
        <v>170</v>
      </c>
      <c r="BG16">
        <v>850</v>
      </c>
      <c r="BH16" t="s">
        <v>161</v>
      </c>
      <c r="BI16" t="s">
        <v>161</v>
      </c>
      <c r="BJ16">
        <v>143.5</v>
      </c>
      <c r="BK16" t="s">
        <v>161</v>
      </c>
      <c r="BL16" t="s">
        <v>161</v>
      </c>
      <c r="BM16">
        <v>88.1</v>
      </c>
      <c r="BN16" t="s">
        <v>161</v>
      </c>
      <c r="BO16" t="s">
        <v>161</v>
      </c>
      <c r="BP16">
        <v>93.8</v>
      </c>
      <c r="BQ16" t="s">
        <v>171</v>
      </c>
      <c r="BR16" t="s">
        <v>171</v>
      </c>
      <c r="BS16">
        <v>5.6</v>
      </c>
      <c r="BT16" t="s">
        <v>161</v>
      </c>
      <c r="BU16" t="s">
        <v>161</v>
      </c>
      <c r="BV16">
        <v>27.5</v>
      </c>
      <c r="BW16" t="s">
        <v>166</v>
      </c>
      <c r="BX16" t="s">
        <v>166</v>
      </c>
      <c r="BY16">
        <v>276</v>
      </c>
      <c r="BZ16" t="s">
        <v>172</v>
      </c>
      <c r="CA16" t="s">
        <v>172</v>
      </c>
      <c r="CB16">
        <v>9</v>
      </c>
      <c r="CC16" t="s">
        <v>172</v>
      </c>
      <c r="CD16" t="s">
        <v>172</v>
      </c>
      <c r="CE16">
        <v>2.4</v>
      </c>
      <c r="CF16" t="s">
        <v>173</v>
      </c>
      <c r="CG16" t="s">
        <v>173</v>
      </c>
      <c r="CH16">
        <v>0.5</v>
      </c>
      <c r="CI16" t="s">
        <v>174</v>
      </c>
      <c r="CJ16" t="s">
        <v>174</v>
      </c>
      <c r="CK16">
        <v>35</v>
      </c>
      <c r="CL16" t="s">
        <v>161</v>
      </c>
      <c r="CM16" t="s">
        <v>161</v>
      </c>
      <c r="CN16">
        <v>3.6</v>
      </c>
      <c r="CO16">
        <v>1600</v>
      </c>
      <c r="CP16">
        <v>464</v>
      </c>
      <c r="CQ16">
        <v>252</v>
      </c>
      <c r="CR16">
        <v>1275</v>
      </c>
      <c r="CS16" t="s">
        <v>134</v>
      </c>
      <c r="CT16" t="s">
        <v>134</v>
      </c>
      <c r="CU16">
        <v>8.1299999999999997E-2</v>
      </c>
      <c r="CV16" t="s">
        <v>134</v>
      </c>
      <c r="CW16" t="s">
        <v>134</v>
      </c>
      <c r="CX16">
        <v>0.1016</v>
      </c>
      <c r="CY16" t="s">
        <v>134</v>
      </c>
      <c r="CZ16" t="s">
        <v>134</v>
      </c>
      <c r="DA16">
        <v>6.9199999999999998E-2</v>
      </c>
      <c r="DB16" t="s">
        <v>134</v>
      </c>
      <c r="DC16" t="s">
        <v>134</v>
      </c>
      <c r="DD16">
        <v>6.54E-2</v>
      </c>
      <c r="DE16" t="s">
        <v>134</v>
      </c>
      <c r="DF16" t="s">
        <v>134</v>
      </c>
      <c r="DG16">
        <v>6.6699999999999995E-2</v>
      </c>
      <c r="DH16">
        <v>7.6E-3</v>
      </c>
      <c r="DI16">
        <v>35</v>
      </c>
      <c r="DJ16">
        <v>5.0799999999999998E-2</v>
      </c>
      <c r="DK16" t="s">
        <v>216</v>
      </c>
      <c r="DL16" t="s">
        <v>226</v>
      </c>
      <c r="DM16" t="s">
        <v>226</v>
      </c>
      <c r="DN16" t="s">
        <v>226</v>
      </c>
      <c r="DO16" t="s">
        <v>218</v>
      </c>
      <c r="DP16">
        <v>9809.2404999999999</v>
      </c>
      <c r="DQ16">
        <v>8061</v>
      </c>
      <c r="DR16">
        <v>948</v>
      </c>
      <c r="DS16">
        <v>19981023</v>
      </c>
      <c r="DT16" t="s">
        <v>222</v>
      </c>
      <c r="DU16">
        <v>221</v>
      </c>
      <c r="DV16" t="s">
        <v>143</v>
      </c>
    </row>
    <row r="17" spans="1:126">
      <c r="A17" t="s">
        <v>197</v>
      </c>
      <c r="B17">
        <v>1</v>
      </c>
      <c r="C17">
        <v>4.9000000000000004</v>
      </c>
      <c r="D17">
        <v>24744</v>
      </c>
      <c r="E17" t="s">
        <v>144</v>
      </c>
      <c r="F17" t="s">
        <v>145</v>
      </c>
      <c r="G17">
        <v>19981106</v>
      </c>
      <c r="H17" t="s">
        <v>227</v>
      </c>
      <c r="I17" t="s">
        <v>130</v>
      </c>
      <c r="J17">
        <v>19981110</v>
      </c>
      <c r="K17" t="s">
        <v>131</v>
      </c>
      <c r="L17" t="s">
        <v>132</v>
      </c>
      <c r="M17" t="s">
        <v>133</v>
      </c>
      <c r="N17" t="s">
        <v>133</v>
      </c>
      <c r="O17" t="s">
        <v>133</v>
      </c>
      <c r="P17">
        <v>-0.88239999999999996</v>
      </c>
      <c r="Q17" t="s">
        <v>135</v>
      </c>
      <c r="R17" t="s">
        <v>136</v>
      </c>
      <c r="S17" t="s">
        <v>135</v>
      </c>
      <c r="T17" t="s">
        <v>137</v>
      </c>
      <c r="U17" t="s">
        <v>137</v>
      </c>
      <c r="V17">
        <v>0</v>
      </c>
      <c r="W17" t="s">
        <v>220</v>
      </c>
      <c r="X17">
        <v>143.5</v>
      </c>
      <c r="Y17">
        <v>19981105</v>
      </c>
      <c r="Z17" t="s">
        <v>138</v>
      </c>
      <c r="AA17" t="s">
        <v>228</v>
      </c>
      <c r="AB17" t="s">
        <v>203</v>
      </c>
      <c r="AC17">
        <v>40</v>
      </c>
      <c r="AD17">
        <v>65.569999999999993</v>
      </c>
      <c r="AE17">
        <v>68.56</v>
      </c>
      <c r="AF17">
        <v>10.88</v>
      </c>
      <c r="AG17">
        <v>10.42</v>
      </c>
      <c r="AH17">
        <v>10.47</v>
      </c>
      <c r="AI17">
        <v>636</v>
      </c>
      <c r="AJ17" t="s">
        <v>229</v>
      </c>
      <c r="AK17">
        <v>40</v>
      </c>
      <c r="AL17">
        <v>2.7</v>
      </c>
      <c r="AM17">
        <v>2.2000000000000002</v>
      </c>
      <c r="AN17">
        <v>4.9000000000000004</v>
      </c>
      <c r="AO17">
        <v>4.9000000000000004</v>
      </c>
      <c r="AP17">
        <v>3148</v>
      </c>
      <c r="AQ17">
        <v>3156</v>
      </c>
      <c r="AR17">
        <v>3150</v>
      </c>
      <c r="AS17">
        <v>13.1</v>
      </c>
      <c r="AT17">
        <v>13.4</v>
      </c>
      <c r="AU17">
        <v>13.3</v>
      </c>
      <c r="AV17">
        <v>2.21</v>
      </c>
      <c r="AW17">
        <v>2.2599999999999998</v>
      </c>
      <c r="AX17">
        <v>2.2400000000000002</v>
      </c>
      <c r="AY17">
        <v>4552.8999999999996</v>
      </c>
      <c r="AZ17">
        <v>4770.3</v>
      </c>
      <c r="BA17">
        <v>4676.8</v>
      </c>
      <c r="BB17">
        <v>2200</v>
      </c>
      <c r="BC17">
        <v>2350</v>
      </c>
      <c r="BD17">
        <v>2295</v>
      </c>
      <c r="BE17">
        <v>841</v>
      </c>
      <c r="BF17">
        <v>858</v>
      </c>
      <c r="BG17">
        <v>849</v>
      </c>
      <c r="BH17">
        <v>143.30000000000001</v>
      </c>
      <c r="BI17">
        <v>143.80000000000001</v>
      </c>
      <c r="BJ17">
        <v>143.5</v>
      </c>
      <c r="BK17">
        <v>87.9</v>
      </c>
      <c r="BL17">
        <v>88.6</v>
      </c>
      <c r="BM17">
        <v>88.3</v>
      </c>
      <c r="BN17">
        <v>93.3</v>
      </c>
      <c r="BO17">
        <v>94.1</v>
      </c>
      <c r="BP17">
        <v>93.7</v>
      </c>
      <c r="BQ17">
        <v>5.2</v>
      </c>
      <c r="BR17">
        <v>5.6</v>
      </c>
      <c r="BS17">
        <v>5.4</v>
      </c>
      <c r="BT17">
        <v>25.8</v>
      </c>
      <c r="BU17">
        <v>30.4</v>
      </c>
      <c r="BV17">
        <v>28.1</v>
      </c>
      <c r="BW17">
        <v>276</v>
      </c>
      <c r="BX17">
        <v>276</v>
      </c>
      <c r="BY17">
        <v>276</v>
      </c>
      <c r="BZ17">
        <v>10.1</v>
      </c>
      <c r="CA17">
        <v>10.5</v>
      </c>
      <c r="CB17">
        <v>10.199999999999999</v>
      </c>
      <c r="CC17">
        <v>2</v>
      </c>
      <c r="CD17">
        <v>2.7</v>
      </c>
      <c r="CE17">
        <v>2.2999999999999998</v>
      </c>
      <c r="CF17">
        <v>0.4</v>
      </c>
      <c r="CG17">
        <v>0.6</v>
      </c>
      <c r="CH17">
        <v>0.5</v>
      </c>
      <c r="CI17">
        <v>35</v>
      </c>
      <c r="CJ17">
        <v>35</v>
      </c>
      <c r="CK17">
        <v>35</v>
      </c>
      <c r="CL17">
        <v>3.8</v>
      </c>
      <c r="CM17">
        <v>5.6</v>
      </c>
      <c r="CN17">
        <v>4.5999999999999996</v>
      </c>
      <c r="CO17">
        <v>1660</v>
      </c>
      <c r="CP17">
        <v>787</v>
      </c>
      <c r="CQ17">
        <v>424</v>
      </c>
      <c r="CR17">
        <v>1387</v>
      </c>
      <c r="CS17">
        <v>6.6000000000000003E-2</v>
      </c>
      <c r="CT17">
        <v>8.1299999999999997E-2</v>
      </c>
      <c r="CU17">
        <v>7.3700000000000002E-2</v>
      </c>
      <c r="CV17">
        <v>7.8700000000000006E-2</v>
      </c>
      <c r="CW17">
        <v>8.8900000000000007E-2</v>
      </c>
      <c r="CX17">
        <v>8.3799999999999999E-2</v>
      </c>
      <c r="CY17">
        <v>6.3500000000000001E-2</v>
      </c>
      <c r="CZ17">
        <v>7.6200000000000004E-2</v>
      </c>
      <c r="DA17">
        <v>6.9199999999999998E-2</v>
      </c>
      <c r="DB17">
        <v>6.3500000000000001E-2</v>
      </c>
      <c r="DC17">
        <v>7.3700000000000002E-2</v>
      </c>
      <c r="DD17">
        <v>6.7299999999999999E-2</v>
      </c>
      <c r="DE17">
        <v>5.5899999999999998E-2</v>
      </c>
      <c r="DF17">
        <v>6.6000000000000003E-2</v>
      </c>
      <c r="DG17">
        <v>6.2199999999999998E-2</v>
      </c>
      <c r="DH17">
        <v>1.2699999999999999E-2</v>
      </c>
      <c r="DI17">
        <v>36</v>
      </c>
      <c r="DJ17">
        <v>6.2300000000000001E-2</v>
      </c>
      <c r="DK17" t="s">
        <v>216</v>
      </c>
      <c r="DL17" t="s">
        <v>217</v>
      </c>
      <c r="DM17" t="s">
        <v>217</v>
      </c>
      <c r="DN17" t="s">
        <v>217</v>
      </c>
      <c r="DO17" t="s">
        <v>218</v>
      </c>
      <c r="DP17">
        <v>9708.2404999999999</v>
      </c>
      <c r="DQ17">
        <v>980923</v>
      </c>
      <c r="DR17">
        <v>949</v>
      </c>
      <c r="DS17">
        <v>19981106</v>
      </c>
      <c r="DT17" t="s">
        <v>227</v>
      </c>
      <c r="DU17">
        <v>221</v>
      </c>
      <c r="DV17" t="s">
        <v>143</v>
      </c>
    </row>
    <row r="18" spans="1:126">
      <c r="A18" t="s">
        <v>197</v>
      </c>
      <c r="B18">
        <v>1</v>
      </c>
      <c r="C18">
        <v>15</v>
      </c>
      <c r="D18">
        <v>33543</v>
      </c>
      <c r="E18">
        <v>1006</v>
      </c>
      <c r="F18" t="s">
        <v>145</v>
      </c>
      <c r="G18">
        <v>19981112</v>
      </c>
      <c r="H18" t="s">
        <v>152</v>
      </c>
      <c r="I18" t="s">
        <v>130</v>
      </c>
      <c r="J18">
        <v>19981117</v>
      </c>
      <c r="K18" t="s">
        <v>131</v>
      </c>
      <c r="L18" t="s">
        <v>132</v>
      </c>
      <c r="M18" t="s">
        <v>133</v>
      </c>
      <c r="N18" t="s">
        <v>133</v>
      </c>
      <c r="O18" t="s">
        <v>133</v>
      </c>
      <c r="P18">
        <v>-1.3529</v>
      </c>
      <c r="Q18" t="s">
        <v>135</v>
      </c>
      <c r="R18" t="s">
        <v>136</v>
      </c>
      <c r="S18" t="s">
        <v>135</v>
      </c>
      <c r="T18" t="s">
        <v>137</v>
      </c>
      <c r="U18" t="s">
        <v>137</v>
      </c>
      <c r="V18">
        <v>0</v>
      </c>
      <c r="W18" t="s">
        <v>213</v>
      </c>
      <c r="X18">
        <v>143.5</v>
      </c>
      <c r="Y18">
        <v>19981110</v>
      </c>
      <c r="Z18" t="s">
        <v>138</v>
      </c>
      <c r="AA18" t="s">
        <v>230</v>
      </c>
      <c r="AB18" t="s">
        <v>203</v>
      </c>
      <c r="AC18">
        <v>40</v>
      </c>
      <c r="AD18">
        <v>60.01</v>
      </c>
      <c r="AE18">
        <v>52.15</v>
      </c>
      <c r="AF18">
        <v>10.17</v>
      </c>
      <c r="AG18">
        <v>8.9600000000000009</v>
      </c>
      <c r="AH18">
        <v>9.0399999999999991</v>
      </c>
      <c r="AI18">
        <v>114</v>
      </c>
      <c r="AJ18" t="s">
        <v>231</v>
      </c>
      <c r="AK18">
        <v>40</v>
      </c>
      <c r="AL18">
        <v>7.3</v>
      </c>
      <c r="AM18">
        <v>7.7</v>
      </c>
      <c r="AN18">
        <v>15</v>
      </c>
      <c r="AO18">
        <v>15</v>
      </c>
      <c r="AP18">
        <v>3147</v>
      </c>
      <c r="AQ18">
        <v>3152</v>
      </c>
      <c r="AR18">
        <v>3150</v>
      </c>
      <c r="AS18">
        <v>13.2</v>
      </c>
      <c r="AT18">
        <v>13.5</v>
      </c>
      <c r="AU18">
        <v>13.4</v>
      </c>
      <c r="AV18">
        <v>2.2200000000000002</v>
      </c>
      <c r="AW18">
        <v>2.27</v>
      </c>
      <c r="AX18">
        <v>2.25</v>
      </c>
      <c r="AY18">
        <v>4467.6000000000004</v>
      </c>
      <c r="AZ18">
        <v>4758.5</v>
      </c>
      <c r="BA18">
        <v>4650</v>
      </c>
      <c r="BB18">
        <v>2300</v>
      </c>
      <c r="BC18">
        <v>2400</v>
      </c>
      <c r="BD18">
        <v>2356</v>
      </c>
      <c r="BE18">
        <v>841</v>
      </c>
      <c r="BF18">
        <v>855</v>
      </c>
      <c r="BG18">
        <v>849</v>
      </c>
      <c r="BH18">
        <v>142.69999999999999</v>
      </c>
      <c r="BI18">
        <v>143.9</v>
      </c>
      <c r="BJ18">
        <v>143.4</v>
      </c>
      <c r="BK18">
        <v>87.4</v>
      </c>
      <c r="BL18">
        <v>88.3</v>
      </c>
      <c r="BM18">
        <v>87.8</v>
      </c>
      <c r="BN18">
        <v>93.1</v>
      </c>
      <c r="BO18">
        <v>94</v>
      </c>
      <c r="BP18">
        <v>93.5</v>
      </c>
      <c r="BQ18">
        <v>5.4</v>
      </c>
      <c r="BR18">
        <v>6</v>
      </c>
      <c r="BS18">
        <v>5.7</v>
      </c>
      <c r="BT18">
        <v>26.3</v>
      </c>
      <c r="BU18">
        <v>27.9</v>
      </c>
      <c r="BV18">
        <v>27</v>
      </c>
      <c r="BW18">
        <v>276</v>
      </c>
      <c r="BX18">
        <v>276</v>
      </c>
      <c r="BY18">
        <v>276</v>
      </c>
      <c r="BZ18">
        <v>9.5</v>
      </c>
      <c r="CA18">
        <v>9.8000000000000007</v>
      </c>
      <c r="CB18">
        <v>9.6999999999999993</v>
      </c>
      <c r="CC18">
        <v>2.7</v>
      </c>
      <c r="CD18">
        <v>3</v>
      </c>
      <c r="CE18">
        <v>2.7</v>
      </c>
      <c r="CF18">
        <v>0.4</v>
      </c>
      <c r="CG18">
        <v>0.6</v>
      </c>
      <c r="CH18">
        <v>0.6</v>
      </c>
      <c r="CI18">
        <v>35</v>
      </c>
      <c r="CJ18">
        <v>35</v>
      </c>
      <c r="CK18">
        <v>35</v>
      </c>
      <c r="CL18">
        <v>3.4</v>
      </c>
      <c r="CM18">
        <v>4.2</v>
      </c>
      <c r="CN18">
        <v>3.8</v>
      </c>
      <c r="CO18">
        <v>1660</v>
      </c>
      <c r="CP18">
        <v>705</v>
      </c>
      <c r="CQ18">
        <v>398</v>
      </c>
      <c r="CR18">
        <v>1853</v>
      </c>
      <c r="CS18">
        <v>6.3500000000000001E-2</v>
      </c>
      <c r="CT18">
        <v>6.6000000000000003E-2</v>
      </c>
      <c r="CU18">
        <v>6.6000000000000003E-2</v>
      </c>
      <c r="CV18">
        <v>8.8900000000000007E-2</v>
      </c>
      <c r="CW18">
        <v>9.1399999999999995E-2</v>
      </c>
      <c r="CX18">
        <v>9.1399999999999995E-2</v>
      </c>
      <c r="CY18">
        <v>6.0999999999999999E-2</v>
      </c>
      <c r="CZ18">
        <v>7.6200000000000004E-2</v>
      </c>
      <c r="DA18">
        <v>6.6699999999999995E-2</v>
      </c>
      <c r="DB18">
        <v>5.5899999999999998E-2</v>
      </c>
      <c r="DC18">
        <v>6.0999999999999999E-2</v>
      </c>
      <c r="DD18">
        <v>5.7799999999999997E-2</v>
      </c>
      <c r="DE18">
        <v>5.33E-2</v>
      </c>
      <c r="DF18">
        <v>6.8599999999999994E-2</v>
      </c>
      <c r="DG18">
        <v>6.1600000000000002E-2</v>
      </c>
      <c r="DH18">
        <v>1.2699999999999999E-2</v>
      </c>
      <c r="DI18">
        <v>37</v>
      </c>
      <c r="DJ18">
        <v>5.5899999999999998E-2</v>
      </c>
      <c r="DK18" t="s">
        <v>216</v>
      </c>
      <c r="DL18" t="s">
        <v>217</v>
      </c>
      <c r="DM18" t="s">
        <v>217</v>
      </c>
      <c r="DN18" t="s">
        <v>217</v>
      </c>
      <c r="DO18" t="s">
        <v>218</v>
      </c>
      <c r="DP18">
        <v>9708.2404999999999</v>
      </c>
      <c r="DQ18">
        <v>980923</v>
      </c>
      <c r="DR18">
        <v>950</v>
      </c>
      <c r="DS18">
        <v>19981112</v>
      </c>
      <c r="DT18" t="s">
        <v>152</v>
      </c>
      <c r="DU18">
        <v>221</v>
      </c>
      <c r="DV18" t="s">
        <v>143</v>
      </c>
    </row>
    <row r="19" spans="1:126">
      <c r="A19" t="s">
        <v>197</v>
      </c>
      <c r="B19">
        <v>1</v>
      </c>
      <c r="C19">
        <v>16.8</v>
      </c>
      <c r="D19">
        <v>33544</v>
      </c>
      <c r="E19">
        <v>1006</v>
      </c>
      <c r="F19" t="s">
        <v>145</v>
      </c>
      <c r="G19">
        <v>19981117</v>
      </c>
      <c r="H19" t="s">
        <v>232</v>
      </c>
      <c r="I19" t="s">
        <v>130</v>
      </c>
      <c r="J19">
        <v>19981118</v>
      </c>
      <c r="K19">
        <v>19990810</v>
      </c>
      <c r="L19" t="s">
        <v>132</v>
      </c>
      <c r="M19" t="s">
        <v>133</v>
      </c>
      <c r="N19" t="s">
        <v>133</v>
      </c>
      <c r="O19" t="s">
        <v>133</v>
      </c>
      <c r="P19">
        <v>-0.82350000000000001</v>
      </c>
      <c r="Q19" t="s">
        <v>135</v>
      </c>
      <c r="R19" t="s">
        <v>136</v>
      </c>
      <c r="S19" t="s">
        <v>135</v>
      </c>
      <c r="T19" t="s">
        <v>137</v>
      </c>
      <c r="U19" t="s">
        <v>137</v>
      </c>
      <c r="V19">
        <v>0</v>
      </c>
      <c r="W19" t="s">
        <v>213</v>
      </c>
      <c r="X19">
        <v>143.5</v>
      </c>
      <c r="Y19">
        <v>19981115</v>
      </c>
      <c r="Z19" t="s">
        <v>138</v>
      </c>
      <c r="AA19" t="s">
        <v>233</v>
      </c>
      <c r="AB19" t="s">
        <v>203</v>
      </c>
      <c r="AC19">
        <v>40</v>
      </c>
      <c r="AD19">
        <v>60.23</v>
      </c>
      <c r="AE19">
        <v>54.48</v>
      </c>
      <c r="AF19">
        <v>10.3</v>
      </c>
      <c r="AG19">
        <v>9.3800000000000008</v>
      </c>
      <c r="AH19">
        <v>9.42</v>
      </c>
      <c r="AI19">
        <v>254</v>
      </c>
      <c r="AJ19" t="s">
        <v>234</v>
      </c>
      <c r="AK19">
        <v>40</v>
      </c>
      <c r="AL19">
        <v>8.4</v>
      </c>
      <c r="AM19">
        <v>8.4</v>
      </c>
      <c r="AN19">
        <v>16.8</v>
      </c>
      <c r="AO19">
        <v>16.8</v>
      </c>
      <c r="AP19">
        <v>3146</v>
      </c>
      <c r="AQ19">
        <v>3152</v>
      </c>
      <c r="AR19">
        <v>3150</v>
      </c>
      <c r="AS19">
        <v>13.2</v>
      </c>
      <c r="AT19">
        <v>13.5</v>
      </c>
      <c r="AU19">
        <v>13.4</v>
      </c>
      <c r="AV19">
        <v>2.23</v>
      </c>
      <c r="AW19">
        <v>2.25</v>
      </c>
      <c r="AX19">
        <v>2.2400000000000002</v>
      </c>
      <c r="AY19">
        <v>4256</v>
      </c>
      <c r="AZ19">
        <v>4630.8</v>
      </c>
      <c r="BA19">
        <v>4497.7</v>
      </c>
      <c r="BB19">
        <v>2225</v>
      </c>
      <c r="BC19">
        <v>2375</v>
      </c>
      <c r="BD19">
        <v>2297.5</v>
      </c>
      <c r="BE19">
        <v>827</v>
      </c>
      <c r="BF19">
        <v>858</v>
      </c>
      <c r="BG19">
        <v>849</v>
      </c>
      <c r="BH19">
        <v>143.4</v>
      </c>
      <c r="BI19">
        <v>143.69999999999999</v>
      </c>
      <c r="BJ19">
        <v>143.6</v>
      </c>
      <c r="BK19">
        <v>87.3</v>
      </c>
      <c r="BL19">
        <v>88.2</v>
      </c>
      <c r="BM19">
        <v>87.9</v>
      </c>
      <c r="BN19">
        <v>93.1</v>
      </c>
      <c r="BO19">
        <v>94</v>
      </c>
      <c r="BP19">
        <v>93.6</v>
      </c>
      <c r="BQ19">
        <v>5.5</v>
      </c>
      <c r="BR19">
        <v>5.9</v>
      </c>
      <c r="BS19">
        <v>5.7</v>
      </c>
      <c r="BT19">
        <v>25.4</v>
      </c>
      <c r="BU19">
        <v>27.1</v>
      </c>
      <c r="BV19">
        <v>26.2</v>
      </c>
      <c r="BW19">
        <v>276</v>
      </c>
      <c r="BX19">
        <v>276</v>
      </c>
      <c r="BY19">
        <v>276</v>
      </c>
      <c r="BZ19">
        <v>9.1</v>
      </c>
      <c r="CA19">
        <v>9.1</v>
      </c>
      <c r="CB19">
        <v>9.1</v>
      </c>
      <c r="CC19">
        <v>1.7</v>
      </c>
      <c r="CD19">
        <v>2.7</v>
      </c>
      <c r="CE19">
        <v>2.4</v>
      </c>
      <c r="CF19">
        <v>0.4</v>
      </c>
      <c r="CG19">
        <v>0.6</v>
      </c>
      <c r="CH19">
        <v>0.5</v>
      </c>
      <c r="CI19">
        <v>35</v>
      </c>
      <c r="CJ19">
        <v>35</v>
      </c>
      <c r="CK19">
        <v>35</v>
      </c>
      <c r="CL19">
        <v>3.1</v>
      </c>
      <c r="CM19">
        <v>5.3</v>
      </c>
      <c r="CN19">
        <v>4.0999999999999996</v>
      </c>
      <c r="CO19">
        <v>1660</v>
      </c>
      <c r="CP19">
        <v>716</v>
      </c>
      <c r="CQ19">
        <v>435</v>
      </c>
      <c r="CR19">
        <v>1687</v>
      </c>
      <c r="CS19">
        <v>6.8599999999999994E-2</v>
      </c>
      <c r="CT19">
        <v>7.6200000000000004E-2</v>
      </c>
      <c r="CU19">
        <v>7.1099999999999997E-2</v>
      </c>
      <c r="CV19">
        <v>9.9099999999999994E-2</v>
      </c>
      <c r="CW19">
        <v>0.1041</v>
      </c>
      <c r="CX19">
        <v>0.1016</v>
      </c>
      <c r="CY19">
        <v>6.0999999999999999E-2</v>
      </c>
      <c r="CZ19">
        <v>7.3700000000000002E-2</v>
      </c>
      <c r="DA19">
        <v>6.54E-2</v>
      </c>
      <c r="DB19">
        <v>5.0799999999999998E-2</v>
      </c>
      <c r="DC19">
        <v>6.0999999999999999E-2</v>
      </c>
      <c r="DD19">
        <v>5.5199999999999999E-2</v>
      </c>
      <c r="DE19">
        <v>5.8400000000000001E-2</v>
      </c>
      <c r="DF19">
        <v>6.6000000000000003E-2</v>
      </c>
      <c r="DG19">
        <v>6.2199999999999998E-2</v>
      </c>
      <c r="DH19">
        <v>1.2699999999999999E-2</v>
      </c>
      <c r="DI19">
        <v>38</v>
      </c>
      <c r="DJ19">
        <v>6.2199999999999998E-2</v>
      </c>
      <c r="DK19" t="s">
        <v>216</v>
      </c>
      <c r="DL19" t="s">
        <v>217</v>
      </c>
      <c r="DM19" t="s">
        <v>217</v>
      </c>
      <c r="DN19" t="s">
        <v>217</v>
      </c>
      <c r="DO19" t="s">
        <v>218</v>
      </c>
      <c r="DP19">
        <v>9809.2404999999999</v>
      </c>
      <c r="DQ19">
        <v>980923</v>
      </c>
      <c r="DR19">
        <v>951</v>
      </c>
      <c r="DS19">
        <v>19981117</v>
      </c>
      <c r="DT19" t="s">
        <v>232</v>
      </c>
      <c r="DU19">
        <v>221</v>
      </c>
      <c r="DV19" t="s">
        <v>143</v>
      </c>
    </row>
    <row r="20" spans="1:126">
      <c r="A20" t="s">
        <v>160</v>
      </c>
      <c r="B20">
        <v>1</v>
      </c>
      <c r="C20">
        <v>25.7</v>
      </c>
      <c r="D20">
        <v>34067</v>
      </c>
      <c r="E20">
        <v>1006</v>
      </c>
      <c r="F20" t="s">
        <v>145</v>
      </c>
      <c r="G20">
        <v>19990221</v>
      </c>
      <c r="H20" t="s">
        <v>235</v>
      </c>
      <c r="I20" t="s">
        <v>236</v>
      </c>
      <c r="J20">
        <v>19990223</v>
      </c>
      <c r="K20">
        <v>19990823</v>
      </c>
      <c r="L20" t="s">
        <v>133</v>
      </c>
      <c r="M20" t="s">
        <v>133</v>
      </c>
      <c r="N20" t="s">
        <v>133</v>
      </c>
      <c r="O20" t="s">
        <v>133</v>
      </c>
      <c r="P20">
        <v>1.7941</v>
      </c>
      <c r="Q20" t="s">
        <v>135</v>
      </c>
      <c r="R20" t="s">
        <v>136</v>
      </c>
      <c r="S20" t="s">
        <v>135</v>
      </c>
      <c r="T20" t="s">
        <v>137</v>
      </c>
      <c r="U20" t="s">
        <v>137</v>
      </c>
      <c r="V20">
        <v>0</v>
      </c>
      <c r="W20" t="s">
        <v>200</v>
      </c>
      <c r="X20">
        <v>143.5</v>
      </c>
      <c r="Y20">
        <v>19990219</v>
      </c>
      <c r="Z20" t="s">
        <v>138</v>
      </c>
      <c r="AA20" t="s">
        <v>237</v>
      </c>
      <c r="AB20">
        <v>9806249</v>
      </c>
      <c r="AC20">
        <v>40</v>
      </c>
      <c r="AD20">
        <v>59.83</v>
      </c>
      <c r="AE20">
        <v>51.8</v>
      </c>
      <c r="AF20">
        <v>10.15</v>
      </c>
      <c r="AG20">
        <v>8.91</v>
      </c>
      <c r="AH20">
        <v>9.1</v>
      </c>
      <c r="AI20">
        <v>317</v>
      </c>
      <c r="AJ20" t="s">
        <v>238</v>
      </c>
      <c r="AK20">
        <v>40</v>
      </c>
      <c r="AL20">
        <v>10.3</v>
      </c>
      <c r="AM20">
        <v>15.4</v>
      </c>
      <c r="AN20">
        <v>25.7</v>
      </c>
      <c r="AO20">
        <v>0</v>
      </c>
      <c r="AP20">
        <v>3141</v>
      </c>
      <c r="AQ20">
        <v>3166</v>
      </c>
      <c r="AR20">
        <v>3151.3</v>
      </c>
      <c r="AS20">
        <v>13.4</v>
      </c>
      <c r="AT20">
        <v>13.5</v>
      </c>
      <c r="AU20">
        <v>13.4</v>
      </c>
      <c r="AV20">
        <v>2.15</v>
      </c>
      <c r="AW20">
        <v>2.2999999999999998</v>
      </c>
      <c r="AX20">
        <v>2.21</v>
      </c>
      <c r="AY20">
        <v>4832.1000000000004</v>
      </c>
      <c r="AZ20">
        <v>5287</v>
      </c>
      <c r="BA20">
        <v>5026.8</v>
      </c>
      <c r="BB20">
        <v>2250</v>
      </c>
      <c r="BC20">
        <v>2450</v>
      </c>
      <c r="BD20">
        <v>2380</v>
      </c>
      <c r="BE20">
        <v>838</v>
      </c>
      <c r="BF20">
        <v>864</v>
      </c>
      <c r="BG20">
        <v>852</v>
      </c>
      <c r="BH20">
        <v>142.5</v>
      </c>
      <c r="BI20">
        <v>144</v>
      </c>
      <c r="BJ20">
        <v>143.1</v>
      </c>
      <c r="BK20">
        <v>86.6</v>
      </c>
      <c r="BL20">
        <v>88</v>
      </c>
      <c r="BM20">
        <v>87.4</v>
      </c>
      <c r="BN20">
        <v>92.8</v>
      </c>
      <c r="BO20">
        <v>93.7</v>
      </c>
      <c r="BP20">
        <v>93.4</v>
      </c>
      <c r="BQ20">
        <v>5.4</v>
      </c>
      <c r="BR20">
        <v>6.4</v>
      </c>
      <c r="BS20">
        <v>6</v>
      </c>
      <c r="BT20">
        <v>24</v>
      </c>
      <c r="BU20">
        <v>30.8</v>
      </c>
      <c r="BV20">
        <v>27.1</v>
      </c>
      <c r="BW20">
        <v>268</v>
      </c>
      <c r="BX20">
        <v>278</v>
      </c>
      <c r="BY20">
        <v>273</v>
      </c>
      <c r="BZ20">
        <v>10.4</v>
      </c>
      <c r="CA20">
        <v>12.1</v>
      </c>
      <c r="CB20">
        <v>10.8</v>
      </c>
      <c r="CC20">
        <v>1.5</v>
      </c>
      <c r="CD20">
        <v>1.8</v>
      </c>
      <c r="CE20">
        <v>1.7</v>
      </c>
      <c r="CF20">
        <v>0.46</v>
      </c>
      <c r="CG20">
        <v>0.54</v>
      </c>
      <c r="CH20">
        <v>0.5</v>
      </c>
      <c r="CI20">
        <v>35</v>
      </c>
      <c r="CJ20">
        <v>35</v>
      </c>
      <c r="CK20">
        <v>35</v>
      </c>
      <c r="CL20">
        <v>167</v>
      </c>
      <c r="CM20">
        <v>212</v>
      </c>
      <c r="CN20">
        <v>192</v>
      </c>
      <c r="CO20">
        <v>1660</v>
      </c>
      <c r="CP20">
        <v>711</v>
      </c>
      <c r="CQ20">
        <v>534</v>
      </c>
      <c r="CR20">
        <v>1520</v>
      </c>
      <c r="CS20">
        <v>6.3500000000000001E-2</v>
      </c>
      <c r="CT20">
        <v>7.6200000000000004E-2</v>
      </c>
      <c r="CU20">
        <v>6.9800000000000001E-2</v>
      </c>
      <c r="CV20">
        <v>8.6400000000000005E-2</v>
      </c>
      <c r="CW20">
        <v>0.1016</v>
      </c>
      <c r="CX20">
        <v>9.4E-2</v>
      </c>
      <c r="CY20">
        <v>7.1099999999999997E-2</v>
      </c>
      <c r="CZ20">
        <v>7.3599999999999999E-2</v>
      </c>
      <c r="DA20">
        <v>7.1999999999999995E-2</v>
      </c>
      <c r="DB20">
        <v>5.2999999999999999E-2</v>
      </c>
      <c r="DC20">
        <v>5.5E-2</v>
      </c>
      <c r="DD20">
        <v>5.3999999999999999E-2</v>
      </c>
      <c r="DE20">
        <v>5.8000000000000003E-2</v>
      </c>
      <c r="DF20">
        <v>7.2999999999999995E-2</v>
      </c>
      <c r="DG20">
        <v>6.6199999999999995E-2</v>
      </c>
      <c r="DH20">
        <v>3.0000000000000001E-3</v>
      </c>
      <c r="DI20">
        <v>7</v>
      </c>
      <c r="DJ20">
        <v>5.5800000000000002E-2</v>
      </c>
      <c r="DK20">
        <v>4944</v>
      </c>
      <c r="DL20">
        <v>31</v>
      </c>
      <c r="DM20">
        <v>8252</v>
      </c>
      <c r="DN20" t="s">
        <v>188</v>
      </c>
      <c r="DO20">
        <v>1218</v>
      </c>
      <c r="DP20">
        <v>2405</v>
      </c>
      <c r="DQ20" t="s">
        <v>142</v>
      </c>
      <c r="DR20">
        <v>1295</v>
      </c>
      <c r="DS20">
        <v>19990221</v>
      </c>
      <c r="DT20" t="s">
        <v>235</v>
      </c>
      <c r="DU20">
        <v>31</v>
      </c>
      <c r="DV20" t="s">
        <v>143</v>
      </c>
    </row>
    <row r="21" spans="1:126">
      <c r="A21" t="s">
        <v>239</v>
      </c>
      <c r="B21">
        <v>1</v>
      </c>
      <c r="C21" t="s">
        <v>161</v>
      </c>
      <c r="D21">
        <v>28461</v>
      </c>
      <c r="E21">
        <v>1006</v>
      </c>
      <c r="F21" t="s">
        <v>128</v>
      </c>
      <c r="G21">
        <v>19990310</v>
      </c>
      <c r="H21" t="s">
        <v>240</v>
      </c>
      <c r="I21" t="s">
        <v>241</v>
      </c>
      <c r="J21">
        <v>19990316</v>
      </c>
      <c r="K21" t="s">
        <v>131</v>
      </c>
      <c r="L21" t="s">
        <v>242</v>
      </c>
      <c r="M21" t="s">
        <v>243</v>
      </c>
      <c r="N21" t="s">
        <v>244</v>
      </c>
      <c r="O21" t="s">
        <v>133</v>
      </c>
      <c r="P21" t="s">
        <v>134</v>
      </c>
      <c r="Q21" t="s">
        <v>135</v>
      </c>
      <c r="R21" t="s">
        <v>136</v>
      </c>
      <c r="S21" t="s">
        <v>135</v>
      </c>
      <c r="T21" t="s">
        <v>137</v>
      </c>
      <c r="U21" t="s">
        <v>137</v>
      </c>
      <c r="V21">
        <v>0</v>
      </c>
      <c r="W21" t="s">
        <v>200</v>
      </c>
      <c r="X21" t="s">
        <v>201</v>
      </c>
      <c r="Y21" t="s">
        <v>133</v>
      </c>
      <c r="Z21" t="s">
        <v>245</v>
      </c>
      <c r="AA21" t="s">
        <v>246</v>
      </c>
      <c r="AB21" t="s">
        <v>203</v>
      </c>
      <c r="AC21" t="s">
        <v>174</v>
      </c>
      <c r="AD21" t="s">
        <v>165</v>
      </c>
      <c r="AE21" t="s">
        <v>165</v>
      </c>
      <c r="AF21" t="s">
        <v>165</v>
      </c>
      <c r="AG21" t="s">
        <v>165</v>
      </c>
      <c r="AH21" t="s">
        <v>137</v>
      </c>
      <c r="AI21" t="s">
        <v>166</v>
      </c>
      <c r="AJ21" t="s">
        <v>247</v>
      </c>
      <c r="AK21" t="s">
        <v>248</v>
      </c>
      <c r="AL21" t="s">
        <v>161</v>
      </c>
      <c r="AM21" t="s">
        <v>161</v>
      </c>
      <c r="AN21" t="s">
        <v>161</v>
      </c>
      <c r="AO21" t="s">
        <v>161</v>
      </c>
      <c r="AP21" t="s">
        <v>168</v>
      </c>
      <c r="AQ21" t="s">
        <v>168</v>
      </c>
      <c r="AR21" t="s">
        <v>168</v>
      </c>
      <c r="AS21" t="s">
        <v>161</v>
      </c>
      <c r="AT21" t="s">
        <v>161</v>
      </c>
      <c r="AU21" t="s">
        <v>161</v>
      </c>
      <c r="AV21" t="s">
        <v>169</v>
      </c>
      <c r="AW21" t="s">
        <v>169</v>
      </c>
      <c r="AX21" t="s">
        <v>169</v>
      </c>
      <c r="AY21" t="s">
        <v>168</v>
      </c>
      <c r="AZ21" t="s">
        <v>168</v>
      </c>
      <c r="BA21" t="s">
        <v>168</v>
      </c>
      <c r="BB21" t="s">
        <v>168</v>
      </c>
      <c r="BC21" t="s">
        <v>168</v>
      </c>
      <c r="BD21" t="s">
        <v>168</v>
      </c>
      <c r="BE21" t="s">
        <v>170</v>
      </c>
      <c r="BF21" t="s">
        <v>170</v>
      </c>
      <c r="BG21" t="s">
        <v>170</v>
      </c>
      <c r="BH21" t="s">
        <v>161</v>
      </c>
      <c r="BI21" t="s">
        <v>161</v>
      </c>
      <c r="BJ21" t="s">
        <v>161</v>
      </c>
      <c r="BK21" t="s">
        <v>161</v>
      </c>
      <c r="BL21" t="s">
        <v>161</v>
      </c>
      <c r="BM21" t="s">
        <v>161</v>
      </c>
      <c r="BN21" t="s">
        <v>161</v>
      </c>
      <c r="BO21" t="s">
        <v>161</v>
      </c>
      <c r="BP21" t="s">
        <v>161</v>
      </c>
      <c r="BQ21" t="s">
        <v>171</v>
      </c>
      <c r="BR21" t="s">
        <v>171</v>
      </c>
      <c r="BS21" t="s">
        <v>171</v>
      </c>
      <c r="BT21" t="s">
        <v>161</v>
      </c>
      <c r="BU21" t="s">
        <v>161</v>
      </c>
      <c r="BV21" t="s">
        <v>161</v>
      </c>
      <c r="BW21" t="s">
        <v>166</v>
      </c>
      <c r="BX21" t="s">
        <v>166</v>
      </c>
      <c r="BY21" t="s">
        <v>166</v>
      </c>
      <c r="BZ21" t="s">
        <v>172</v>
      </c>
      <c r="CA21" t="s">
        <v>172</v>
      </c>
      <c r="CB21" t="s">
        <v>172</v>
      </c>
      <c r="CC21" t="s">
        <v>172</v>
      </c>
      <c r="CD21" t="s">
        <v>172</v>
      </c>
      <c r="CE21" t="s">
        <v>172</v>
      </c>
      <c r="CF21" t="s">
        <v>173</v>
      </c>
      <c r="CG21" t="s">
        <v>173</v>
      </c>
      <c r="CH21" t="s">
        <v>173</v>
      </c>
      <c r="CI21" t="s">
        <v>174</v>
      </c>
      <c r="CJ21" t="s">
        <v>174</v>
      </c>
      <c r="CK21" t="s">
        <v>174</v>
      </c>
      <c r="CL21" t="s">
        <v>161</v>
      </c>
      <c r="CM21" t="s">
        <v>161</v>
      </c>
      <c r="CN21" t="s">
        <v>161</v>
      </c>
      <c r="CO21" t="s">
        <v>166</v>
      </c>
      <c r="CP21" t="s">
        <v>166</v>
      </c>
      <c r="CQ21" t="s">
        <v>166</v>
      </c>
      <c r="CR21" t="s">
        <v>166</v>
      </c>
      <c r="CS21" t="s">
        <v>134</v>
      </c>
      <c r="CT21" t="s">
        <v>134</v>
      </c>
      <c r="CU21" t="s">
        <v>134</v>
      </c>
      <c r="CV21" t="s">
        <v>134</v>
      </c>
      <c r="CW21" t="s">
        <v>134</v>
      </c>
      <c r="CX21" t="s">
        <v>134</v>
      </c>
      <c r="CY21" t="s">
        <v>134</v>
      </c>
      <c r="CZ21" t="s">
        <v>134</v>
      </c>
      <c r="DA21" t="s">
        <v>134</v>
      </c>
      <c r="DB21" t="s">
        <v>134</v>
      </c>
      <c r="DC21" t="s">
        <v>134</v>
      </c>
      <c r="DD21" t="s">
        <v>134</v>
      </c>
      <c r="DE21" t="s">
        <v>134</v>
      </c>
      <c r="DF21" t="s">
        <v>134</v>
      </c>
      <c r="DG21" t="s">
        <v>134</v>
      </c>
      <c r="DH21" t="s">
        <v>134</v>
      </c>
      <c r="DI21" t="s">
        <v>174</v>
      </c>
      <c r="DJ21" t="s">
        <v>134</v>
      </c>
      <c r="DK21" t="s">
        <v>175</v>
      </c>
      <c r="DL21" t="s">
        <v>175</v>
      </c>
      <c r="DM21" t="s">
        <v>175</v>
      </c>
      <c r="DN21" t="s">
        <v>175</v>
      </c>
      <c r="DO21" t="s">
        <v>175</v>
      </c>
      <c r="DP21" t="s">
        <v>175</v>
      </c>
      <c r="DQ21" t="s">
        <v>175</v>
      </c>
      <c r="DR21">
        <v>197</v>
      </c>
      <c r="DS21">
        <v>19990310</v>
      </c>
      <c r="DT21" t="s">
        <v>240</v>
      </c>
      <c r="DU21">
        <v>91</v>
      </c>
      <c r="DV21" t="s">
        <v>246</v>
      </c>
    </row>
    <row r="22" spans="1:126">
      <c r="A22" t="s">
        <v>239</v>
      </c>
      <c r="B22">
        <v>1</v>
      </c>
      <c r="C22">
        <v>5.4</v>
      </c>
      <c r="D22">
        <v>21888</v>
      </c>
      <c r="E22" t="s">
        <v>144</v>
      </c>
      <c r="F22" t="s">
        <v>145</v>
      </c>
      <c r="G22">
        <v>19990324</v>
      </c>
      <c r="H22" t="s">
        <v>208</v>
      </c>
      <c r="I22" t="s">
        <v>236</v>
      </c>
      <c r="J22">
        <v>19990330</v>
      </c>
      <c r="K22" t="s">
        <v>131</v>
      </c>
      <c r="L22" t="s">
        <v>249</v>
      </c>
      <c r="M22" t="s">
        <v>133</v>
      </c>
      <c r="N22" t="s">
        <v>133</v>
      </c>
      <c r="O22" t="s">
        <v>133</v>
      </c>
      <c r="P22">
        <v>-0.73529999999999995</v>
      </c>
      <c r="Q22" t="s">
        <v>135</v>
      </c>
      <c r="R22" t="s">
        <v>136</v>
      </c>
      <c r="S22" t="s">
        <v>135</v>
      </c>
      <c r="T22" t="s">
        <v>137</v>
      </c>
      <c r="U22" t="s">
        <v>137</v>
      </c>
      <c r="V22">
        <v>0</v>
      </c>
      <c r="W22" t="s">
        <v>164</v>
      </c>
      <c r="X22">
        <v>143.5</v>
      </c>
      <c r="Y22">
        <v>19990322</v>
      </c>
      <c r="Z22" t="s">
        <v>250</v>
      </c>
      <c r="AA22" t="s">
        <v>251</v>
      </c>
      <c r="AB22" t="s">
        <v>203</v>
      </c>
      <c r="AC22">
        <v>40</v>
      </c>
      <c r="AD22">
        <v>71.599999999999994</v>
      </c>
      <c r="AE22">
        <v>65.099999999999994</v>
      </c>
      <c r="AF22">
        <v>10.8</v>
      </c>
      <c r="AG22">
        <v>10</v>
      </c>
      <c r="AH22">
        <v>10.1</v>
      </c>
      <c r="AI22">
        <v>315</v>
      </c>
      <c r="AJ22" t="s">
        <v>252</v>
      </c>
      <c r="AK22">
        <v>40</v>
      </c>
      <c r="AL22">
        <v>3.1</v>
      </c>
      <c r="AM22">
        <v>2.2999999999999998</v>
      </c>
      <c r="AN22">
        <v>5.4</v>
      </c>
      <c r="AO22">
        <v>0</v>
      </c>
      <c r="AP22">
        <v>3144</v>
      </c>
      <c r="AQ22">
        <v>3158</v>
      </c>
      <c r="AR22">
        <v>3151</v>
      </c>
      <c r="AS22">
        <v>13.4</v>
      </c>
      <c r="AT22">
        <v>13.4</v>
      </c>
      <c r="AU22">
        <v>13.4</v>
      </c>
      <c r="AV22">
        <v>2.14</v>
      </c>
      <c r="AW22">
        <v>2.2200000000000002</v>
      </c>
      <c r="AX22">
        <v>2.1800000000000002</v>
      </c>
      <c r="AY22">
        <v>5369</v>
      </c>
      <c r="AZ22">
        <v>5667.2</v>
      </c>
      <c r="BA22">
        <v>5654.2</v>
      </c>
      <c r="BB22" t="s">
        <v>168</v>
      </c>
      <c r="BC22" t="s">
        <v>168</v>
      </c>
      <c r="BD22" t="s">
        <v>168</v>
      </c>
      <c r="BE22">
        <v>849</v>
      </c>
      <c r="BF22">
        <v>866</v>
      </c>
      <c r="BG22">
        <v>850</v>
      </c>
      <c r="BH22">
        <v>142.80000000000001</v>
      </c>
      <c r="BI22">
        <v>143.9</v>
      </c>
      <c r="BJ22">
        <v>143.4</v>
      </c>
      <c r="BK22">
        <v>87.1</v>
      </c>
      <c r="BL22">
        <v>89</v>
      </c>
      <c r="BM22">
        <v>87.9</v>
      </c>
      <c r="BN22">
        <v>92.4</v>
      </c>
      <c r="BO22">
        <v>94.5</v>
      </c>
      <c r="BP22">
        <v>93.4</v>
      </c>
      <c r="BQ22">
        <v>4.7</v>
      </c>
      <c r="BR22">
        <v>6.2</v>
      </c>
      <c r="BS22">
        <v>5.5</v>
      </c>
      <c r="BT22">
        <v>24.9</v>
      </c>
      <c r="BU22">
        <v>35.4</v>
      </c>
      <c r="BV22">
        <v>31.2</v>
      </c>
      <c r="BW22">
        <v>276</v>
      </c>
      <c r="BX22">
        <v>276</v>
      </c>
      <c r="BY22">
        <v>276</v>
      </c>
      <c r="BZ22">
        <v>13.8</v>
      </c>
      <c r="CA22">
        <v>14.5</v>
      </c>
      <c r="CB22">
        <v>14.2</v>
      </c>
      <c r="CC22">
        <v>0.3</v>
      </c>
      <c r="CD22">
        <v>0.3</v>
      </c>
      <c r="CE22">
        <v>0.3</v>
      </c>
      <c r="CF22">
        <v>0.5</v>
      </c>
      <c r="CG22">
        <v>0.6</v>
      </c>
      <c r="CH22">
        <v>0.51</v>
      </c>
      <c r="CI22">
        <v>35</v>
      </c>
      <c r="CJ22">
        <v>35</v>
      </c>
      <c r="CK22">
        <v>35</v>
      </c>
      <c r="CL22">
        <v>277.5</v>
      </c>
      <c r="CM22">
        <v>300.2</v>
      </c>
      <c r="CN22">
        <v>284.10000000000002</v>
      </c>
      <c r="CO22">
        <v>1660</v>
      </c>
      <c r="CP22">
        <v>720</v>
      </c>
      <c r="CQ22">
        <v>540</v>
      </c>
      <c r="CR22">
        <v>1525</v>
      </c>
      <c r="CS22">
        <v>5.5899999999999998E-2</v>
      </c>
      <c r="CT22">
        <v>5.5899999999999998E-2</v>
      </c>
      <c r="CU22">
        <v>5.5899999999999998E-2</v>
      </c>
      <c r="CV22">
        <v>8.3799999999999999E-2</v>
      </c>
      <c r="CW22">
        <v>8.3799999999999999E-2</v>
      </c>
      <c r="CX22">
        <v>8.3799999999999999E-2</v>
      </c>
      <c r="CY22">
        <v>6.0999999999999999E-2</v>
      </c>
      <c r="CZ22">
        <v>6.0999999999999999E-2</v>
      </c>
      <c r="DA22">
        <v>6.0999999999999999E-2</v>
      </c>
      <c r="DB22">
        <v>7.1099999999999997E-2</v>
      </c>
      <c r="DC22">
        <v>7.1099999999999997E-2</v>
      </c>
      <c r="DD22">
        <v>7.1099999999999997E-2</v>
      </c>
      <c r="DE22">
        <v>7.3700000000000002E-2</v>
      </c>
      <c r="DF22">
        <v>7.6200000000000004E-2</v>
      </c>
      <c r="DG22">
        <v>7.4999999999999997E-2</v>
      </c>
      <c r="DH22">
        <v>0</v>
      </c>
      <c r="DI22">
        <v>1</v>
      </c>
      <c r="DJ22">
        <v>4.82E-2</v>
      </c>
      <c r="DK22" t="s">
        <v>253</v>
      </c>
      <c r="DL22">
        <v>4177</v>
      </c>
      <c r="DM22">
        <v>8252</v>
      </c>
      <c r="DN22">
        <v>8231</v>
      </c>
      <c r="DO22">
        <v>800</v>
      </c>
      <c r="DP22">
        <v>2405</v>
      </c>
      <c r="DQ22" t="s">
        <v>142</v>
      </c>
      <c r="DR22" t="s">
        <v>254</v>
      </c>
      <c r="DS22">
        <v>19990324</v>
      </c>
      <c r="DT22" t="s">
        <v>208</v>
      </c>
      <c r="DU22">
        <v>91</v>
      </c>
      <c r="DV22" t="s">
        <v>143</v>
      </c>
    </row>
    <row r="23" spans="1:126">
      <c r="A23" t="s">
        <v>239</v>
      </c>
      <c r="B23">
        <v>1</v>
      </c>
      <c r="C23" t="s">
        <v>161</v>
      </c>
      <c r="D23">
        <v>28462</v>
      </c>
      <c r="E23">
        <v>1006</v>
      </c>
      <c r="F23" t="s">
        <v>128</v>
      </c>
      <c r="G23">
        <v>19990410</v>
      </c>
      <c r="H23" t="s">
        <v>255</v>
      </c>
      <c r="I23" t="s">
        <v>241</v>
      </c>
      <c r="J23">
        <v>19990414</v>
      </c>
      <c r="K23" t="s">
        <v>131</v>
      </c>
      <c r="L23" t="s">
        <v>256</v>
      </c>
      <c r="M23" t="s">
        <v>133</v>
      </c>
      <c r="N23" t="s">
        <v>133</v>
      </c>
      <c r="O23" t="s">
        <v>133</v>
      </c>
      <c r="P23" t="s">
        <v>134</v>
      </c>
      <c r="Q23" t="s">
        <v>135</v>
      </c>
      <c r="R23" t="s">
        <v>136</v>
      </c>
      <c r="S23" t="s">
        <v>135</v>
      </c>
      <c r="T23" t="s">
        <v>137</v>
      </c>
      <c r="U23" t="s">
        <v>137</v>
      </c>
      <c r="V23">
        <v>0</v>
      </c>
      <c r="W23" t="s">
        <v>200</v>
      </c>
      <c r="X23" t="s">
        <v>201</v>
      </c>
      <c r="Y23">
        <v>19990409</v>
      </c>
      <c r="Z23" t="s">
        <v>245</v>
      </c>
      <c r="AA23" t="s">
        <v>246</v>
      </c>
      <c r="AB23" t="s">
        <v>203</v>
      </c>
      <c r="AC23" t="s">
        <v>174</v>
      </c>
      <c r="AD23" t="s">
        <v>165</v>
      </c>
      <c r="AE23" t="s">
        <v>165</v>
      </c>
      <c r="AF23" t="s">
        <v>165</v>
      </c>
      <c r="AG23" t="s">
        <v>165</v>
      </c>
      <c r="AH23" t="s">
        <v>137</v>
      </c>
      <c r="AI23" t="s">
        <v>166</v>
      </c>
      <c r="AJ23" t="s">
        <v>247</v>
      </c>
      <c r="AK23" t="s">
        <v>248</v>
      </c>
      <c r="AL23" t="s">
        <v>161</v>
      </c>
      <c r="AM23" t="s">
        <v>161</v>
      </c>
      <c r="AN23" t="s">
        <v>161</v>
      </c>
      <c r="AO23" t="s">
        <v>161</v>
      </c>
      <c r="AP23" t="s">
        <v>168</v>
      </c>
      <c r="AQ23" t="s">
        <v>168</v>
      </c>
      <c r="AR23" t="s">
        <v>168</v>
      </c>
      <c r="AS23" t="s">
        <v>161</v>
      </c>
      <c r="AT23" t="s">
        <v>161</v>
      </c>
      <c r="AU23" t="s">
        <v>161</v>
      </c>
      <c r="AV23" t="s">
        <v>169</v>
      </c>
      <c r="AW23" t="s">
        <v>169</v>
      </c>
      <c r="AX23" t="s">
        <v>169</v>
      </c>
      <c r="AY23" t="s">
        <v>168</v>
      </c>
      <c r="AZ23" t="s">
        <v>168</v>
      </c>
      <c r="BA23" t="s">
        <v>168</v>
      </c>
      <c r="BB23" t="s">
        <v>168</v>
      </c>
      <c r="BC23" t="s">
        <v>168</v>
      </c>
      <c r="BD23" t="s">
        <v>168</v>
      </c>
      <c r="BE23" t="s">
        <v>170</v>
      </c>
      <c r="BF23" t="s">
        <v>170</v>
      </c>
      <c r="BG23" t="s">
        <v>170</v>
      </c>
      <c r="BH23" t="s">
        <v>161</v>
      </c>
      <c r="BI23" t="s">
        <v>161</v>
      </c>
      <c r="BJ23" t="s">
        <v>161</v>
      </c>
      <c r="BK23" t="s">
        <v>161</v>
      </c>
      <c r="BL23" t="s">
        <v>161</v>
      </c>
      <c r="BM23" t="s">
        <v>161</v>
      </c>
      <c r="BN23" t="s">
        <v>161</v>
      </c>
      <c r="BO23" t="s">
        <v>161</v>
      </c>
      <c r="BP23" t="s">
        <v>161</v>
      </c>
      <c r="BQ23" t="s">
        <v>171</v>
      </c>
      <c r="BR23" t="s">
        <v>171</v>
      </c>
      <c r="BS23" t="s">
        <v>171</v>
      </c>
      <c r="BT23" t="s">
        <v>161</v>
      </c>
      <c r="BU23" t="s">
        <v>161</v>
      </c>
      <c r="BV23" t="s">
        <v>161</v>
      </c>
      <c r="BW23" t="s">
        <v>166</v>
      </c>
      <c r="BX23" t="s">
        <v>166</v>
      </c>
      <c r="BY23" t="s">
        <v>166</v>
      </c>
      <c r="BZ23" t="s">
        <v>172</v>
      </c>
      <c r="CA23" t="s">
        <v>172</v>
      </c>
      <c r="CB23" t="s">
        <v>172</v>
      </c>
      <c r="CC23" t="s">
        <v>172</v>
      </c>
      <c r="CD23" t="s">
        <v>172</v>
      </c>
      <c r="CE23" t="s">
        <v>172</v>
      </c>
      <c r="CF23" t="s">
        <v>173</v>
      </c>
      <c r="CG23" t="s">
        <v>173</v>
      </c>
      <c r="CH23" t="s">
        <v>173</v>
      </c>
      <c r="CI23" t="s">
        <v>174</v>
      </c>
      <c r="CJ23" t="s">
        <v>174</v>
      </c>
      <c r="CK23" t="s">
        <v>174</v>
      </c>
      <c r="CL23" t="s">
        <v>161</v>
      </c>
      <c r="CM23" t="s">
        <v>161</v>
      </c>
      <c r="CN23" t="s">
        <v>161</v>
      </c>
      <c r="CO23" t="s">
        <v>166</v>
      </c>
      <c r="CP23" t="s">
        <v>166</v>
      </c>
      <c r="CQ23" t="s">
        <v>166</v>
      </c>
      <c r="CR23" t="s">
        <v>166</v>
      </c>
      <c r="CS23" t="s">
        <v>134</v>
      </c>
      <c r="CT23" t="s">
        <v>134</v>
      </c>
      <c r="CU23" t="s">
        <v>134</v>
      </c>
      <c r="CV23" t="s">
        <v>134</v>
      </c>
      <c r="CW23" t="s">
        <v>134</v>
      </c>
      <c r="CX23" t="s">
        <v>134</v>
      </c>
      <c r="CY23" t="s">
        <v>134</v>
      </c>
      <c r="CZ23" t="s">
        <v>134</v>
      </c>
      <c r="DA23" t="s">
        <v>134</v>
      </c>
      <c r="DB23" t="s">
        <v>134</v>
      </c>
      <c r="DC23" t="s">
        <v>134</v>
      </c>
      <c r="DD23" t="s">
        <v>134</v>
      </c>
      <c r="DE23" t="s">
        <v>134</v>
      </c>
      <c r="DF23" t="s">
        <v>134</v>
      </c>
      <c r="DG23" t="s">
        <v>134</v>
      </c>
      <c r="DH23" t="s">
        <v>134</v>
      </c>
      <c r="DI23" t="s">
        <v>174</v>
      </c>
      <c r="DJ23" t="s">
        <v>134</v>
      </c>
      <c r="DK23" t="s">
        <v>175</v>
      </c>
      <c r="DL23" t="s">
        <v>175</v>
      </c>
      <c r="DM23" t="s">
        <v>175</v>
      </c>
      <c r="DN23" t="s">
        <v>175</v>
      </c>
      <c r="DO23" t="s">
        <v>175</v>
      </c>
      <c r="DP23" t="s">
        <v>175</v>
      </c>
      <c r="DQ23" t="s">
        <v>175</v>
      </c>
      <c r="DR23">
        <v>198</v>
      </c>
      <c r="DS23">
        <v>19990410</v>
      </c>
      <c r="DT23" t="s">
        <v>255</v>
      </c>
      <c r="DU23">
        <v>91</v>
      </c>
      <c r="DV23" t="s">
        <v>246</v>
      </c>
    </row>
    <row r="24" spans="1:126">
      <c r="A24" t="s">
        <v>239</v>
      </c>
      <c r="B24">
        <v>1</v>
      </c>
      <c r="C24">
        <v>6.6</v>
      </c>
      <c r="D24">
        <v>24996</v>
      </c>
      <c r="E24" t="s">
        <v>144</v>
      </c>
      <c r="F24" t="s">
        <v>145</v>
      </c>
      <c r="G24">
        <v>19990429</v>
      </c>
      <c r="H24" t="s">
        <v>257</v>
      </c>
      <c r="I24" t="s">
        <v>236</v>
      </c>
      <c r="J24">
        <v>19990511</v>
      </c>
      <c r="K24">
        <v>19991029</v>
      </c>
      <c r="L24" t="s">
        <v>133</v>
      </c>
      <c r="M24" t="s">
        <v>133</v>
      </c>
      <c r="N24" t="s">
        <v>133</v>
      </c>
      <c r="O24" t="s">
        <v>133</v>
      </c>
      <c r="P24">
        <v>-0.38240000000000002</v>
      </c>
      <c r="Q24" t="s">
        <v>135</v>
      </c>
      <c r="R24" t="s">
        <v>136</v>
      </c>
      <c r="S24" t="s">
        <v>135</v>
      </c>
      <c r="T24" t="s">
        <v>137</v>
      </c>
      <c r="U24" t="s">
        <v>137</v>
      </c>
      <c r="V24">
        <v>0</v>
      </c>
      <c r="W24" t="s">
        <v>164</v>
      </c>
      <c r="X24">
        <v>143.5</v>
      </c>
      <c r="Y24">
        <v>19990427</v>
      </c>
      <c r="Z24" t="s">
        <v>250</v>
      </c>
      <c r="AA24" t="s">
        <v>258</v>
      </c>
      <c r="AB24" t="s">
        <v>203</v>
      </c>
      <c r="AC24">
        <v>40</v>
      </c>
      <c r="AD24">
        <v>71.66</v>
      </c>
      <c r="AE24">
        <v>64.849999999999994</v>
      </c>
      <c r="AF24">
        <v>10.86</v>
      </c>
      <c r="AG24">
        <v>9.9700000000000006</v>
      </c>
      <c r="AH24">
        <v>10.11</v>
      </c>
      <c r="AI24">
        <v>338</v>
      </c>
      <c r="AJ24" t="s">
        <v>252</v>
      </c>
      <c r="AK24">
        <v>40</v>
      </c>
      <c r="AL24">
        <v>4.0999999999999996</v>
      </c>
      <c r="AM24">
        <v>2.5</v>
      </c>
      <c r="AN24">
        <v>6.6</v>
      </c>
      <c r="AO24">
        <v>0</v>
      </c>
      <c r="AP24">
        <v>3149</v>
      </c>
      <c r="AQ24">
        <v>3160</v>
      </c>
      <c r="AR24">
        <v>3151</v>
      </c>
      <c r="AS24">
        <v>13.3</v>
      </c>
      <c r="AT24">
        <v>13.4</v>
      </c>
      <c r="AU24">
        <v>13.4</v>
      </c>
      <c r="AV24">
        <v>2.1800000000000002</v>
      </c>
      <c r="AW24">
        <v>2.27</v>
      </c>
      <c r="AX24">
        <v>2.23</v>
      </c>
      <c r="AY24">
        <v>5667.2</v>
      </c>
      <c r="AZ24">
        <v>6390.6</v>
      </c>
      <c r="BA24">
        <v>6158.3</v>
      </c>
      <c r="BB24" t="s">
        <v>168</v>
      </c>
      <c r="BC24" t="s">
        <v>168</v>
      </c>
      <c r="BD24" t="s">
        <v>168</v>
      </c>
      <c r="BE24">
        <v>824</v>
      </c>
      <c r="BF24">
        <v>849</v>
      </c>
      <c r="BG24">
        <v>846</v>
      </c>
      <c r="BH24">
        <v>142.4</v>
      </c>
      <c r="BI24">
        <v>143.9</v>
      </c>
      <c r="BJ24">
        <v>143.30000000000001</v>
      </c>
      <c r="BK24">
        <v>86.9</v>
      </c>
      <c r="BL24">
        <v>91.9</v>
      </c>
      <c r="BM24">
        <v>88</v>
      </c>
      <c r="BN24">
        <v>92.3</v>
      </c>
      <c r="BO24">
        <v>94.3</v>
      </c>
      <c r="BP24">
        <v>93.3</v>
      </c>
      <c r="BQ24">
        <v>5.0999999999999996</v>
      </c>
      <c r="BR24">
        <v>5.8</v>
      </c>
      <c r="BS24">
        <v>5.5</v>
      </c>
      <c r="BT24">
        <v>23.2</v>
      </c>
      <c r="BU24">
        <v>31.3</v>
      </c>
      <c r="BV24">
        <v>27.1</v>
      </c>
      <c r="BW24">
        <v>276</v>
      </c>
      <c r="BX24">
        <v>276</v>
      </c>
      <c r="BY24">
        <v>276</v>
      </c>
      <c r="BZ24">
        <v>14.5</v>
      </c>
      <c r="CA24">
        <v>18.600000000000001</v>
      </c>
      <c r="CB24">
        <v>15.4</v>
      </c>
      <c r="CC24">
        <v>0.3</v>
      </c>
      <c r="CD24">
        <v>0.3</v>
      </c>
      <c r="CE24">
        <v>0.3</v>
      </c>
      <c r="CF24">
        <v>0.5</v>
      </c>
      <c r="CG24">
        <v>0.55000000000000004</v>
      </c>
      <c r="CH24">
        <v>0.51</v>
      </c>
      <c r="CI24">
        <v>35</v>
      </c>
      <c r="CJ24">
        <v>35</v>
      </c>
      <c r="CK24">
        <v>35</v>
      </c>
      <c r="CL24">
        <v>229.4</v>
      </c>
      <c r="CM24">
        <v>305.8</v>
      </c>
      <c r="CN24">
        <v>269.10000000000002</v>
      </c>
      <c r="CO24">
        <v>1660</v>
      </c>
      <c r="CP24">
        <v>720</v>
      </c>
      <c r="CQ24">
        <v>540</v>
      </c>
      <c r="CR24">
        <v>1502</v>
      </c>
      <c r="CS24">
        <v>6.8599999999999994E-2</v>
      </c>
      <c r="CT24">
        <v>6.8599999999999994E-2</v>
      </c>
      <c r="CU24">
        <v>6.8599999999999994E-2</v>
      </c>
      <c r="CV24">
        <v>9.1399999999999995E-2</v>
      </c>
      <c r="CW24">
        <v>9.1399999999999995E-2</v>
      </c>
      <c r="CX24">
        <v>9.1399999999999995E-2</v>
      </c>
      <c r="CY24">
        <v>6.0999999999999999E-2</v>
      </c>
      <c r="CZ24">
        <v>6.0999999999999999E-2</v>
      </c>
      <c r="DA24">
        <v>6.0999999999999999E-2</v>
      </c>
      <c r="DB24">
        <v>6.8599999999999994E-2</v>
      </c>
      <c r="DC24">
        <v>6.8599999999999994E-2</v>
      </c>
      <c r="DD24">
        <v>6.8599999999999994E-2</v>
      </c>
      <c r="DE24">
        <v>7.3700000000000002E-2</v>
      </c>
      <c r="DF24">
        <v>7.3700000000000002E-2</v>
      </c>
      <c r="DG24">
        <v>7.3700000000000002E-2</v>
      </c>
      <c r="DH24">
        <v>0</v>
      </c>
      <c r="DI24">
        <v>3</v>
      </c>
      <c r="DJ24">
        <v>5.8400000000000001E-2</v>
      </c>
      <c r="DK24" t="s">
        <v>253</v>
      </c>
      <c r="DL24">
        <v>4177</v>
      </c>
      <c r="DM24">
        <v>8252</v>
      </c>
      <c r="DN24">
        <v>8231</v>
      </c>
      <c r="DO24">
        <v>800</v>
      </c>
      <c r="DP24">
        <v>2405</v>
      </c>
      <c r="DQ24" t="s">
        <v>142</v>
      </c>
      <c r="DR24" t="s">
        <v>259</v>
      </c>
      <c r="DS24">
        <v>19990429</v>
      </c>
      <c r="DT24" t="s">
        <v>257</v>
      </c>
      <c r="DU24">
        <v>91</v>
      </c>
      <c r="DV24" t="s">
        <v>143</v>
      </c>
    </row>
    <row r="25" spans="1:126">
      <c r="A25" t="s">
        <v>126</v>
      </c>
      <c r="B25">
        <v>1</v>
      </c>
      <c r="C25">
        <v>10.8</v>
      </c>
      <c r="D25">
        <v>34155</v>
      </c>
      <c r="E25">
        <v>1006</v>
      </c>
      <c r="F25" t="s">
        <v>128</v>
      </c>
      <c r="G25">
        <v>19990723</v>
      </c>
      <c r="H25" t="s">
        <v>260</v>
      </c>
      <c r="I25" t="s">
        <v>261</v>
      </c>
      <c r="J25">
        <v>19990726</v>
      </c>
      <c r="K25" t="s">
        <v>131</v>
      </c>
      <c r="L25" t="s">
        <v>262</v>
      </c>
      <c r="M25" t="s">
        <v>263</v>
      </c>
      <c r="N25" t="s">
        <v>264</v>
      </c>
      <c r="O25" t="s">
        <v>133</v>
      </c>
      <c r="P25">
        <v>-2.5882000000000001</v>
      </c>
      <c r="Q25" t="s">
        <v>135</v>
      </c>
      <c r="R25" t="s">
        <v>136</v>
      </c>
      <c r="S25" t="s">
        <v>135</v>
      </c>
      <c r="T25" t="s">
        <v>137</v>
      </c>
      <c r="U25" t="s">
        <v>137</v>
      </c>
      <c r="V25">
        <v>0</v>
      </c>
      <c r="W25" t="s">
        <v>164</v>
      </c>
      <c r="X25">
        <v>143.5</v>
      </c>
      <c r="Y25">
        <v>19990721</v>
      </c>
      <c r="Z25" t="s">
        <v>138</v>
      </c>
      <c r="AA25" t="s">
        <v>265</v>
      </c>
      <c r="AB25">
        <v>9806249</v>
      </c>
      <c r="AC25">
        <v>40</v>
      </c>
      <c r="AD25">
        <v>59.99</v>
      </c>
      <c r="AE25">
        <v>49.45</v>
      </c>
      <c r="AF25">
        <v>10.18</v>
      </c>
      <c r="AG25">
        <v>8.59</v>
      </c>
      <c r="AH25">
        <v>8.66</v>
      </c>
      <c r="AI25">
        <v>110</v>
      </c>
      <c r="AJ25" t="s">
        <v>266</v>
      </c>
      <c r="AK25">
        <v>40</v>
      </c>
      <c r="AL25">
        <v>7</v>
      </c>
      <c r="AM25">
        <v>3.8</v>
      </c>
      <c r="AN25">
        <v>10.8</v>
      </c>
      <c r="AO25">
        <v>0</v>
      </c>
      <c r="AP25">
        <v>3141</v>
      </c>
      <c r="AQ25">
        <v>3153</v>
      </c>
      <c r="AR25">
        <v>3147.5</v>
      </c>
      <c r="AS25">
        <v>13.1</v>
      </c>
      <c r="AT25">
        <v>13.6</v>
      </c>
      <c r="AU25">
        <v>13.3</v>
      </c>
      <c r="AV25">
        <v>2.11</v>
      </c>
      <c r="AW25">
        <v>2.25</v>
      </c>
      <c r="AX25">
        <v>2.1800000000000002</v>
      </c>
      <c r="AY25">
        <v>6</v>
      </c>
      <c r="AZ25">
        <v>6.8</v>
      </c>
      <c r="BA25">
        <v>6.3</v>
      </c>
      <c r="BB25">
        <v>0</v>
      </c>
      <c r="BC25">
        <v>0</v>
      </c>
      <c r="BD25">
        <v>0</v>
      </c>
      <c r="BE25">
        <v>826</v>
      </c>
      <c r="BF25">
        <v>867</v>
      </c>
      <c r="BG25">
        <v>848</v>
      </c>
      <c r="BH25">
        <v>143.30000000000001</v>
      </c>
      <c r="BI25">
        <v>143.30000000000001</v>
      </c>
      <c r="BJ25">
        <v>143.30000000000001</v>
      </c>
      <c r="BK25">
        <v>87.2</v>
      </c>
      <c r="BL25">
        <v>87.8</v>
      </c>
      <c r="BM25">
        <v>87.7</v>
      </c>
      <c r="BN25">
        <v>92.8</v>
      </c>
      <c r="BO25">
        <v>93.3</v>
      </c>
      <c r="BP25">
        <v>93.3</v>
      </c>
      <c r="BQ25">
        <v>5.6</v>
      </c>
      <c r="BR25">
        <v>6.1</v>
      </c>
      <c r="BS25">
        <v>5.6</v>
      </c>
      <c r="BT25">
        <v>30.9</v>
      </c>
      <c r="BU25">
        <v>40</v>
      </c>
      <c r="BV25">
        <v>34.4</v>
      </c>
      <c r="BW25">
        <v>276</v>
      </c>
      <c r="BX25">
        <v>279</v>
      </c>
      <c r="BY25">
        <v>276</v>
      </c>
      <c r="BZ25">
        <v>0.7</v>
      </c>
      <c r="CA25">
        <v>7.4</v>
      </c>
      <c r="CB25">
        <v>7.2</v>
      </c>
      <c r="CC25">
        <v>0.5</v>
      </c>
      <c r="CD25">
        <v>0.6</v>
      </c>
      <c r="CE25">
        <v>0.6</v>
      </c>
      <c r="CF25">
        <v>0.45</v>
      </c>
      <c r="CG25">
        <v>0.5</v>
      </c>
      <c r="CH25">
        <v>0.5</v>
      </c>
      <c r="CI25">
        <v>35</v>
      </c>
      <c r="CJ25">
        <v>35</v>
      </c>
      <c r="CK25">
        <v>35</v>
      </c>
      <c r="CL25">
        <v>59.5</v>
      </c>
      <c r="CM25">
        <v>203.9</v>
      </c>
      <c r="CN25">
        <v>154.1</v>
      </c>
      <c r="CO25">
        <v>1660</v>
      </c>
      <c r="CP25">
        <v>720</v>
      </c>
      <c r="CQ25">
        <v>720</v>
      </c>
      <c r="CR25">
        <v>1550</v>
      </c>
      <c r="CS25">
        <v>5.5899999999999998E-2</v>
      </c>
      <c r="CT25">
        <v>5.5899999999999998E-2</v>
      </c>
      <c r="CU25">
        <v>5.5899999999999998E-2</v>
      </c>
      <c r="CV25">
        <v>9.6500000000000002E-2</v>
      </c>
      <c r="CW25">
        <v>9.6500000000000002E-2</v>
      </c>
      <c r="CX25">
        <v>9.6500000000000002E-2</v>
      </c>
      <c r="CY25">
        <v>6.0999999999999999E-2</v>
      </c>
      <c r="CZ25">
        <v>6.0999999999999999E-2</v>
      </c>
      <c r="DA25">
        <v>6.0999999999999999E-2</v>
      </c>
      <c r="DB25">
        <v>6.6000000000000003E-2</v>
      </c>
      <c r="DC25">
        <v>6.6000000000000003E-2</v>
      </c>
      <c r="DD25">
        <v>6.6000000000000003E-2</v>
      </c>
      <c r="DE25">
        <v>5.5899999999999998E-2</v>
      </c>
      <c r="DF25">
        <v>6.6000000000000003E-2</v>
      </c>
      <c r="DG25">
        <v>6.0999999999999999E-2</v>
      </c>
      <c r="DH25">
        <v>0</v>
      </c>
      <c r="DI25">
        <v>1</v>
      </c>
      <c r="DJ25">
        <v>3.56E-2</v>
      </c>
      <c r="DK25" t="s">
        <v>267</v>
      </c>
      <c r="DL25" t="s">
        <v>182</v>
      </c>
      <c r="DM25">
        <v>8252</v>
      </c>
      <c r="DN25">
        <v>8231</v>
      </c>
      <c r="DO25">
        <v>127978</v>
      </c>
      <c r="DP25">
        <v>2405</v>
      </c>
      <c r="DQ25" t="s">
        <v>142</v>
      </c>
      <c r="DR25">
        <v>17</v>
      </c>
      <c r="DS25">
        <v>19990723</v>
      </c>
      <c r="DT25" t="s">
        <v>260</v>
      </c>
      <c r="DU25">
        <v>219</v>
      </c>
      <c r="DV25" t="s">
        <v>143</v>
      </c>
    </row>
    <row r="26" spans="1:126">
      <c r="A26" t="s">
        <v>126</v>
      </c>
      <c r="B26">
        <v>1</v>
      </c>
      <c r="C26">
        <v>8</v>
      </c>
      <c r="D26">
        <v>34158</v>
      </c>
      <c r="E26">
        <v>1006</v>
      </c>
      <c r="F26" t="s">
        <v>128</v>
      </c>
      <c r="G26">
        <v>19990729</v>
      </c>
      <c r="H26" t="s">
        <v>211</v>
      </c>
      <c r="I26" t="s">
        <v>261</v>
      </c>
      <c r="J26">
        <v>19990730</v>
      </c>
      <c r="K26" t="s">
        <v>131</v>
      </c>
      <c r="L26" t="s">
        <v>268</v>
      </c>
      <c r="M26" t="s">
        <v>264</v>
      </c>
      <c r="N26" t="s">
        <v>133</v>
      </c>
      <c r="O26" t="s">
        <v>133</v>
      </c>
      <c r="P26">
        <v>-3.4117999999999999</v>
      </c>
      <c r="Q26" t="s">
        <v>135</v>
      </c>
      <c r="R26" t="s">
        <v>136</v>
      </c>
      <c r="S26" t="s">
        <v>135</v>
      </c>
      <c r="T26" t="s">
        <v>137</v>
      </c>
      <c r="U26" t="s">
        <v>137</v>
      </c>
      <c r="V26">
        <v>0</v>
      </c>
      <c r="W26" t="s">
        <v>164</v>
      </c>
      <c r="X26">
        <v>143.5</v>
      </c>
      <c r="Y26">
        <v>19990727</v>
      </c>
      <c r="Z26" t="s">
        <v>138</v>
      </c>
      <c r="AA26" t="s">
        <v>269</v>
      </c>
      <c r="AB26">
        <v>9806249</v>
      </c>
      <c r="AC26">
        <v>40</v>
      </c>
      <c r="AD26">
        <v>10.19</v>
      </c>
      <c r="AE26">
        <v>8.91</v>
      </c>
      <c r="AF26">
        <v>59.93</v>
      </c>
      <c r="AG26">
        <v>51.31</v>
      </c>
      <c r="AH26">
        <v>8.98</v>
      </c>
      <c r="AI26">
        <v>110</v>
      </c>
      <c r="AJ26" t="s">
        <v>270</v>
      </c>
      <c r="AK26">
        <v>40</v>
      </c>
      <c r="AL26">
        <v>5.0999999999999996</v>
      </c>
      <c r="AM26">
        <v>2.9</v>
      </c>
      <c r="AN26">
        <v>8</v>
      </c>
      <c r="AO26">
        <v>0</v>
      </c>
      <c r="AP26">
        <v>3147</v>
      </c>
      <c r="AQ26">
        <v>3157</v>
      </c>
      <c r="AR26">
        <v>3153.1</v>
      </c>
      <c r="AS26">
        <v>13.2</v>
      </c>
      <c r="AT26">
        <v>13.9</v>
      </c>
      <c r="AU26">
        <v>13.6</v>
      </c>
      <c r="AV26">
        <v>2.04</v>
      </c>
      <c r="AW26">
        <v>2.27</v>
      </c>
      <c r="AX26">
        <v>2.1800000000000002</v>
      </c>
      <c r="AY26">
        <v>6.6</v>
      </c>
      <c r="AZ26">
        <v>7.1</v>
      </c>
      <c r="BA26">
        <v>6.8</v>
      </c>
      <c r="BB26">
        <v>0</v>
      </c>
      <c r="BC26">
        <v>0</v>
      </c>
      <c r="BD26">
        <v>0</v>
      </c>
      <c r="BE26">
        <v>833</v>
      </c>
      <c r="BF26">
        <v>866</v>
      </c>
      <c r="BG26">
        <v>852</v>
      </c>
      <c r="BH26">
        <v>143.30000000000001</v>
      </c>
      <c r="BI26">
        <v>143.9</v>
      </c>
      <c r="BJ26">
        <v>143.4</v>
      </c>
      <c r="BK26">
        <v>87.2</v>
      </c>
      <c r="BL26">
        <v>88.3</v>
      </c>
      <c r="BM26">
        <v>87.8</v>
      </c>
      <c r="BN26">
        <v>93.3</v>
      </c>
      <c r="BO26">
        <v>93.9</v>
      </c>
      <c r="BP26">
        <v>93.4</v>
      </c>
      <c r="BQ26">
        <v>5</v>
      </c>
      <c r="BR26">
        <v>6.1</v>
      </c>
      <c r="BS26">
        <v>5.6</v>
      </c>
      <c r="BT26">
        <v>31.6</v>
      </c>
      <c r="BU26">
        <v>42.8</v>
      </c>
      <c r="BV26">
        <v>34.9</v>
      </c>
      <c r="BW26">
        <v>276</v>
      </c>
      <c r="BX26">
        <v>276</v>
      </c>
      <c r="BY26">
        <v>276</v>
      </c>
      <c r="BZ26">
        <v>6.1</v>
      </c>
      <c r="CA26">
        <v>7.4</v>
      </c>
      <c r="CB26">
        <v>6.6</v>
      </c>
      <c r="CC26">
        <v>0.4</v>
      </c>
      <c r="CD26">
        <v>0.6</v>
      </c>
      <c r="CE26">
        <v>0.5</v>
      </c>
      <c r="CF26">
        <v>0.45</v>
      </c>
      <c r="CG26">
        <v>0.55000000000000004</v>
      </c>
      <c r="CH26">
        <v>0.5</v>
      </c>
      <c r="CI26">
        <v>35</v>
      </c>
      <c r="CJ26">
        <v>35</v>
      </c>
      <c r="CK26">
        <v>35</v>
      </c>
      <c r="CL26">
        <v>175.6</v>
      </c>
      <c r="CM26">
        <v>240.7</v>
      </c>
      <c r="CN26">
        <v>210.7</v>
      </c>
      <c r="CO26">
        <v>1660</v>
      </c>
      <c r="CP26">
        <v>720</v>
      </c>
      <c r="CQ26">
        <v>720</v>
      </c>
      <c r="CR26">
        <v>1550</v>
      </c>
      <c r="CS26">
        <v>5.8400000000000001E-2</v>
      </c>
      <c r="CT26">
        <v>5.8400000000000001E-2</v>
      </c>
      <c r="CU26">
        <v>5.8400000000000001E-2</v>
      </c>
      <c r="CV26">
        <v>0.1016</v>
      </c>
      <c r="CW26">
        <v>0.1016</v>
      </c>
      <c r="CX26">
        <v>0.1016</v>
      </c>
      <c r="CY26">
        <v>6.0999999999999999E-2</v>
      </c>
      <c r="CZ26">
        <v>6.0999999999999999E-2</v>
      </c>
      <c r="DA26">
        <v>6.0999999999999999E-2</v>
      </c>
      <c r="DB26">
        <v>6.6000000000000003E-2</v>
      </c>
      <c r="DC26">
        <v>6.6000000000000003E-2</v>
      </c>
      <c r="DD26">
        <v>6.6000000000000003E-2</v>
      </c>
      <c r="DE26">
        <v>5.5899999999999998E-2</v>
      </c>
      <c r="DF26">
        <v>6.6000000000000003E-2</v>
      </c>
      <c r="DG26">
        <v>6.0999999999999999E-2</v>
      </c>
      <c r="DH26">
        <v>0</v>
      </c>
      <c r="DI26">
        <v>2</v>
      </c>
      <c r="DJ26">
        <v>3.0499999999999999E-2</v>
      </c>
      <c r="DK26" t="s">
        <v>267</v>
      </c>
      <c r="DL26" t="s">
        <v>182</v>
      </c>
      <c r="DM26">
        <v>8252</v>
      </c>
      <c r="DN26">
        <v>8231</v>
      </c>
      <c r="DO26">
        <v>1279</v>
      </c>
      <c r="DP26">
        <v>2405</v>
      </c>
      <c r="DQ26" t="s">
        <v>142</v>
      </c>
      <c r="DR26" t="s">
        <v>271</v>
      </c>
      <c r="DS26">
        <v>19990729</v>
      </c>
      <c r="DT26" t="s">
        <v>211</v>
      </c>
      <c r="DU26">
        <v>219</v>
      </c>
      <c r="DV26" t="s">
        <v>143</v>
      </c>
    </row>
    <row r="27" spans="1:126">
      <c r="A27" t="s">
        <v>126</v>
      </c>
      <c r="B27">
        <v>1</v>
      </c>
      <c r="C27">
        <v>3.6</v>
      </c>
      <c r="D27">
        <v>34156</v>
      </c>
      <c r="E27" t="s">
        <v>144</v>
      </c>
      <c r="F27" t="s">
        <v>128</v>
      </c>
      <c r="G27">
        <v>19990801</v>
      </c>
      <c r="H27" t="s">
        <v>272</v>
      </c>
      <c r="I27" t="s">
        <v>261</v>
      </c>
      <c r="J27">
        <v>19990803</v>
      </c>
      <c r="K27" t="s">
        <v>131</v>
      </c>
      <c r="L27" t="s">
        <v>273</v>
      </c>
      <c r="M27" t="s">
        <v>274</v>
      </c>
      <c r="N27" t="s">
        <v>264</v>
      </c>
      <c r="O27" t="s">
        <v>133</v>
      </c>
      <c r="P27">
        <v>-1.2646999999999999</v>
      </c>
      <c r="Q27" t="s">
        <v>135</v>
      </c>
      <c r="R27" t="s">
        <v>136</v>
      </c>
      <c r="S27" t="s">
        <v>135</v>
      </c>
      <c r="T27" t="s">
        <v>137</v>
      </c>
      <c r="U27" t="s">
        <v>137</v>
      </c>
      <c r="V27">
        <v>0</v>
      </c>
      <c r="W27" t="s">
        <v>164</v>
      </c>
      <c r="X27">
        <v>143.5</v>
      </c>
      <c r="Y27">
        <v>19990730</v>
      </c>
      <c r="Z27" t="s">
        <v>138</v>
      </c>
      <c r="AA27" t="s">
        <v>275</v>
      </c>
      <c r="AB27">
        <v>9806249</v>
      </c>
      <c r="AC27">
        <v>40</v>
      </c>
      <c r="AD27">
        <v>72.180000000000007</v>
      </c>
      <c r="AE27">
        <v>66.03</v>
      </c>
      <c r="AF27">
        <v>10.9</v>
      </c>
      <c r="AG27">
        <v>10.119999999999999</v>
      </c>
      <c r="AH27">
        <v>10.210000000000001</v>
      </c>
      <c r="AI27">
        <v>210</v>
      </c>
      <c r="AJ27" t="s">
        <v>276</v>
      </c>
      <c r="AK27">
        <v>40</v>
      </c>
      <c r="AL27">
        <v>1</v>
      </c>
      <c r="AM27">
        <v>2.6</v>
      </c>
      <c r="AN27">
        <v>3.6</v>
      </c>
      <c r="AO27">
        <v>0</v>
      </c>
      <c r="AP27">
        <v>3144</v>
      </c>
      <c r="AQ27">
        <v>3152</v>
      </c>
      <c r="AR27">
        <v>3148</v>
      </c>
      <c r="AS27">
        <v>13</v>
      </c>
      <c r="AT27">
        <v>13.5</v>
      </c>
      <c r="AU27">
        <v>13.2</v>
      </c>
      <c r="AV27">
        <v>2.1</v>
      </c>
      <c r="AW27">
        <v>2.2200000000000002</v>
      </c>
      <c r="AX27">
        <v>2.17</v>
      </c>
      <c r="AY27">
        <v>6.1</v>
      </c>
      <c r="AZ27">
        <v>6.3</v>
      </c>
      <c r="BA27">
        <v>6.2</v>
      </c>
      <c r="BB27">
        <v>0</v>
      </c>
      <c r="BC27">
        <v>0</v>
      </c>
      <c r="BD27">
        <v>0</v>
      </c>
      <c r="BE27">
        <v>843</v>
      </c>
      <c r="BF27">
        <v>875</v>
      </c>
      <c r="BG27">
        <v>857</v>
      </c>
      <c r="BH27">
        <v>143.30000000000001</v>
      </c>
      <c r="BI27">
        <v>143.30000000000001</v>
      </c>
      <c r="BJ27">
        <v>143.30000000000001</v>
      </c>
      <c r="BK27">
        <v>86.7</v>
      </c>
      <c r="BL27">
        <v>88.3</v>
      </c>
      <c r="BM27">
        <v>87.7</v>
      </c>
      <c r="BN27">
        <v>92.8</v>
      </c>
      <c r="BO27">
        <v>93.9</v>
      </c>
      <c r="BP27">
        <v>93.3</v>
      </c>
      <c r="BQ27">
        <v>5.6</v>
      </c>
      <c r="BR27">
        <v>6.1</v>
      </c>
      <c r="BS27">
        <v>5.6</v>
      </c>
      <c r="BT27">
        <v>32.700000000000003</v>
      </c>
      <c r="BU27">
        <v>42.8</v>
      </c>
      <c r="BV27">
        <v>37.6</v>
      </c>
      <c r="BW27">
        <v>276</v>
      </c>
      <c r="BX27">
        <v>276</v>
      </c>
      <c r="BY27">
        <v>276</v>
      </c>
      <c r="BZ27">
        <v>6.8</v>
      </c>
      <c r="CA27">
        <v>6.8</v>
      </c>
      <c r="CB27">
        <v>6.8</v>
      </c>
      <c r="CC27">
        <v>0.5</v>
      </c>
      <c r="CD27">
        <v>0.5</v>
      </c>
      <c r="CE27">
        <v>0.5</v>
      </c>
      <c r="CF27">
        <v>0.45</v>
      </c>
      <c r="CG27">
        <v>0.55000000000000004</v>
      </c>
      <c r="CH27">
        <v>0.49</v>
      </c>
      <c r="CI27">
        <v>35</v>
      </c>
      <c r="CJ27">
        <v>35</v>
      </c>
      <c r="CK27">
        <v>35</v>
      </c>
      <c r="CL27">
        <v>130.30000000000001</v>
      </c>
      <c r="CM27">
        <v>175.6</v>
      </c>
      <c r="CN27">
        <v>150.5</v>
      </c>
      <c r="CO27">
        <v>1660</v>
      </c>
      <c r="CP27">
        <v>720</v>
      </c>
      <c r="CQ27">
        <v>720</v>
      </c>
      <c r="CR27">
        <v>1450</v>
      </c>
      <c r="CS27">
        <v>5.8400000000000001E-2</v>
      </c>
      <c r="CT27">
        <v>5.8400000000000001E-2</v>
      </c>
      <c r="CU27">
        <v>5.8400000000000001E-2</v>
      </c>
      <c r="CV27">
        <v>9.6500000000000002E-2</v>
      </c>
      <c r="CW27">
        <v>9.6500000000000002E-2</v>
      </c>
      <c r="CX27">
        <v>9.6500000000000002E-2</v>
      </c>
      <c r="CY27">
        <v>6.0999999999999999E-2</v>
      </c>
      <c r="CZ27">
        <v>6.0999999999999999E-2</v>
      </c>
      <c r="DA27">
        <v>6.0999999999999999E-2</v>
      </c>
      <c r="DB27">
        <v>6.6000000000000003E-2</v>
      </c>
      <c r="DC27">
        <v>6.6000000000000003E-2</v>
      </c>
      <c r="DD27">
        <v>6.6000000000000003E-2</v>
      </c>
      <c r="DE27">
        <v>5.5899999999999998E-2</v>
      </c>
      <c r="DF27">
        <v>6.6000000000000003E-2</v>
      </c>
      <c r="DG27">
        <v>6.0999999999999999E-2</v>
      </c>
      <c r="DH27">
        <v>0</v>
      </c>
      <c r="DI27">
        <v>3</v>
      </c>
      <c r="DJ27">
        <v>3.56E-2</v>
      </c>
      <c r="DK27" t="s">
        <v>267</v>
      </c>
      <c r="DL27" t="s">
        <v>182</v>
      </c>
      <c r="DM27">
        <v>8252</v>
      </c>
      <c r="DN27">
        <v>8231</v>
      </c>
      <c r="DO27">
        <v>1279</v>
      </c>
      <c r="DP27">
        <v>2405</v>
      </c>
      <c r="DQ27" t="s">
        <v>142</v>
      </c>
      <c r="DR27" t="s">
        <v>277</v>
      </c>
      <c r="DS27">
        <v>19990801</v>
      </c>
      <c r="DT27" t="s">
        <v>272</v>
      </c>
      <c r="DU27">
        <v>219</v>
      </c>
      <c r="DV27" t="s">
        <v>143</v>
      </c>
    </row>
    <row r="28" spans="1:126">
      <c r="A28" t="s">
        <v>126</v>
      </c>
      <c r="B28">
        <v>1</v>
      </c>
      <c r="C28">
        <v>5.8</v>
      </c>
      <c r="D28">
        <v>34157</v>
      </c>
      <c r="E28" t="s">
        <v>144</v>
      </c>
      <c r="F28" t="s">
        <v>128</v>
      </c>
      <c r="G28">
        <v>19990807</v>
      </c>
      <c r="H28" t="s">
        <v>272</v>
      </c>
      <c r="I28" t="s">
        <v>261</v>
      </c>
      <c r="J28">
        <v>19990809</v>
      </c>
      <c r="K28" t="s">
        <v>131</v>
      </c>
      <c r="L28" t="s">
        <v>264</v>
      </c>
      <c r="M28" t="s">
        <v>133</v>
      </c>
      <c r="N28" t="s">
        <v>133</v>
      </c>
      <c r="O28" t="s">
        <v>133</v>
      </c>
      <c r="P28">
        <v>-0.61760000000000004</v>
      </c>
      <c r="Q28" t="s">
        <v>135</v>
      </c>
      <c r="R28" t="s">
        <v>136</v>
      </c>
      <c r="S28" t="s">
        <v>135</v>
      </c>
      <c r="T28" t="s">
        <v>137</v>
      </c>
      <c r="U28" t="s">
        <v>137</v>
      </c>
      <c r="V28">
        <v>0</v>
      </c>
      <c r="W28" t="s">
        <v>147</v>
      </c>
      <c r="X28">
        <v>143.5</v>
      </c>
      <c r="Y28">
        <v>19990805</v>
      </c>
      <c r="Z28" t="s">
        <v>138</v>
      </c>
      <c r="AA28" t="s">
        <v>179</v>
      </c>
      <c r="AB28">
        <v>9806249</v>
      </c>
      <c r="AC28">
        <v>40</v>
      </c>
      <c r="AD28">
        <v>72.069999999999993</v>
      </c>
      <c r="AE28">
        <v>66.42</v>
      </c>
      <c r="AF28">
        <v>10.89</v>
      </c>
      <c r="AG28">
        <v>10.18</v>
      </c>
      <c r="AH28">
        <v>10.210000000000001</v>
      </c>
      <c r="AI28">
        <v>360</v>
      </c>
      <c r="AJ28" t="s">
        <v>278</v>
      </c>
      <c r="AK28">
        <v>40</v>
      </c>
      <c r="AL28">
        <v>3.9</v>
      </c>
      <c r="AM28">
        <v>1.9</v>
      </c>
      <c r="AN28">
        <v>5.8</v>
      </c>
      <c r="AO28">
        <v>0</v>
      </c>
      <c r="AP28">
        <v>3143</v>
      </c>
      <c r="AQ28">
        <v>3158</v>
      </c>
      <c r="AR28">
        <v>3150.1</v>
      </c>
      <c r="AS28">
        <v>12.9</v>
      </c>
      <c r="AT28">
        <v>13.7</v>
      </c>
      <c r="AU28">
        <v>13.3</v>
      </c>
      <c r="AV28">
        <v>2.13</v>
      </c>
      <c r="AW28">
        <v>2.35</v>
      </c>
      <c r="AX28">
        <v>2.23</v>
      </c>
      <c r="AY28">
        <v>6.1</v>
      </c>
      <c r="AZ28">
        <v>7.3</v>
      </c>
      <c r="BA28">
        <v>6.9</v>
      </c>
      <c r="BB28">
        <v>0</v>
      </c>
      <c r="BC28">
        <v>0</v>
      </c>
      <c r="BD28">
        <v>0</v>
      </c>
      <c r="BE28">
        <v>841</v>
      </c>
      <c r="BF28">
        <v>866</v>
      </c>
      <c r="BG28">
        <v>853</v>
      </c>
      <c r="BH28">
        <v>143.30000000000001</v>
      </c>
      <c r="BI28">
        <v>143.30000000000001</v>
      </c>
      <c r="BJ28">
        <v>143.30000000000001</v>
      </c>
      <c r="BK28">
        <v>87.2</v>
      </c>
      <c r="BL28">
        <v>88.3</v>
      </c>
      <c r="BM28">
        <v>87.7</v>
      </c>
      <c r="BN28">
        <v>92.8</v>
      </c>
      <c r="BO28">
        <v>93.3</v>
      </c>
      <c r="BP28">
        <v>93.3</v>
      </c>
      <c r="BQ28">
        <v>5</v>
      </c>
      <c r="BR28">
        <v>6.1</v>
      </c>
      <c r="BS28">
        <v>5.6</v>
      </c>
      <c r="BT28">
        <v>32.799999999999997</v>
      </c>
      <c r="BU28">
        <v>45.4</v>
      </c>
      <c r="BV28">
        <v>39.6</v>
      </c>
      <c r="BW28">
        <v>276</v>
      </c>
      <c r="BX28">
        <v>276</v>
      </c>
      <c r="BY28">
        <v>276</v>
      </c>
      <c r="BZ28">
        <v>5.4</v>
      </c>
      <c r="CA28">
        <v>7.4</v>
      </c>
      <c r="CB28">
        <v>6</v>
      </c>
      <c r="CC28">
        <v>0.6</v>
      </c>
      <c r="CD28">
        <v>0.6</v>
      </c>
      <c r="CE28">
        <v>0.6</v>
      </c>
      <c r="CF28">
        <v>0.4</v>
      </c>
      <c r="CG28">
        <v>0.6</v>
      </c>
      <c r="CH28">
        <v>0.49</v>
      </c>
      <c r="CI28">
        <v>35</v>
      </c>
      <c r="CJ28">
        <v>35</v>
      </c>
      <c r="CK28">
        <v>35</v>
      </c>
      <c r="CL28">
        <v>101.9</v>
      </c>
      <c r="CM28">
        <v>223.7</v>
      </c>
      <c r="CN28">
        <v>149.9</v>
      </c>
      <c r="CO28">
        <v>1660</v>
      </c>
      <c r="CP28">
        <v>720</v>
      </c>
      <c r="CQ28">
        <v>720</v>
      </c>
      <c r="CR28">
        <v>1300</v>
      </c>
      <c r="CS28">
        <v>5.5899999999999998E-2</v>
      </c>
      <c r="CT28">
        <v>5.5899999999999998E-2</v>
      </c>
      <c r="CU28">
        <v>5.5899999999999998E-2</v>
      </c>
      <c r="CV28">
        <v>8.6400000000000005E-2</v>
      </c>
      <c r="CW28">
        <v>8.6400000000000005E-2</v>
      </c>
      <c r="CX28">
        <v>8.6400000000000005E-2</v>
      </c>
      <c r="CY28">
        <v>6.0999999999999999E-2</v>
      </c>
      <c r="CZ28">
        <v>6.0999999999999999E-2</v>
      </c>
      <c r="DA28">
        <v>6.0999999999999999E-2</v>
      </c>
      <c r="DB28">
        <v>6.6000000000000003E-2</v>
      </c>
      <c r="DC28">
        <v>6.6000000000000003E-2</v>
      </c>
      <c r="DD28">
        <v>6.6000000000000003E-2</v>
      </c>
      <c r="DE28">
        <v>5.5899999999999998E-2</v>
      </c>
      <c r="DF28">
        <v>6.6000000000000003E-2</v>
      </c>
      <c r="DG28">
        <v>6.0999999999999999E-2</v>
      </c>
      <c r="DH28">
        <v>0</v>
      </c>
      <c r="DI28">
        <v>4</v>
      </c>
      <c r="DJ28">
        <v>3.0499999999999999E-2</v>
      </c>
      <c r="DK28" t="s">
        <v>267</v>
      </c>
      <c r="DL28" t="s">
        <v>182</v>
      </c>
      <c r="DM28">
        <v>8252</v>
      </c>
      <c r="DN28">
        <v>8231</v>
      </c>
      <c r="DO28">
        <v>1279</v>
      </c>
      <c r="DP28">
        <v>2405</v>
      </c>
      <c r="DQ28" t="s">
        <v>142</v>
      </c>
      <c r="DR28" t="s">
        <v>279</v>
      </c>
      <c r="DS28">
        <v>19990807</v>
      </c>
      <c r="DT28" t="s">
        <v>272</v>
      </c>
      <c r="DU28">
        <v>219</v>
      </c>
      <c r="DV28" t="s">
        <v>143</v>
      </c>
    </row>
    <row r="29" spans="1:126">
      <c r="A29" t="s">
        <v>126</v>
      </c>
      <c r="B29">
        <v>1</v>
      </c>
      <c r="C29">
        <v>10.6</v>
      </c>
      <c r="D29">
        <v>35307</v>
      </c>
      <c r="E29">
        <v>1006</v>
      </c>
      <c r="F29" t="s">
        <v>128</v>
      </c>
      <c r="G29">
        <v>19990812</v>
      </c>
      <c r="H29" t="s">
        <v>235</v>
      </c>
      <c r="I29" t="s">
        <v>261</v>
      </c>
      <c r="J29">
        <v>19990813</v>
      </c>
      <c r="K29" t="s">
        <v>131</v>
      </c>
      <c r="L29" t="s">
        <v>244</v>
      </c>
      <c r="M29" t="s">
        <v>280</v>
      </c>
      <c r="N29" t="s">
        <v>281</v>
      </c>
      <c r="O29" t="s">
        <v>133</v>
      </c>
      <c r="P29">
        <v>-2.6471</v>
      </c>
      <c r="Q29" t="s">
        <v>135</v>
      </c>
      <c r="R29" t="s">
        <v>136</v>
      </c>
      <c r="S29" t="s">
        <v>135</v>
      </c>
      <c r="T29" t="s">
        <v>137</v>
      </c>
      <c r="U29" t="s">
        <v>137</v>
      </c>
      <c r="V29">
        <v>0</v>
      </c>
      <c r="W29" t="s">
        <v>151</v>
      </c>
      <c r="X29">
        <v>143.5</v>
      </c>
      <c r="Y29">
        <v>19990810</v>
      </c>
      <c r="Z29" t="s">
        <v>138</v>
      </c>
      <c r="AA29" t="s">
        <v>282</v>
      </c>
      <c r="AB29">
        <v>9806249</v>
      </c>
      <c r="AC29">
        <v>40</v>
      </c>
      <c r="AD29">
        <v>60.01</v>
      </c>
      <c r="AE29">
        <v>50.75</v>
      </c>
      <c r="AF29">
        <v>10.16</v>
      </c>
      <c r="AG29">
        <v>8.7899999999999991</v>
      </c>
      <c r="AH29">
        <v>8.91</v>
      </c>
      <c r="AI29">
        <v>360</v>
      </c>
      <c r="AJ29" t="s">
        <v>283</v>
      </c>
      <c r="AK29">
        <v>40</v>
      </c>
      <c r="AL29">
        <v>6.9</v>
      </c>
      <c r="AM29">
        <v>3.7</v>
      </c>
      <c r="AN29">
        <v>10.6</v>
      </c>
      <c r="AO29">
        <v>0</v>
      </c>
      <c r="AP29">
        <v>3146</v>
      </c>
      <c r="AQ29">
        <v>3156</v>
      </c>
      <c r="AR29">
        <v>3150.6</v>
      </c>
      <c r="AS29">
        <v>13</v>
      </c>
      <c r="AT29">
        <v>13.5</v>
      </c>
      <c r="AU29">
        <v>13.2</v>
      </c>
      <c r="AV29">
        <v>2.16</v>
      </c>
      <c r="AW29">
        <v>2.31</v>
      </c>
      <c r="AX29">
        <v>2.23</v>
      </c>
      <c r="AY29">
        <v>6.9</v>
      </c>
      <c r="AZ29">
        <v>7.4</v>
      </c>
      <c r="BA29">
        <v>7.2</v>
      </c>
      <c r="BB29">
        <v>0</v>
      </c>
      <c r="BC29">
        <v>0</v>
      </c>
      <c r="BD29">
        <v>0</v>
      </c>
      <c r="BE29">
        <v>825</v>
      </c>
      <c r="BF29">
        <v>870</v>
      </c>
      <c r="BG29">
        <v>850</v>
      </c>
      <c r="BH29">
        <v>143.30000000000001</v>
      </c>
      <c r="BI29">
        <v>143.9</v>
      </c>
      <c r="BJ29">
        <v>143.4</v>
      </c>
      <c r="BK29">
        <v>87.2</v>
      </c>
      <c r="BL29">
        <v>88.3</v>
      </c>
      <c r="BM29">
        <v>87.8</v>
      </c>
      <c r="BN29">
        <v>92.8</v>
      </c>
      <c r="BO29">
        <v>93.3</v>
      </c>
      <c r="BP29">
        <v>93.3</v>
      </c>
      <c r="BQ29">
        <v>5</v>
      </c>
      <c r="BR29">
        <v>6.1</v>
      </c>
      <c r="BS29">
        <v>5.6</v>
      </c>
      <c r="BT29">
        <v>30.4</v>
      </c>
      <c r="BU29">
        <v>41.1</v>
      </c>
      <c r="BV29">
        <v>34.9</v>
      </c>
      <c r="BW29">
        <v>276</v>
      </c>
      <c r="BX29">
        <v>276</v>
      </c>
      <c r="BY29">
        <v>276</v>
      </c>
      <c r="BZ29">
        <v>5.4</v>
      </c>
      <c r="CA29">
        <v>7.4</v>
      </c>
      <c r="CB29">
        <v>6</v>
      </c>
      <c r="CC29">
        <v>0.5</v>
      </c>
      <c r="CD29">
        <v>0.6</v>
      </c>
      <c r="CE29">
        <v>0.6</v>
      </c>
      <c r="CF29">
        <v>0.45</v>
      </c>
      <c r="CG29">
        <v>0.55000000000000004</v>
      </c>
      <c r="CH29">
        <v>0.5</v>
      </c>
      <c r="CI29">
        <v>35</v>
      </c>
      <c r="CJ29">
        <v>35</v>
      </c>
      <c r="CK29">
        <v>35</v>
      </c>
      <c r="CL29">
        <v>130.30000000000001</v>
      </c>
      <c r="CM29">
        <v>243.5</v>
      </c>
      <c r="CN29">
        <v>182.9</v>
      </c>
      <c r="CO29">
        <v>1660</v>
      </c>
      <c r="CP29">
        <v>720</v>
      </c>
      <c r="CQ29">
        <v>720</v>
      </c>
      <c r="CR29">
        <v>1300</v>
      </c>
      <c r="CS29">
        <v>5.5899999999999998E-2</v>
      </c>
      <c r="CT29">
        <v>5.5899999999999998E-2</v>
      </c>
      <c r="CU29">
        <v>5.5899999999999998E-2</v>
      </c>
      <c r="CV29">
        <v>8.6400000000000005E-2</v>
      </c>
      <c r="CW29">
        <v>8.6400000000000005E-2</v>
      </c>
      <c r="CX29">
        <v>8.6400000000000005E-2</v>
      </c>
      <c r="CY29">
        <v>6.0999999999999999E-2</v>
      </c>
      <c r="CZ29">
        <v>6.0999999999999999E-2</v>
      </c>
      <c r="DA29">
        <v>6.0999999999999999E-2</v>
      </c>
      <c r="DB29">
        <v>6.6000000000000003E-2</v>
      </c>
      <c r="DC29">
        <v>6.6000000000000003E-2</v>
      </c>
      <c r="DD29">
        <v>6.6000000000000003E-2</v>
      </c>
      <c r="DE29">
        <v>5.5899999999999998E-2</v>
      </c>
      <c r="DF29">
        <v>6.6000000000000003E-2</v>
      </c>
      <c r="DG29">
        <v>6.0999999999999999E-2</v>
      </c>
      <c r="DH29">
        <v>0</v>
      </c>
      <c r="DI29">
        <v>5</v>
      </c>
      <c r="DJ29">
        <v>3.3000000000000002E-2</v>
      </c>
      <c r="DK29" t="s">
        <v>267</v>
      </c>
      <c r="DL29" t="s">
        <v>182</v>
      </c>
      <c r="DM29">
        <v>8252</v>
      </c>
      <c r="DN29">
        <v>8231</v>
      </c>
      <c r="DO29">
        <v>1279</v>
      </c>
      <c r="DP29">
        <v>2405</v>
      </c>
      <c r="DQ29" t="s">
        <v>142</v>
      </c>
      <c r="DR29">
        <v>18</v>
      </c>
      <c r="DS29">
        <v>19990812</v>
      </c>
      <c r="DT29" t="s">
        <v>235</v>
      </c>
      <c r="DU29">
        <v>219</v>
      </c>
      <c r="DV29" t="s">
        <v>143</v>
      </c>
    </row>
    <row r="30" spans="1:126">
      <c r="A30" t="s">
        <v>126</v>
      </c>
      <c r="B30">
        <v>1</v>
      </c>
      <c r="C30">
        <v>16.8</v>
      </c>
      <c r="D30">
        <v>35306</v>
      </c>
      <c r="E30" t="s">
        <v>144</v>
      </c>
      <c r="F30" t="s">
        <v>128</v>
      </c>
      <c r="G30">
        <v>19990815</v>
      </c>
      <c r="H30" t="s">
        <v>260</v>
      </c>
      <c r="I30" t="s">
        <v>284</v>
      </c>
      <c r="J30">
        <v>19990816</v>
      </c>
      <c r="K30" t="s">
        <v>131</v>
      </c>
      <c r="L30" t="s">
        <v>285</v>
      </c>
      <c r="M30" t="s">
        <v>133</v>
      </c>
      <c r="N30" t="s">
        <v>133</v>
      </c>
      <c r="O30" t="s">
        <v>133</v>
      </c>
      <c r="P30">
        <v>2.6175999999999999</v>
      </c>
      <c r="Q30" t="s">
        <v>135</v>
      </c>
      <c r="R30" t="s">
        <v>136</v>
      </c>
      <c r="S30" t="s">
        <v>135</v>
      </c>
      <c r="T30" t="s">
        <v>137</v>
      </c>
      <c r="U30" t="s">
        <v>137</v>
      </c>
      <c r="V30">
        <v>0</v>
      </c>
      <c r="W30" t="s">
        <v>286</v>
      </c>
      <c r="X30">
        <v>143.5</v>
      </c>
      <c r="Y30">
        <v>19990813</v>
      </c>
      <c r="Z30" t="s">
        <v>138</v>
      </c>
      <c r="AA30" t="s">
        <v>287</v>
      </c>
      <c r="AB30">
        <v>9806249</v>
      </c>
      <c r="AC30">
        <v>40</v>
      </c>
      <c r="AD30">
        <v>71.89</v>
      </c>
      <c r="AE30">
        <v>67.319999999999993</v>
      </c>
      <c r="AF30">
        <v>10.88</v>
      </c>
      <c r="AG30">
        <v>10.27</v>
      </c>
      <c r="AH30">
        <v>10.38</v>
      </c>
      <c r="AI30">
        <v>410</v>
      </c>
      <c r="AJ30" t="s">
        <v>288</v>
      </c>
      <c r="AK30">
        <v>40</v>
      </c>
      <c r="AL30">
        <v>18.7</v>
      </c>
      <c r="AM30">
        <v>-1.9</v>
      </c>
      <c r="AN30">
        <v>16.8</v>
      </c>
      <c r="AO30">
        <v>0</v>
      </c>
      <c r="AP30">
        <v>3145</v>
      </c>
      <c r="AQ30">
        <v>3157</v>
      </c>
      <c r="AR30">
        <v>3150.1</v>
      </c>
      <c r="AS30">
        <v>13</v>
      </c>
      <c r="AT30">
        <v>13.6</v>
      </c>
      <c r="AU30">
        <v>13.2</v>
      </c>
      <c r="AV30">
        <v>2.15</v>
      </c>
      <c r="AW30">
        <v>2.2200000000000002</v>
      </c>
      <c r="AX30">
        <v>2.19</v>
      </c>
      <c r="AY30">
        <v>6.1</v>
      </c>
      <c r="AZ30">
        <v>6.9</v>
      </c>
      <c r="BA30">
        <v>6.5</v>
      </c>
      <c r="BB30">
        <v>0</v>
      </c>
      <c r="BC30">
        <v>0</v>
      </c>
      <c r="BD30">
        <v>0</v>
      </c>
      <c r="BE30">
        <v>831</v>
      </c>
      <c r="BF30">
        <v>866</v>
      </c>
      <c r="BG30">
        <v>850</v>
      </c>
      <c r="BH30">
        <v>143.30000000000001</v>
      </c>
      <c r="BI30">
        <v>143.30000000000001</v>
      </c>
      <c r="BJ30">
        <v>143.30000000000001</v>
      </c>
      <c r="BK30">
        <v>87.2</v>
      </c>
      <c r="BL30">
        <v>88.3</v>
      </c>
      <c r="BM30">
        <v>87.8</v>
      </c>
      <c r="BN30">
        <v>93.3</v>
      </c>
      <c r="BO30">
        <v>93.9</v>
      </c>
      <c r="BP30">
        <v>93.4</v>
      </c>
      <c r="BQ30">
        <v>5</v>
      </c>
      <c r="BR30">
        <v>6.1</v>
      </c>
      <c r="BS30">
        <v>5.6</v>
      </c>
      <c r="BT30">
        <v>31.7</v>
      </c>
      <c r="BU30">
        <v>43.9</v>
      </c>
      <c r="BV30">
        <v>37.9</v>
      </c>
      <c r="BW30">
        <v>276</v>
      </c>
      <c r="BX30">
        <v>276</v>
      </c>
      <c r="BY30">
        <v>276</v>
      </c>
      <c r="BZ30">
        <v>5.4</v>
      </c>
      <c r="CA30">
        <v>6.8</v>
      </c>
      <c r="CB30">
        <v>5.7</v>
      </c>
      <c r="CC30">
        <v>0.5</v>
      </c>
      <c r="CD30">
        <v>0.5</v>
      </c>
      <c r="CE30">
        <v>0.5</v>
      </c>
      <c r="CF30">
        <v>0.4</v>
      </c>
      <c r="CG30">
        <v>0.6</v>
      </c>
      <c r="CH30">
        <v>0.5</v>
      </c>
      <c r="CI30">
        <v>35</v>
      </c>
      <c r="CJ30">
        <v>35</v>
      </c>
      <c r="CK30">
        <v>35</v>
      </c>
      <c r="CL30">
        <v>93.4</v>
      </c>
      <c r="CM30">
        <v>133.1</v>
      </c>
      <c r="CN30">
        <v>119.8</v>
      </c>
      <c r="CO30">
        <v>1660</v>
      </c>
      <c r="CP30">
        <v>720</v>
      </c>
      <c r="CQ30">
        <v>720</v>
      </c>
      <c r="CR30">
        <v>1250</v>
      </c>
      <c r="CS30">
        <v>6.0999999999999999E-2</v>
      </c>
      <c r="CT30">
        <v>6.0999999999999999E-2</v>
      </c>
      <c r="CU30">
        <v>6.0999999999999999E-2</v>
      </c>
      <c r="CV30">
        <v>9.1399999999999995E-2</v>
      </c>
      <c r="CW30">
        <v>9.1399999999999995E-2</v>
      </c>
      <c r="CX30">
        <v>9.1399999999999995E-2</v>
      </c>
      <c r="CY30">
        <v>6.8599999999999994E-2</v>
      </c>
      <c r="CZ30">
        <v>6.8599999999999994E-2</v>
      </c>
      <c r="DA30">
        <v>6.8599999999999994E-2</v>
      </c>
      <c r="DB30">
        <v>5.5899999999999998E-2</v>
      </c>
      <c r="DC30">
        <v>7.1099999999999997E-2</v>
      </c>
      <c r="DD30">
        <v>6.3500000000000001E-2</v>
      </c>
      <c r="DE30">
        <v>6.3500000000000001E-2</v>
      </c>
      <c r="DF30">
        <v>7.3700000000000002E-2</v>
      </c>
      <c r="DG30">
        <v>6.8599999999999994E-2</v>
      </c>
      <c r="DH30">
        <v>0</v>
      </c>
      <c r="DI30">
        <v>1</v>
      </c>
      <c r="DJ30">
        <v>3.3000000000000002E-2</v>
      </c>
      <c r="DK30" t="s">
        <v>289</v>
      </c>
      <c r="DL30" t="s">
        <v>290</v>
      </c>
      <c r="DM30">
        <v>8252</v>
      </c>
      <c r="DN30">
        <v>8231</v>
      </c>
      <c r="DO30">
        <v>1141</v>
      </c>
      <c r="DP30">
        <v>2405</v>
      </c>
      <c r="DQ30" t="s">
        <v>142</v>
      </c>
      <c r="DR30">
        <v>1</v>
      </c>
      <c r="DS30">
        <v>19990815</v>
      </c>
      <c r="DT30" t="s">
        <v>260</v>
      </c>
      <c r="DU30">
        <v>241</v>
      </c>
      <c r="DV30" t="s">
        <v>143</v>
      </c>
    </row>
    <row r="31" spans="1:126">
      <c r="A31" t="s">
        <v>126</v>
      </c>
      <c r="B31">
        <v>1</v>
      </c>
      <c r="C31">
        <v>3.7</v>
      </c>
      <c r="D31">
        <v>35308</v>
      </c>
      <c r="E31">
        <v>1006</v>
      </c>
      <c r="F31" t="s">
        <v>128</v>
      </c>
      <c r="G31">
        <v>19990820</v>
      </c>
      <c r="H31" t="s">
        <v>272</v>
      </c>
      <c r="I31" t="s">
        <v>261</v>
      </c>
      <c r="J31">
        <v>19990826</v>
      </c>
      <c r="K31" t="s">
        <v>131</v>
      </c>
      <c r="L31" t="s">
        <v>268</v>
      </c>
      <c r="M31" t="s">
        <v>133</v>
      </c>
      <c r="N31" t="s">
        <v>133</v>
      </c>
      <c r="O31" t="s">
        <v>133</v>
      </c>
      <c r="P31">
        <v>-4.6764999999999999</v>
      </c>
      <c r="Q31" t="s">
        <v>135</v>
      </c>
      <c r="R31" t="s">
        <v>136</v>
      </c>
      <c r="S31" t="s">
        <v>135</v>
      </c>
      <c r="T31" t="s">
        <v>137</v>
      </c>
      <c r="U31" t="s">
        <v>137</v>
      </c>
      <c r="V31">
        <v>0</v>
      </c>
      <c r="W31" t="s">
        <v>286</v>
      </c>
      <c r="X31">
        <v>143.5</v>
      </c>
      <c r="Y31">
        <v>19990818</v>
      </c>
      <c r="Z31" t="s">
        <v>138</v>
      </c>
      <c r="AA31" t="s">
        <v>291</v>
      </c>
      <c r="AB31">
        <v>9806249</v>
      </c>
      <c r="AC31">
        <v>40</v>
      </c>
      <c r="AD31">
        <v>59.99</v>
      </c>
      <c r="AE31">
        <v>51.68</v>
      </c>
      <c r="AF31">
        <v>10.18</v>
      </c>
      <c r="AG31">
        <v>8.8800000000000008</v>
      </c>
      <c r="AH31">
        <v>8.99</v>
      </c>
      <c r="AI31">
        <v>460</v>
      </c>
      <c r="AJ31" t="s">
        <v>292</v>
      </c>
      <c r="AK31">
        <v>40</v>
      </c>
      <c r="AL31">
        <v>2.5</v>
      </c>
      <c r="AM31">
        <v>1.2</v>
      </c>
      <c r="AN31">
        <v>3.7</v>
      </c>
      <c r="AO31">
        <v>0</v>
      </c>
      <c r="AP31">
        <v>3148</v>
      </c>
      <c r="AQ31">
        <v>3156</v>
      </c>
      <c r="AR31">
        <v>3151.4</v>
      </c>
      <c r="AS31">
        <v>13</v>
      </c>
      <c r="AT31">
        <v>13.7</v>
      </c>
      <c r="AU31">
        <v>13.3</v>
      </c>
      <c r="AV31">
        <v>2.14</v>
      </c>
      <c r="AW31">
        <v>2.27</v>
      </c>
      <c r="AX31">
        <v>2.19</v>
      </c>
      <c r="AY31">
        <v>5.9</v>
      </c>
      <c r="AZ31">
        <v>7.3</v>
      </c>
      <c r="BA31">
        <v>6.8</v>
      </c>
      <c r="BB31">
        <v>0</v>
      </c>
      <c r="BC31">
        <v>0</v>
      </c>
      <c r="BD31">
        <v>0</v>
      </c>
      <c r="BE31">
        <v>823</v>
      </c>
      <c r="BF31">
        <v>864</v>
      </c>
      <c r="BG31">
        <v>845</v>
      </c>
      <c r="BH31">
        <v>142.80000000000001</v>
      </c>
      <c r="BI31">
        <v>144.5</v>
      </c>
      <c r="BJ31">
        <v>143.4</v>
      </c>
      <c r="BK31">
        <v>86.7</v>
      </c>
      <c r="BL31">
        <v>88.3</v>
      </c>
      <c r="BM31">
        <v>87.8</v>
      </c>
      <c r="BN31">
        <v>92.8</v>
      </c>
      <c r="BO31">
        <v>93.9</v>
      </c>
      <c r="BP31">
        <v>93.4</v>
      </c>
      <c r="BQ31">
        <v>5</v>
      </c>
      <c r="BR31">
        <v>6.7</v>
      </c>
      <c r="BS31">
        <v>5.6</v>
      </c>
      <c r="BT31">
        <v>32.1</v>
      </c>
      <c r="BU31">
        <v>43.4</v>
      </c>
      <c r="BV31">
        <v>37.700000000000003</v>
      </c>
      <c r="BW31">
        <v>276</v>
      </c>
      <c r="BX31">
        <v>276</v>
      </c>
      <c r="BY31">
        <v>276</v>
      </c>
      <c r="BZ31">
        <v>5.4</v>
      </c>
      <c r="CA31">
        <v>7.4</v>
      </c>
      <c r="CB31">
        <v>6.3</v>
      </c>
      <c r="CC31">
        <v>0.4</v>
      </c>
      <c r="CD31">
        <v>0.5</v>
      </c>
      <c r="CE31">
        <v>0.5</v>
      </c>
      <c r="CF31">
        <v>0.5</v>
      </c>
      <c r="CG31">
        <v>0.5</v>
      </c>
      <c r="CH31">
        <v>0.5</v>
      </c>
      <c r="CI31">
        <v>35</v>
      </c>
      <c r="CJ31">
        <v>35</v>
      </c>
      <c r="CK31">
        <v>35</v>
      </c>
      <c r="CL31">
        <v>124.6</v>
      </c>
      <c r="CM31">
        <v>184.1</v>
      </c>
      <c r="CN31">
        <v>158.80000000000001</v>
      </c>
      <c r="CO31">
        <v>1660</v>
      </c>
      <c r="CP31">
        <v>720</v>
      </c>
      <c r="CQ31">
        <v>720</v>
      </c>
      <c r="CR31">
        <v>1200</v>
      </c>
      <c r="CS31">
        <v>6.0999999999999999E-2</v>
      </c>
      <c r="CT31">
        <v>6.0999999999999999E-2</v>
      </c>
      <c r="CU31">
        <v>6.0999999999999999E-2</v>
      </c>
      <c r="CV31">
        <v>9.6500000000000002E-2</v>
      </c>
      <c r="CW31">
        <v>9.6500000000000002E-2</v>
      </c>
      <c r="CX31">
        <v>9.6500000000000002E-2</v>
      </c>
      <c r="CY31">
        <v>6.0999999999999999E-2</v>
      </c>
      <c r="CZ31">
        <v>6.0999999999999999E-2</v>
      </c>
      <c r="DA31">
        <v>6.0999999999999999E-2</v>
      </c>
      <c r="DB31">
        <v>6.0999999999999999E-2</v>
      </c>
      <c r="DC31">
        <v>6.3500000000000001E-2</v>
      </c>
      <c r="DD31">
        <v>6.0999999999999999E-2</v>
      </c>
      <c r="DE31">
        <v>5.5899999999999998E-2</v>
      </c>
      <c r="DF31">
        <v>6.3500000000000001E-2</v>
      </c>
      <c r="DG31">
        <v>6.0999999999999999E-2</v>
      </c>
      <c r="DH31">
        <v>0</v>
      </c>
      <c r="DI31">
        <v>2</v>
      </c>
      <c r="DJ31">
        <v>3.3000000000000002E-2</v>
      </c>
      <c r="DK31" t="s">
        <v>267</v>
      </c>
      <c r="DL31" t="s">
        <v>290</v>
      </c>
      <c r="DM31">
        <v>8252</v>
      </c>
      <c r="DN31">
        <v>8231</v>
      </c>
      <c r="DO31">
        <v>1279</v>
      </c>
      <c r="DP31">
        <v>2405</v>
      </c>
      <c r="DQ31" t="s">
        <v>142</v>
      </c>
      <c r="DR31" t="s">
        <v>293</v>
      </c>
      <c r="DS31">
        <v>19990820</v>
      </c>
      <c r="DT31" t="s">
        <v>272</v>
      </c>
      <c r="DU31">
        <v>241</v>
      </c>
      <c r="DV31" t="s">
        <v>143</v>
      </c>
    </row>
    <row r="32" spans="1:126">
      <c r="A32" t="s">
        <v>160</v>
      </c>
      <c r="B32">
        <v>1</v>
      </c>
      <c r="C32">
        <v>10.8</v>
      </c>
      <c r="D32">
        <v>34149</v>
      </c>
      <c r="E32">
        <v>1006</v>
      </c>
      <c r="F32" t="s">
        <v>145</v>
      </c>
      <c r="G32">
        <v>19990823</v>
      </c>
      <c r="H32" t="s">
        <v>294</v>
      </c>
      <c r="I32" t="s">
        <v>295</v>
      </c>
      <c r="J32">
        <v>19990824</v>
      </c>
      <c r="K32" t="s">
        <v>131</v>
      </c>
      <c r="L32" t="s">
        <v>133</v>
      </c>
      <c r="M32" t="s">
        <v>133</v>
      </c>
      <c r="N32" t="s">
        <v>133</v>
      </c>
      <c r="O32" t="s">
        <v>133</v>
      </c>
      <c r="P32">
        <v>-2.5882000000000001</v>
      </c>
      <c r="Q32" t="s">
        <v>135</v>
      </c>
      <c r="R32" t="s">
        <v>136</v>
      </c>
      <c r="S32" t="s">
        <v>135</v>
      </c>
      <c r="T32" t="s">
        <v>137</v>
      </c>
      <c r="U32" t="s">
        <v>137</v>
      </c>
      <c r="V32">
        <v>0</v>
      </c>
      <c r="W32" t="s">
        <v>200</v>
      </c>
      <c r="X32">
        <v>143.5</v>
      </c>
      <c r="Y32">
        <v>19990821</v>
      </c>
      <c r="Z32" t="s">
        <v>138</v>
      </c>
      <c r="AA32" t="s">
        <v>296</v>
      </c>
      <c r="AB32">
        <v>9806249</v>
      </c>
      <c r="AC32">
        <v>40</v>
      </c>
      <c r="AD32">
        <v>59.93</v>
      </c>
      <c r="AE32">
        <v>49.37</v>
      </c>
      <c r="AF32">
        <v>10.199999999999999</v>
      </c>
      <c r="AG32">
        <v>8.6</v>
      </c>
      <c r="AH32">
        <v>8.75</v>
      </c>
      <c r="AI32">
        <v>137</v>
      </c>
      <c r="AJ32" t="s">
        <v>297</v>
      </c>
      <c r="AK32">
        <v>40</v>
      </c>
      <c r="AL32">
        <v>5.5</v>
      </c>
      <c r="AM32">
        <v>5.3</v>
      </c>
      <c r="AN32">
        <v>10.8</v>
      </c>
      <c r="AO32">
        <v>0</v>
      </c>
      <c r="AP32">
        <v>3145</v>
      </c>
      <c r="AQ32">
        <v>3154</v>
      </c>
      <c r="AR32">
        <v>3150</v>
      </c>
      <c r="AS32">
        <v>13.4</v>
      </c>
      <c r="AT32">
        <v>13.5</v>
      </c>
      <c r="AU32">
        <v>13.4</v>
      </c>
      <c r="AV32">
        <v>2.2400000000000002</v>
      </c>
      <c r="AW32">
        <v>2.2999999999999998</v>
      </c>
      <c r="AX32">
        <v>2.27</v>
      </c>
      <c r="AY32">
        <v>4580</v>
      </c>
      <c r="AZ32">
        <v>4766</v>
      </c>
      <c r="BA32">
        <v>4656</v>
      </c>
      <c r="BB32">
        <v>2250</v>
      </c>
      <c r="BC32">
        <v>2450</v>
      </c>
      <c r="BD32">
        <v>2331</v>
      </c>
      <c r="BE32">
        <v>847</v>
      </c>
      <c r="BF32">
        <v>868</v>
      </c>
      <c r="BG32">
        <v>857</v>
      </c>
      <c r="BH32">
        <v>143</v>
      </c>
      <c r="BI32">
        <v>143.9</v>
      </c>
      <c r="BJ32">
        <v>143.5</v>
      </c>
      <c r="BK32">
        <v>86</v>
      </c>
      <c r="BL32">
        <v>87.9</v>
      </c>
      <c r="BM32">
        <v>87.3</v>
      </c>
      <c r="BN32">
        <v>92</v>
      </c>
      <c r="BO32">
        <v>93.7</v>
      </c>
      <c r="BP32">
        <v>93.1</v>
      </c>
      <c r="BQ32">
        <v>5.3</v>
      </c>
      <c r="BR32">
        <v>6.2</v>
      </c>
      <c r="BS32">
        <v>5.8</v>
      </c>
      <c r="BT32">
        <v>29.8</v>
      </c>
      <c r="BU32">
        <v>36.1</v>
      </c>
      <c r="BV32">
        <v>32.299999999999997</v>
      </c>
      <c r="BW32">
        <v>270</v>
      </c>
      <c r="BX32">
        <v>277</v>
      </c>
      <c r="BY32">
        <v>273</v>
      </c>
      <c r="BZ32">
        <v>5</v>
      </c>
      <c r="CA32">
        <v>5.4</v>
      </c>
      <c r="CB32">
        <v>5.2</v>
      </c>
      <c r="CC32">
        <v>0.7</v>
      </c>
      <c r="CD32">
        <v>1.1000000000000001</v>
      </c>
      <c r="CE32">
        <v>0.9</v>
      </c>
      <c r="CF32">
        <v>0.43</v>
      </c>
      <c r="CG32">
        <v>0.57999999999999996</v>
      </c>
      <c r="CH32">
        <v>0.53</v>
      </c>
      <c r="CI32">
        <v>35</v>
      </c>
      <c r="CJ32">
        <v>35</v>
      </c>
      <c r="CK32">
        <v>35</v>
      </c>
      <c r="CL32">
        <v>231</v>
      </c>
      <c r="CM32">
        <v>268</v>
      </c>
      <c r="CN32">
        <v>250</v>
      </c>
      <c r="CO32">
        <v>1660</v>
      </c>
      <c r="CP32">
        <v>711</v>
      </c>
      <c r="CQ32">
        <v>534</v>
      </c>
      <c r="CR32">
        <v>1700</v>
      </c>
      <c r="CS32">
        <v>5.8400000000000001E-2</v>
      </c>
      <c r="CT32">
        <v>6.6000000000000003E-2</v>
      </c>
      <c r="CU32">
        <v>6.2199999999999998E-2</v>
      </c>
      <c r="CV32">
        <v>8.1299999999999997E-2</v>
      </c>
      <c r="CW32">
        <v>8.8900000000000007E-2</v>
      </c>
      <c r="CX32">
        <v>8.5099999999999995E-2</v>
      </c>
      <c r="CY32">
        <v>6.0999999999999999E-2</v>
      </c>
      <c r="CZ32">
        <v>6.3500000000000001E-2</v>
      </c>
      <c r="DA32">
        <v>6.2199999999999998E-2</v>
      </c>
      <c r="DB32">
        <v>5.0799999999999998E-2</v>
      </c>
      <c r="DC32">
        <v>5.33E-2</v>
      </c>
      <c r="DD32">
        <v>5.1999999999999998E-2</v>
      </c>
      <c r="DE32">
        <v>5.5899999999999998E-2</v>
      </c>
      <c r="DF32">
        <v>6.8599999999999994E-2</v>
      </c>
      <c r="DG32">
        <v>6.2899999999999998E-2</v>
      </c>
      <c r="DH32">
        <v>2.5000000000000001E-3</v>
      </c>
      <c r="DI32">
        <v>2</v>
      </c>
      <c r="DJ32">
        <v>3.3000000000000002E-2</v>
      </c>
      <c r="DK32">
        <v>4949</v>
      </c>
      <c r="DL32">
        <v>31</v>
      </c>
      <c r="DM32">
        <v>8252</v>
      </c>
      <c r="DN32" t="s">
        <v>188</v>
      </c>
      <c r="DO32">
        <v>104</v>
      </c>
      <c r="DP32">
        <v>2405</v>
      </c>
      <c r="DQ32" t="s">
        <v>142</v>
      </c>
      <c r="DR32">
        <v>1301</v>
      </c>
      <c r="DS32">
        <v>19990823</v>
      </c>
      <c r="DT32" t="s">
        <v>294</v>
      </c>
      <c r="DU32">
        <v>31</v>
      </c>
      <c r="DV32" t="s">
        <v>143</v>
      </c>
    </row>
    <row r="33" spans="1:126">
      <c r="A33" t="s">
        <v>126</v>
      </c>
      <c r="B33">
        <v>1</v>
      </c>
      <c r="C33">
        <v>12.2</v>
      </c>
      <c r="D33">
        <v>35310</v>
      </c>
      <c r="E33">
        <v>1006</v>
      </c>
      <c r="F33" t="s">
        <v>145</v>
      </c>
      <c r="G33">
        <v>19990825</v>
      </c>
      <c r="H33" t="s">
        <v>298</v>
      </c>
      <c r="I33" t="s">
        <v>295</v>
      </c>
      <c r="J33">
        <v>19990826</v>
      </c>
      <c r="K33" t="s">
        <v>131</v>
      </c>
      <c r="L33" t="s">
        <v>268</v>
      </c>
      <c r="M33" t="s">
        <v>133</v>
      </c>
      <c r="N33" t="s">
        <v>133</v>
      </c>
      <c r="O33" t="s">
        <v>133</v>
      </c>
      <c r="P33">
        <v>-2.1764999999999999</v>
      </c>
      <c r="Q33" t="s">
        <v>135</v>
      </c>
      <c r="R33" t="s">
        <v>136</v>
      </c>
      <c r="S33" t="s">
        <v>135</v>
      </c>
      <c r="T33" t="s">
        <v>137</v>
      </c>
      <c r="U33" t="s">
        <v>137</v>
      </c>
      <c r="V33">
        <v>0</v>
      </c>
      <c r="W33" t="s">
        <v>151</v>
      </c>
      <c r="X33">
        <v>143.5</v>
      </c>
      <c r="Y33">
        <v>19990823</v>
      </c>
      <c r="Z33" t="s">
        <v>138</v>
      </c>
      <c r="AA33" t="s">
        <v>299</v>
      </c>
      <c r="AB33">
        <v>9806249</v>
      </c>
      <c r="AC33">
        <v>40</v>
      </c>
      <c r="AD33">
        <v>60</v>
      </c>
      <c r="AE33">
        <v>50.45</v>
      </c>
      <c r="AF33">
        <v>10.18</v>
      </c>
      <c r="AG33">
        <v>8.7899999999999991</v>
      </c>
      <c r="AH33">
        <v>8.89</v>
      </c>
      <c r="AI33">
        <v>210</v>
      </c>
      <c r="AJ33" t="s">
        <v>300</v>
      </c>
      <c r="AK33">
        <v>40</v>
      </c>
      <c r="AL33">
        <v>5.2</v>
      </c>
      <c r="AM33">
        <v>7</v>
      </c>
      <c r="AN33">
        <v>12.2</v>
      </c>
      <c r="AO33">
        <v>0</v>
      </c>
      <c r="AP33">
        <v>3146</v>
      </c>
      <c r="AQ33">
        <v>3151</v>
      </c>
      <c r="AR33">
        <v>3148.7</v>
      </c>
      <c r="AS33">
        <v>13</v>
      </c>
      <c r="AT33">
        <v>13.4</v>
      </c>
      <c r="AU33">
        <v>13.1</v>
      </c>
      <c r="AV33">
        <v>2.15</v>
      </c>
      <c r="AW33">
        <v>2.21</v>
      </c>
      <c r="AX33">
        <v>2.17</v>
      </c>
      <c r="AY33">
        <v>6.2</v>
      </c>
      <c r="AZ33">
        <v>6.9</v>
      </c>
      <c r="BA33">
        <v>6.6</v>
      </c>
      <c r="BB33">
        <v>0</v>
      </c>
      <c r="BC33">
        <v>0</v>
      </c>
      <c r="BD33">
        <v>0</v>
      </c>
      <c r="BE33">
        <v>828</v>
      </c>
      <c r="BF33">
        <v>870</v>
      </c>
      <c r="BG33">
        <v>846</v>
      </c>
      <c r="BH33">
        <v>143.30000000000001</v>
      </c>
      <c r="BI33">
        <v>143.9</v>
      </c>
      <c r="BJ33">
        <v>143.4</v>
      </c>
      <c r="BK33">
        <v>87.8</v>
      </c>
      <c r="BL33">
        <v>88.3</v>
      </c>
      <c r="BM33">
        <v>87.9</v>
      </c>
      <c r="BN33">
        <v>92.8</v>
      </c>
      <c r="BO33">
        <v>93.9</v>
      </c>
      <c r="BP33">
        <v>93.4</v>
      </c>
      <c r="BQ33">
        <v>5</v>
      </c>
      <c r="BR33">
        <v>6.1</v>
      </c>
      <c r="BS33">
        <v>5.5</v>
      </c>
      <c r="BT33">
        <v>30.3</v>
      </c>
      <c r="BU33">
        <v>41.7</v>
      </c>
      <c r="BV33">
        <v>35.700000000000003</v>
      </c>
      <c r="BW33">
        <v>272</v>
      </c>
      <c r="BX33">
        <v>276</v>
      </c>
      <c r="BY33">
        <v>276</v>
      </c>
      <c r="BZ33">
        <v>6.8</v>
      </c>
      <c r="CA33">
        <v>7.4</v>
      </c>
      <c r="CB33">
        <v>6.9</v>
      </c>
      <c r="CC33">
        <v>0</v>
      </c>
      <c r="CD33">
        <v>0.3</v>
      </c>
      <c r="CE33">
        <v>0.3</v>
      </c>
      <c r="CF33">
        <v>0.37</v>
      </c>
      <c r="CG33">
        <v>0.6</v>
      </c>
      <c r="CH33">
        <v>0.49</v>
      </c>
      <c r="CI33">
        <v>35</v>
      </c>
      <c r="CJ33">
        <v>35</v>
      </c>
      <c r="CK33">
        <v>35</v>
      </c>
      <c r="CL33">
        <v>5.7</v>
      </c>
      <c r="CM33">
        <v>186.9</v>
      </c>
      <c r="CN33">
        <v>153.5</v>
      </c>
      <c r="CO33">
        <v>1660</v>
      </c>
      <c r="CP33">
        <v>720</v>
      </c>
      <c r="CQ33">
        <v>720</v>
      </c>
      <c r="CR33">
        <v>1450</v>
      </c>
      <c r="CS33">
        <v>6.3500000000000001E-2</v>
      </c>
      <c r="CT33">
        <v>6.3500000000000001E-2</v>
      </c>
      <c r="CU33">
        <v>6.3500000000000001E-2</v>
      </c>
      <c r="CV33">
        <v>9.1399999999999995E-2</v>
      </c>
      <c r="CW33">
        <v>9.1399999999999995E-2</v>
      </c>
      <c r="CX33">
        <v>9.1399999999999995E-2</v>
      </c>
      <c r="CY33">
        <v>7.1099999999999997E-2</v>
      </c>
      <c r="CZ33">
        <v>7.1099999999999997E-2</v>
      </c>
      <c r="DA33">
        <v>7.1099999999999997E-2</v>
      </c>
      <c r="DB33">
        <v>6.3500000000000001E-2</v>
      </c>
      <c r="DC33">
        <v>6.3500000000000001E-2</v>
      </c>
      <c r="DD33">
        <v>6.3500000000000001E-2</v>
      </c>
      <c r="DE33">
        <v>5.33E-2</v>
      </c>
      <c r="DF33">
        <v>6.3500000000000001E-2</v>
      </c>
      <c r="DG33">
        <v>5.8400000000000001E-2</v>
      </c>
      <c r="DH33">
        <v>0</v>
      </c>
      <c r="DI33">
        <v>6</v>
      </c>
      <c r="DJ33">
        <v>3.3000000000000002E-2</v>
      </c>
      <c r="DK33" t="s">
        <v>301</v>
      </c>
      <c r="DL33" t="s">
        <v>182</v>
      </c>
      <c r="DM33">
        <v>8252</v>
      </c>
      <c r="DN33">
        <v>8231</v>
      </c>
      <c r="DO33">
        <v>1291</v>
      </c>
      <c r="DP33">
        <v>2405</v>
      </c>
      <c r="DQ33" t="s">
        <v>142</v>
      </c>
      <c r="DR33">
        <v>1</v>
      </c>
      <c r="DS33">
        <v>19990825</v>
      </c>
      <c r="DT33" t="s">
        <v>298</v>
      </c>
      <c r="DU33" t="s">
        <v>302</v>
      </c>
      <c r="DV33" t="s">
        <v>143</v>
      </c>
    </row>
    <row r="34" spans="1:126">
      <c r="A34" t="s">
        <v>160</v>
      </c>
      <c r="B34">
        <v>1</v>
      </c>
      <c r="C34">
        <v>14.5</v>
      </c>
      <c r="D34">
        <v>34150</v>
      </c>
      <c r="E34">
        <v>1006</v>
      </c>
      <c r="F34" t="s">
        <v>145</v>
      </c>
      <c r="G34">
        <v>19990827</v>
      </c>
      <c r="H34" t="s">
        <v>303</v>
      </c>
      <c r="I34" t="s">
        <v>295</v>
      </c>
      <c r="J34">
        <v>19990902</v>
      </c>
      <c r="K34" t="s">
        <v>131</v>
      </c>
      <c r="L34" t="s">
        <v>304</v>
      </c>
      <c r="M34" t="s">
        <v>305</v>
      </c>
      <c r="N34" t="s">
        <v>306</v>
      </c>
      <c r="O34" t="s">
        <v>133</v>
      </c>
      <c r="P34">
        <v>-1.5</v>
      </c>
      <c r="Q34" t="s">
        <v>135</v>
      </c>
      <c r="R34" t="s">
        <v>136</v>
      </c>
      <c r="S34" t="s">
        <v>135</v>
      </c>
      <c r="T34" t="s">
        <v>137</v>
      </c>
      <c r="U34" t="s">
        <v>137</v>
      </c>
      <c r="V34">
        <v>0</v>
      </c>
      <c r="W34" t="s">
        <v>151</v>
      </c>
      <c r="X34">
        <v>143.5</v>
      </c>
      <c r="Y34">
        <v>19990825</v>
      </c>
      <c r="Z34" t="s">
        <v>138</v>
      </c>
      <c r="AA34" t="s">
        <v>307</v>
      </c>
      <c r="AB34">
        <v>9903160</v>
      </c>
      <c r="AC34">
        <v>40</v>
      </c>
      <c r="AD34">
        <v>59.96</v>
      </c>
      <c r="AE34">
        <v>50.17</v>
      </c>
      <c r="AF34">
        <v>10.199999999999999</v>
      </c>
      <c r="AG34">
        <v>8.65</v>
      </c>
      <c r="AH34">
        <v>9.17</v>
      </c>
      <c r="AI34">
        <v>237</v>
      </c>
      <c r="AJ34" t="s">
        <v>308</v>
      </c>
      <c r="AK34">
        <v>40</v>
      </c>
      <c r="AL34">
        <v>7.4</v>
      </c>
      <c r="AM34">
        <v>7.1</v>
      </c>
      <c r="AN34">
        <v>14.5</v>
      </c>
      <c r="AO34">
        <v>0</v>
      </c>
      <c r="AP34">
        <v>3140</v>
      </c>
      <c r="AQ34">
        <v>3158</v>
      </c>
      <c r="AR34">
        <v>3149</v>
      </c>
      <c r="AS34">
        <v>13.4</v>
      </c>
      <c r="AT34">
        <v>13.5</v>
      </c>
      <c r="AU34">
        <v>13.5</v>
      </c>
      <c r="AV34">
        <v>2.23</v>
      </c>
      <c r="AW34">
        <v>2.31</v>
      </c>
      <c r="AX34">
        <v>2.2599999999999998</v>
      </c>
      <c r="AY34">
        <v>4317</v>
      </c>
      <c r="AZ34">
        <v>4987</v>
      </c>
      <c r="BA34">
        <v>4879</v>
      </c>
      <c r="BB34">
        <v>2025</v>
      </c>
      <c r="BC34">
        <v>2400</v>
      </c>
      <c r="BD34">
        <v>2313</v>
      </c>
      <c r="BE34">
        <v>846</v>
      </c>
      <c r="BF34">
        <v>863</v>
      </c>
      <c r="BG34">
        <v>854</v>
      </c>
      <c r="BH34">
        <v>142.19999999999999</v>
      </c>
      <c r="BI34">
        <v>143.80000000000001</v>
      </c>
      <c r="BJ34">
        <v>143.1</v>
      </c>
      <c r="BK34">
        <v>86.3</v>
      </c>
      <c r="BL34">
        <v>87.9</v>
      </c>
      <c r="BM34">
        <v>87.3</v>
      </c>
      <c r="BN34">
        <v>92.4</v>
      </c>
      <c r="BO34">
        <v>94.2</v>
      </c>
      <c r="BP34">
        <v>93.3</v>
      </c>
      <c r="BQ34">
        <v>5.5</v>
      </c>
      <c r="BR34">
        <v>6.4</v>
      </c>
      <c r="BS34">
        <v>6</v>
      </c>
      <c r="BT34">
        <v>28.8</v>
      </c>
      <c r="BU34">
        <v>33.6</v>
      </c>
      <c r="BV34">
        <v>30.9</v>
      </c>
      <c r="BW34">
        <v>272</v>
      </c>
      <c r="BX34">
        <v>280</v>
      </c>
      <c r="BY34">
        <v>275</v>
      </c>
      <c r="BZ34">
        <v>5.8</v>
      </c>
      <c r="CA34">
        <v>7.4</v>
      </c>
      <c r="CB34">
        <v>6.3</v>
      </c>
      <c r="CC34">
        <v>0.8</v>
      </c>
      <c r="CD34">
        <v>1.3</v>
      </c>
      <c r="CE34">
        <v>1</v>
      </c>
      <c r="CF34">
        <v>0.46</v>
      </c>
      <c r="CG34">
        <v>0.6</v>
      </c>
      <c r="CH34">
        <v>0.54</v>
      </c>
      <c r="CI34">
        <v>35</v>
      </c>
      <c r="CJ34">
        <v>35</v>
      </c>
      <c r="CK34">
        <v>35</v>
      </c>
      <c r="CL34">
        <v>186</v>
      </c>
      <c r="CM34">
        <v>219</v>
      </c>
      <c r="CN34">
        <v>200</v>
      </c>
      <c r="CO34">
        <v>1660</v>
      </c>
      <c r="CP34">
        <v>711</v>
      </c>
      <c r="CQ34">
        <v>534</v>
      </c>
      <c r="CR34">
        <v>1600</v>
      </c>
      <c r="CS34">
        <v>6.6000000000000003E-2</v>
      </c>
      <c r="CT34">
        <v>8.3799999999999999E-2</v>
      </c>
      <c r="CU34">
        <v>7.4899999999999994E-2</v>
      </c>
      <c r="CV34">
        <v>9.6500000000000002E-2</v>
      </c>
      <c r="CW34">
        <v>0.1168</v>
      </c>
      <c r="CX34">
        <v>0.1067</v>
      </c>
      <c r="CY34">
        <v>6.3500000000000001E-2</v>
      </c>
      <c r="CZ34">
        <v>6.6000000000000003E-2</v>
      </c>
      <c r="DA34">
        <v>6.4799999999999996E-2</v>
      </c>
      <c r="DB34">
        <v>5.0799999999999998E-2</v>
      </c>
      <c r="DC34">
        <v>5.33E-2</v>
      </c>
      <c r="DD34">
        <v>5.1400000000000001E-2</v>
      </c>
      <c r="DE34">
        <v>6.3500000000000001E-2</v>
      </c>
      <c r="DF34">
        <v>7.3700000000000002E-2</v>
      </c>
      <c r="DG34">
        <v>6.8000000000000005E-2</v>
      </c>
      <c r="DH34">
        <v>2.5000000000000001E-3</v>
      </c>
      <c r="DI34">
        <v>3</v>
      </c>
      <c r="DJ34">
        <v>3.3000000000000002E-2</v>
      </c>
      <c r="DK34">
        <v>4944</v>
      </c>
      <c r="DL34">
        <v>31</v>
      </c>
      <c r="DM34">
        <v>8252</v>
      </c>
      <c r="DN34" t="s">
        <v>188</v>
      </c>
      <c r="DO34" t="s">
        <v>309</v>
      </c>
      <c r="DP34">
        <v>2405</v>
      </c>
      <c r="DQ34" t="s">
        <v>142</v>
      </c>
      <c r="DR34" t="s">
        <v>310</v>
      </c>
      <c r="DS34">
        <v>19990827</v>
      </c>
      <c r="DT34" t="s">
        <v>303</v>
      </c>
      <c r="DU34">
        <v>31</v>
      </c>
      <c r="DV34" t="s">
        <v>143</v>
      </c>
    </row>
    <row r="35" spans="1:126">
      <c r="A35" t="s">
        <v>126</v>
      </c>
      <c r="B35">
        <v>1</v>
      </c>
      <c r="C35">
        <v>12.3</v>
      </c>
      <c r="D35">
        <v>34702</v>
      </c>
      <c r="E35">
        <v>1006</v>
      </c>
      <c r="F35" t="s">
        <v>145</v>
      </c>
      <c r="G35">
        <v>19990903</v>
      </c>
      <c r="H35" t="s">
        <v>311</v>
      </c>
      <c r="I35" t="s">
        <v>295</v>
      </c>
      <c r="J35">
        <v>19990908</v>
      </c>
      <c r="K35" t="s">
        <v>131</v>
      </c>
      <c r="L35" t="s">
        <v>133</v>
      </c>
      <c r="M35" t="s">
        <v>133</v>
      </c>
      <c r="N35" t="s">
        <v>133</v>
      </c>
      <c r="O35" t="s">
        <v>133</v>
      </c>
      <c r="P35">
        <v>-2.1471</v>
      </c>
      <c r="Q35" t="s">
        <v>135</v>
      </c>
      <c r="R35" t="s">
        <v>136</v>
      </c>
      <c r="S35" t="s">
        <v>135</v>
      </c>
      <c r="T35" t="s">
        <v>137</v>
      </c>
      <c r="U35" t="s">
        <v>137</v>
      </c>
      <c r="V35">
        <v>0</v>
      </c>
      <c r="W35" t="s">
        <v>286</v>
      </c>
      <c r="X35">
        <v>143.5</v>
      </c>
      <c r="Y35">
        <v>19990901</v>
      </c>
      <c r="Z35" t="s">
        <v>138</v>
      </c>
      <c r="AA35" t="s">
        <v>312</v>
      </c>
      <c r="AB35">
        <v>9903160</v>
      </c>
      <c r="AC35">
        <v>40</v>
      </c>
      <c r="AD35">
        <v>60.02</v>
      </c>
      <c r="AE35">
        <v>48.8</v>
      </c>
      <c r="AF35">
        <v>10.19</v>
      </c>
      <c r="AG35">
        <v>8.49</v>
      </c>
      <c r="AH35">
        <v>8.66</v>
      </c>
      <c r="AI35">
        <v>360</v>
      </c>
      <c r="AJ35" t="s">
        <v>313</v>
      </c>
      <c r="AK35">
        <v>40</v>
      </c>
      <c r="AL35">
        <v>7.2</v>
      </c>
      <c r="AM35">
        <v>5.0999999999999996</v>
      </c>
      <c r="AN35">
        <v>12.3</v>
      </c>
      <c r="AO35">
        <v>0</v>
      </c>
      <c r="AP35">
        <v>3145</v>
      </c>
      <c r="AQ35">
        <v>3155</v>
      </c>
      <c r="AR35">
        <v>3150.1</v>
      </c>
      <c r="AS35">
        <v>13</v>
      </c>
      <c r="AT35">
        <v>13.9</v>
      </c>
      <c r="AU35">
        <v>13.2</v>
      </c>
      <c r="AV35">
        <v>2.16</v>
      </c>
      <c r="AW35">
        <v>2.3199999999999998</v>
      </c>
      <c r="AX35">
        <v>2.2200000000000002</v>
      </c>
      <c r="AY35">
        <v>6.4</v>
      </c>
      <c r="AZ35">
        <v>7.4</v>
      </c>
      <c r="BA35">
        <v>7.1</v>
      </c>
      <c r="BB35">
        <v>0</v>
      </c>
      <c r="BC35">
        <v>0</v>
      </c>
      <c r="BD35">
        <v>0</v>
      </c>
      <c r="BE35">
        <v>823</v>
      </c>
      <c r="BF35">
        <v>876</v>
      </c>
      <c r="BG35">
        <v>848</v>
      </c>
      <c r="BH35">
        <v>142.80000000000001</v>
      </c>
      <c r="BI35">
        <v>144.5</v>
      </c>
      <c r="BJ35">
        <v>143.4</v>
      </c>
      <c r="BK35">
        <v>87.2</v>
      </c>
      <c r="BL35">
        <v>88.3</v>
      </c>
      <c r="BM35">
        <v>87.7</v>
      </c>
      <c r="BN35">
        <v>93.3</v>
      </c>
      <c r="BO35">
        <v>93.9</v>
      </c>
      <c r="BP35">
        <v>93.4</v>
      </c>
      <c r="BQ35">
        <v>5</v>
      </c>
      <c r="BR35">
        <v>6.1</v>
      </c>
      <c r="BS35">
        <v>5.6</v>
      </c>
      <c r="BT35">
        <v>31.7</v>
      </c>
      <c r="BU35">
        <v>45</v>
      </c>
      <c r="BV35">
        <v>37.9</v>
      </c>
      <c r="BW35">
        <v>272</v>
      </c>
      <c r="BX35">
        <v>276</v>
      </c>
      <c r="BY35">
        <v>276</v>
      </c>
      <c r="BZ35">
        <v>1.4</v>
      </c>
      <c r="CA35">
        <v>8.1</v>
      </c>
      <c r="CB35">
        <v>6.4</v>
      </c>
      <c r="CC35">
        <v>0.2</v>
      </c>
      <c r="CD35">
        <v>0.3</v>
      </c>
      <c r="CE35">
        <v>0.3</v>
      </c>
      <c r="CF35">
        <v>0.37</v>
      </c>
      <c r="CG35">
        <v>0.6</v>
      </c>
      <c r="CH35">
        <v>0.5</v>
      </c>
      <c r="CI35">
        <v>35</v>
      </c>
      <c r="CJ35">
        <v>35</v>
      </c>
      <c r="CK35">
        <v>35</v>
      </c>
      <c r="CL35">
        <v>130.30000000000001</v>
      </c>
      <c r="CM35">
        <v>229.4</v>
      </c>
      <c r="CN35">
        <v>161.4</v>
      </c>
      <c r="CO35">
        <v>1660</v>
      </c>
      <c r="CP35">
        <v>720</v>
      </c>
      <c r="CQ35">
        <v>720</v>
      </c>
      <c r="CR35">
        <v>1300</v>
      </c>
      <c r="CS35">
        <v>5.8400000000000001E-2</v>
      </c>
      <c r="CT35">
        <v>5.8400000000000001E-2</v>
      </c>
      <c r="CU35">
        <v>5.8400000000000001E-2</v>
      </c>
      <c r="CV35">
        <v>8.8900000000000007E-2</v>
      </c>
      <c r="CW35">
        <v>8.8900000000000007E-2</v>
      </c>
      <c r="CX35">
        <v>8.8900000000000007E-2</v>
      </c>
      <c r="CY35">
        <v>7.1099999999999997E-2</v>
      </c>
      <c r="CZ35">
        <v>7.1099999999999997E-2</v>
      </c>
      <c r="DA35">
        <v>7.1099999999999997E-2</v>
      </c>
      <c r="DB35">
        <v>6.3500000000000001E-2</v>
      </c>
      <c r="DC35">
        <v>6.3500000000000001E-2</v>
      </c>
      <c r="DD35">
        <v>6.3500000000000001E-2</v>
      </c>
      <c r="DE35">
        <v>5.33E-2</v>
      </c>
      <c r="DF35">
        <v>6.3500000000000001E-2</v>
      </c>
      <c r="DG35">
        <v>5.8400000000000001E-2</v>
      </c>
      <c r="DH35">
        <v>0</v>
      </c>
      <c r="DI35">
        <v>7</v>
      </c>
      <c r="DJ35">
        <v>3.8100000000000002E-2</v>
      </c>
      <c r="DK35" t="s">
        <v>301</v>
      </c>
      <c r="DL35" t="s">
        <v>182</v>
      </c>
      <c r="DM35">
        <v>8252</v>
      </c>
      <c r="DN35">
        <v>8231</v>
      </c>
      <c r="DO35">
        <v>1291</v>
      </c>
      <c r="DP35">
        <v>2405</v>
      </c>
      <c r="DQ35" t="s">
        <v>142</v>
      </c>
      <c r="DR35" t="s">
        <v>293</v>
      </c>
      <c r="DS35">
        <v>19990903</v>
      </c>
      <c r="DT35" t="s">
        <v>311</v>
      </c>
      <c r="DU35" t="s">
        <v>302</v>
      </c>
      <c r="DV35" t="s">
        <v>143</v>
      </c>
    </row>
    <row r="36" spans="1:126">
      <c r="A36" t="s">
        <v>160</v>
      </c>
      <c r="B36">
        <v>1</v>
      </c>
      <c r="C36">
        <v>7.8</v>
      </c>
      <c r="D36">
        <v>34148</v>
      </c>
      <c r="E36" t="s">
        <v>144</v>
      </c>
      <c r="F36" t="s">
        <v>145</v>
      </c>
      <c r="G36">
        <v>19990904</v>
      </c>
      <c r="H36" t="s">
        <v>194</v>
      </c>
      <c r="I36" t="s">
        <v>295</v>
      </c>
      <c r="J36">
        <v>19990908</v>
      </c>
      <c r="K36" t="s">
        <v>131</v>
      </c>
      <c r="L36" t="s">
        <v>314</v>
      </c>
      <c r="M36" t="s">
        <v>315</v>
      </c>
      <c r="N36" t="s">
        <v>133</v>
      </c>
      <c r="O36" t="s">
        <v>133</v>
      </c>
      <c r="P36">
        <v>-2.9399999999999999E-2</v>
      </c>
      <c r="Q36" t="s">
        <v>135</v>
      </c>
      <c r="R36" t="s">
        <v>136</v>
      </c>
      <c r="S36" t="s">
        <v>135</v>
      </c>
      <c r="T36" t="s">
        <v>137</v>
      </c>
      <c r="U36" t="s">
        <v>137</v>
      </c>
      <c r="V36">
        <v>0</v>
      </c>
      <c r="W36" t="s">
        <v>147</v>
      </c>
      <c r="X36">
        <v>143.5</v>
      </c>
      <c r="Y36">
        <v>19990902</v>
      </c>
      <c r="Z36" t="s">
        <v>138</v>
      </c>
      <c r="AA36" t="s">
        <v>195</v>
      </c>
      <c r="AB36">
        <v>9903160</v>
      </c>
      <c r="AC36">
        <v>40</v>
      </c>
      <c r="AD36">
        <v>71.69</v>
      </c>
      <c r="AE36">
        <v>66.25</v>
      </c>
      <c r="AF36">
        <v>10.9</v>
      </c>
      <c r="AG36">
        <v>10.19</v>
      </c>
      <c r="AH36">
        <v>10.36</v>
      </c>
      <c r="AI36">
        <v>240</v>
      </c>
      <c r="AJ36" t="s">
        <v>316</v>
      </c>
      <c r="AK36">
        <v>40</v>
      </c>
      <c r="AL36">
        <v>4</v>
      </c>
      <c r="AM36">
        <v>3.8</v>
      </c>
      <c r="AN36">
        <v>7.8</v>
      </c>
      <c r="AO36">
        <v>0</v>
      </c>
      <c r="AP36">
        <v>3140</v>
      </c>
      <c r="AQ36">
        <v>3158</v>
      </c>
      <c r="AR36">
        <v>3150.5</v>
      </c>
      <c r="AS36">
        <v>13.3</v>
      </c>
      <c r="AT36">
        <v>13.5</v>
      </c>
      <c r="AU36">
        <v>13.5</v>
      </c>
      <c r="AV36">
        <v>2.23</v>
      </c>
      <c r="AW36">
        <v>2.27</v>
      </c>
      <c r="AX36">
        <v>2.25</v>
      </c>
      <c r="AY36">
        <v>4735.2</v>
      </c>
      <c r="AZ36">
        <v>4973.8</v>
      </c>
      <c r="BA36">
        <v>4842.2</v>
      </c>
      <c r="BB36">
        <v>2150</v>
      </c>
      <c r="BC36">
        <v>2450</v>
      </c>
      <c r="BD36">
        <v>2280.6</v>
      </c>
      <c r="BE36">
        <v>825</v>
      </c>
      <c r="BF36">
        <v>866</v>
      </c>
      <c r="BG36">
        <v>850</v>
      </c>
      <c r="BH36">
        <v>142.80000000000001</v>
      </c>
      <c r="BI36">
        <v>143.69999999999999</v>
      </c>
      <c r="BJ36">
        <v>143.19999999999999</v>
      </c>
      <c r="BK36">
        <v>86.6</v>
      </c>
      <c r="BL36">
        <v>88.4</v>
      </c>
      <c r="BM36">
        <v>88</v>
      </c>
      <c r="BN36">
        <v>93</v>
      </c>
      <c r="BO36">
        <v>93.7</v>
      </c>
      <c r="BP36">
        <v>93.4</v>
      </c>
      <c r="BQ36">
        <v>5</v>
      </c>
      <c r="BR36">
        <v>6.6</v>
      </c>
      <c r="BS36">
        <v>5.4</v>
      </c>
      <c r="BT36">
        <v>28.6</v>
      </c>
      <c r="BU36">
        <v>33.4</v>
      </c>
      <c r="BV36">
        <v>30.1</v>
      </c>
      <c r="BW36">
        <v>271</v>
      </c>
      <c r="BX36">
        <v>278</v>
      </c>
      <c r="BY36">
        <v>276</v>
      </c>
      <c r="BZ36">
        <v>8</v>
      </c>
      <c r="CA36">
        <v>9.3000000000000007</v>
      </c>
      <c r="CB36">
        <v>8.8000000000000007</v>
      </c>
      <c r="CC36">
        <v>0.8</v>
      </c>
      <c r="CD36">
        <v>1.5</v>
      </c>
      <c r="CE36">
        <v>1.1000000000000001</v>
      </c>
      <c r="CF36">
        <v>0.4</v>
      </c>
      <c r="CG36">
        <v>0.56000000000000005</v>
      </c>
      <c r="CH36">
        <v>0.49</v>
      </c>
      <c r="CI36">
        <v>35</v>
      </c>
      <c r="CJ36">
        <v>35</v>
      </c>
      <c r="CK36">
        <v>35</v>
      </c>
      <c r="CL36">
        <v>199</v>
      </c>
      <c r="CM36">
        <v>226</v>
      </c>
      <c r="CN36">
        <v>215.1</v>
      </c>
      <c r="CO36">
        <v>1660</v>
      </c>
      <c r="CP36">
        <v>720</v>
      </c>
      <c r="CQ36">
        <v>540</v>
      </c>
      <c r="CR36">
        <v>1600</v>
      </c>
      <c r="CS36">
        <v>4.5699999999999998E-2</v>
      </c>
      <c r="CT36">
        <v>6.3500000000000001E-2</v>
      </c>
      <c r="CU36">
        <v>5.4600000000000003E-2</v>
      </c>
      <c r="CV36">
        <v>8.1299999999999997E-2</v>
      </c>
      <c r="CW36">
        <v>9.9099999999999994E-2</v>
      </c>
      <c r="CX36">
        <v>9.0200000000000002E-2</v>
      </c>
      <c r="CY36">
        <v>6.0999999999999999E-2</v>
      </c>
      <c r="CZ36">
        <v>6.3500000000000001E-2</v>
      </c>
      <c r="DA36">
        <v>6.2199999999999998E-2</v>
      </c>
      <c r="DB36">
        <v>5.0799999999999998E-2</v>
      </c>
      <c r="DC36">
        <v>5.33E-2</v>
      </c>
      <c r="DD36">
        <v>5.1400000000000001E-2</v>
      </c>
      <c r="DE36">
        <v>6.0999999999999999E-2</v>
      </c>
      <c r="DF36">
        <v>7.3700000000000002E-2</v>
      </c>
      <c r="DG36">
        <v>6.7400000000000002E-2</v>
      </c>
      <c r="DH36">
        <v>2E-3</v>
      </c>
      <c r="DI36">
        <v>4</v>
      </c>
      <c r="DJ36">
        <v>5.33E-2</v>
      </c>
      <c r="DK36">
        <v>4944</v>
      </c>
      <c r="DL36">
        <v>31</v>
      </c>
      <c r="DM36">
        <v>8252</v>
      </c>
      <c r="DN36" t="s">
        <v>188</v>
      </c>
      <c r="DO36" t="s">
        <v>309</v>
      </c>
      <c r="DP36">
        <v>2405</v>
      </c>
      <c r="DQ36" t="s">
        <v>142</v>
      </c>
      <c r="DR36" t="s">
        <v>317</v>
      </c>
      <c r="DS36">
        <v>19990904</v>
      </c>
      <c r="DT36" t="s">
        <v>194</v>
      </c>
      <c r="DU36">
        <v>31</v>
      </c>
      <c r="DV36" t="s">
        <v>143</v>
      </c>
    </row>
    <row r="37" spans="1:126">
      <c r="A37" t="s">
        <v>126</v>
      </c>
      <c r="B37">
        <v>1</v>
      </c>
      <c r="C37" t="s">
        <v>161</v>
      </c>
      <c r="D37">
        <v>35309</v>
      </c>
      <c r="E37" t="s">
        <v>144</v>
      </c>
      <c r="F37" t="s">
        <v>128</v>
      </c>
      <c r="G37">
        <v>19990905</v>
      </c>
      <c r="H37" t="s">
        <v>318</v>
      </c>
      <c r="I37" t="s">
        <v>241</v>
      </c>
      <c r="J37">
        <v>19990908</v>
      </c>
      <c r="K37" t="s">
        <v>131</v>
      </c>
      <c r="L37" t="s">
        <v>319</v>
      </c>
      <c r="M37" t="s">
        <v>133</v>
      </c>
      <c r="N37" t="s">
        <v>133</v>
      </c>
      <c r="O37" t="s">
        <v>133</v>
      </c>
      <c r="P37" t="s">
        <v>134</v>
      </c>
      <c r="Q37" t="s">
        <v>135</v>
      </c>
      <c r="R37" t="s">
        <v>136</v>
      </c>
      <c r="S37" t="s">
        <v>135</v>
      </c>
      <c r="T37" t="s">
        <v>137</v>
      </c>
      <c r="U37" t="s">
        <v>137</v>
      </c>
      <c r="V37">
        <v>0</v>
      </c>
      <c r="W37" t="s">
        <v>164</v>
      </c>
      <c r="X37">
        <v>143.5</v>
      </c>
      <c r="Y37">
        <v>19990904</v>
      </c>
      <c r="Z37" t="s">
        <v>138</v>
      </c>
      <c r="AA37" t="s">
        <v>320</v>
      </c>
      <c r="AB37">
        <v>9906416</v>
      </c>
      <c r="AC37">
        <v>24</v>
      </c>
      <c r="AD37">
        <v>0</v>
      </c>
      <c r="AE37">
        <v>0</v>
      </c>
      <c r="AF37">
        <v>0</v>
      </c>
      <c r="AG37">
        <v>0</v>
      </c>
      <c r="AH37" t="s">
        <v>137</v>
      </c>
      <c r="AI37">
        <v>0</v>
      </c>
      <c r="AJ37" t="s">
        <v>321</v>
      </c>
      <c r="AK37">
        <v>24</v>
      </c>
      <c r="AL37">
        <v>0</v>
      </c>
      <c r="AM37">
        <v>0</v>
      </c>
      <c r="AN37" t="s">
        <v>161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 t="s">
        <v>175</v>
      </c>
      <c r="DL37" t="s">
        <v>175</v>
      </c>
      <c r="DM37" t="s">
        <v>175</v>
      </c>
      <c r="DN37" t="s">
        <v>175</v>
      </c>
      <c r="DO37" t="s">
        <v>175</v>
      </c>
      <c r="DP37" t="s">
        <v>175</v>
      </c>
      <c r="DQ37" t="s">
        <v>175</v>
      </c>
      <c r="DR37" t="s">
        <v>322</v>
      </c>
      <c r="DS37">
        <v>19990905</v>
      </c>
      <c r="DT37" t="s">
        <v>318</v>
      </c>
      <c r="DU37" t="s">
        <v>302</v>
      </c>
      <c r="DV37" t="s">
        <v>143</v>
      </c>
    </row>
    <row r="38" spans="1:126">
      <c r="A38" t="s">
        <v>126</v>
      </c>
      <c r="B38">
        <v>1</v>
      </c>
      <c r="C38">
        <v>16.600000000000001</v>
      </c>
      <c r="D38">
        <v>34704</v>
      </c>
      <c r="E38">
        <v>1006</v>
      </c>
      <c r="F38" t="s">
        <v>145</v>
      </c>
      <c r="G38">
        <v>19990909</v>
      </c>
      <c r="H38" t="s">
        <v>323</v>
      </c>
      <c r="I38" t="s">
        <v>236</v>
      </c>
      <c r="J38">
        <v>19990910</v>
      </c>
      <c r="K38" t="s">
        <v>131</v>
      </c>
      <c r="L38" t="s">
        <v>133</v>
      </c>
      <c r="M38" t="s">
        <v>133</v>
      </c>
      <c r="N38" t="s">
        <v>133</v>
      </c>
      <c r="O38" t="s">
        <v>133</v>
      </c>
      <c r="P38">
        <v>-0.88239999999999996</v>
      </c>
      <c r="Q38" t="s">
        <v>135</v>
      </c>
      <c r="R38" t="s">
        <v>136</v>
      </c>
      <c r="S38" t="s">
        <v>135</v>
      </c>
      <c r="T38" t="s">
        <v>137</v>
      </c>
      <c r="U38" t="s">
        <v>137</v>
      </c>
      <c r="V38">
        <v>0</v>
      </c>
      <c r="W38" t="s">
        <v>164</v>
      </c>
      <c r="X38">
        <v>143.5</v>
      </c>
      <c r="Y38">
        <v>19990907</v>
      </c>
      <c r="Z38" t="s">
        <v>138</v>
      </c>
      <c r="AA38" t="s">
        <v>324</v>
      </c>
      <c r="AB38">
        <v>9903160</v>
      </c>
      <c r="AC38">
        <v>40</v>
      </c>
      <c r="AD38">
        <v>60.02</v>
      </c>
      <c r="AE38">
        <v>50.54</v>
      </c>
      <c r="AF38">
        <v>10.17</v>
      </c>
      <c r="AG38">
        <v>8.75</v>
      </c>
      <c r="AH38">
        <v>8.9</v>
      </c>
      <c r="AI38">
        <v>660</v>
      </c>
      <c r="AJ38" t="s">
        <v>325</v>
      </c>
      <c r="AK38">
        <v>40</v>
      </c>
      <c r="AL38">
        <v>7</v>
      </c>
      <c r="AM38">
        <v>9.6</v>
      </c>
      <c r="AN38">
        <v>16.600000000000001</v>
      </c>
      <c r="AO38">
        <v>0</v>
      </c>
      <c r="AP38">
        <v>3142</v>
      </c>
      <c r="AQ38">
        <v>3156</v>
      </c>
      <c r="AR38">
        <v>3150.5</v>
      </c>
      <c r="AS38">
        <v>12.9</v>
      </c>
      <c r="AT38">
        <v>13.4</v>
      </c>
      <c r="AU38">
        <v>13.2</v>
      </c>
      <c r="AV38">
        <v>2.15</v>
      </c>
      <c r="AW38">
        <v>2.29</v>
      </c>
      <c r="AX38">
        <v>2.2000000000000002</v>
      </c>
      <c r="AY38">
        <v>6.2</v>
      </c>
      <c r="AZ38">
        <v>7.2</v>
      </c>
      <c r="BA38">
        <v>6.7</v>
      </c>
      <c r="BB38">
        <v>0</v>
      </c>
      <c r="BC38">
        <v>0</v>
      </c>
      <c r="BD38">
        <v>0</v>
      </c>
      <c r="BE38">
        <v>829</v>
      </c>
      <c r="BF38">
        <v>875</v>
      </c>
      <c r="BG38">
        <v>858</v>
      </c>
      <c r="BH38">
        <v>143.30000000000001</v>
      </c>
      <c r="BI38">
        <v>143.9</v>
      </c>
      <c r="BJ38">
        <v>143.5</v>
      </c>
      <c r="BK38">
        <v>87.2</v>
      </c>
      <c r="BL38">
        <v>88.3</v>
      </c>
      <c r="BM38">
        <v>87.6</v>
      </c>
      <c r="BN38">
        <v>92.8</v>
      </c>
      <c r="BO38">
        <v>93.9</v>
      </c>
      <c r="BP38">
        <v>93.4</v>
      </c>
      <c r="BQ38">
        <v>5</v>
      </c>
      <c r="BR38">
        <v>6.1</v>
      </c>
      <c r="BS38">
        <v>5.7</v>
      </c>
      <c r="BT38">
        <v>31.2</v>
      </c>
      <c r="BU38">
        <v>41.8</v>
      </c>
      <c r="BV38">
        <v>36.200000000000003</v>
      </c>
      <c r="BW38">
        <v>269</v>
      </c>
      <c r="BX38">
        <v>276</v>
      </c>
      <c r="BY38">
        <v>276</v>
      </c>
      <c r="BZ38">
        <v>5.4</v>
      </c>
      <c r="CA38">
        <v>8.1</v>
      </c>
      <c r="CB38">
        <v>6.6</v>
      </c>
      <c r="CC38">
        <v>0.2</v>
      </c>
      <c r="CD38">
        <v>0.3</v>
      </c>
      <c r="CE38">
        <v>0.3</v>
      </c>
      <c r="CF38">
        <v>0.37</v>
      </c>
      <c r="CG38">
        <v>0.6</v>
      </c>
      <c r="CH38">
        <v>0.5</v>
      </c>
      <c r="CI38">
        <v>35</v>
      </c>
      <c r="CJ38">
        <v>35</v>
      </c>
      <c r="CK38">
        <v>35</v>
      </c>
      <c r="CL38">
        <v>144.4</v>
      </c>
      <c r="CM38">
        <v>240.7</v>
      </c>
      <c r="CN38">
        <v>193.1</v>
      </c>
      <c r="CO38">
        <v>1660</v>
      </c>
      <c r="CP38">
        <v>720</v>
      </c>
      <c r="CQ38">
        <v>720</v>
      </c>
      <c r="CR38">
        <v>1000</v>
      </c>
      <c r="CS38">
        <v>5.8400000000000001E-2</v>
      </c>
      <c r="CT38">
        <v>5.8400000000000001E-2</v>
      </c>
      <c r="CU38">
        <v>5.8400000000000001E-2</v>
      </c>
      <c r="CV38">
        <v>9.1399999999999995E-2</v>
      </c>
      <c r="CW38">
        <v>9.1399999999999995E-2</v>
      </c>
      <c r="CX38">
        <v>9.1399999999999995E-2</v>
      </c>
      <c r="CY38">
        <v>7.3700000000000002E-2</v>
      </c>
      <c r="CZ38">
        <v>7.3700000000000002E-2</v>
      </c>
      <c r="DA38">
        <v>7.3700000000000002E-2</v>
      </c>
      <c r="DB38">
        <v>6.3500000000000001E-2</v>
      </c>
      <c r="DC38">
        <v>6.3500000000000001E-2</v>
      </c>
      <c r="DD38">
        <v>6.3500000000000001E-2</v>
      </c>
      <c r="DE38">
        <v>5.33E-2</v>
      </c>
      <c r="DF38">
        <v>6.3500000000000001E-2</v>
      </c>
      <c r="DG38">
        <v>5.8400000000000001E-2</v>
      </c>
      <c r="DH38">
        <v>0</v>
      </c>
      <c r="DI38">
        <v>9</v>
      </c>
      <c r="DJ38">
        <v>4.3200000000000002E-2</v>
      </c>
      <c r="DK38" t="s">
        <v>301</v>
      </c>
      <c r="DL38" t="s">
        <v>182</v>
      </c>
      <c r="DM38">
        <v>8252</v>
      </c>
      <c r="DN38">
        <v>8231</v>
      </c>
      <c r="DO38">
        <v>1291</v>
      </c>
      <c r="DP38">
        <v>2405</v>
      </c>
      <c r="DQ38" t="s">
        <v>142</v>
      </c>
      <c r="DR38" t="s">
        <v>326</v>
      </c>
      <c r="DS38">
        <v>19990909</v>
      </c>
      <c r="DT38" t="s">
        <v>323</v>
      </c>
      <c r="DU38" t="s">
        <v>302</v>
      </c>
      <c r="DV38" t="s">
        <v>143</v>
      </c>
    </row>
    <row r="39" spans="1:126">
      <c r="A39" t="s">
        <v>160</v>
      </c>
      <c r="B39">
        <v>1</v>
      </c>
      <c r="C39">
        <v>7.7</v>
      </c>
      <c r="D39">
        <v>34151</v>
      </c>
      <c r="E39" t="s">
        <v>144</v>
      </c>
      <c r="F39" t="s">
        <v>145</v>
      </c>
      <c r="G39">
        <v>19990911</v>
      </c>
      <c r="H39" t="s">
        <v>327</v>
      </c>
      <c r="I39" t="s">
        <v>236</v>
      </c>
      <c r="J39">
        <v>19990913</v>
      </c>
      <c r="K39">
        <v>20000311</v>
      </c>
      <c r="L39" t="s">
        <v>133</v>
      </c>
      <c r="M39" t="s">
        <v>133</v>
      </c>
      <c r="N39" t="s">
        <v>133</v>
      </c>
      <c r="O39" t="s">
        <v>133</v>
      </c>
      <c r="P39">
        <v>-5.8799999999999998E-2</v>
      </c>
      <c r="Q39" t="s">
        <v>135</v>
      </c>
      <c r="R39" t="s">
        <v>136</v>
      </c>
      <c r="S39" t="s">
        <v>135</v>
      </c>
      <c r="T39" t="s">
        <v>137</v>
      </c>
      <c r="U39" t="s">
        <v>137</v>
      </c>
      <c r="V39">
        <v>0</v>
      </c>
      <c r="W39" t="s">
        <v>200</v>
      </c>
      <c r="X39">
        <v>143.5</v>
      </c>
      <c r="Y39">
        <v>19990909</v>
      </c>
      <c r="Z39" t="s">
        <v>138</v>
      </c>
      <c r="AA39" t="s">
        <v>328</v>
      </c>
      <c r="AB39">
        <v>9903160</v>
      </c>
      <c r="AC39">
        <v>40</v>
      </c>
      <c r="AD39">
        <v>71.709999999999994</v>
      </c>
      <c r="AE39">
        <v>67.86</v>
      </c>
      <c r="AF39">
        <v>10.85</v>
      </c>
      <c r="AG39">
        <v>10.33</v>
      </c>
      <c r="AH39">
        <v>10.38</v>
      </c>
      <c r="AI39">
        <v>537</v>
      </c>
      <c r="AJ39" t="s">
        <v>329</v>
      </c>
      <c r="AK39">
        <v>40</v>
      </c>
      <c r="AL39">
        <v>4.2</v>
      </c>
      <c r="AM39">
        <v>3.5</v>
      </c>
      <c r="AN39">
        <v>7.7</v>
      </c>
      <c r="AO39">
        <v>0</v>
      </c>
      <c r="AP39">
        <v>3147</v>
      </c>
      <c r="AQ39">
        <v>3163</v>
      </c>
      <c r="AR39">
        <v>3154.1</v>
      </c>
      <c r="AS39">
        <v>13.3</v>
      </c>
      <c r="AT39">
        <v>13.5</v>
      </c>
      <c r="AU39">
        <v>13.4</v>
      </c>
      <c r="AV39">
        <v>2.14</v>
      </c>
      <c r="AW39">
        <v>2.27</v>
      </c>
      <c r="AX39">
        <v>2.2200000000000002</v>
      </c>
      <c r="AY39">
        <v>4369.8</v>
      </c>
      <c r="AZ39">
        <v>5108</v>
      </c>
      <c r="BA39">
        <v>4754.8999999999996</v>
      </c>
      <c r="BB39">
        <v>2000</v>
      </c>
      <c r="BC39">
        <v>2400</v>
      </c>
      <c r="BD39">
        <v>2217.3000000000002</v>
      </c>
      <c r="BE39">
        <v>838</v>
      </c>
      <c r="BF39">
        <v>866</v>
      </c>
      <c r="BG39">
        <v>851</v>
      </c>
      <c r="BH39">
        <v>142.69999999999999</v>
      </c>
      <c r="BI39">
        <v>144.4</v>
      </c>
      <c r="BJ39">
        <v>143.4</v>
      </c>
      <c r="BK39">
        <v>87.2</v>
      </c>
      <c r="BL39">
        <v>88.7</v>
      </c>
      <c r="BM39">
        <v>87.9</v>
      </c>
      <c r="BN39">
        <v>92.7</v>
      </c>
      <c r="BO39">
        <v>94</v>
      </c>
      <c r="BP39">
        <v>93.5</v>
      </c>
      <c r="BQ39">
        <v>4.5999999999999996</v>
      </c>
      <c r="BR39">
        <v>6</v>
      </c>
      <c r="BS39">
        <v>5.6</v>
      </c>
      <c r="BT39">
        <v>27.8</v>
      </c>
      <c r="BU39">
        <v>35</v>
      </c>
      <c r="BV39">
        <v>30.8</v>
      </c>
      <c r="BW39">
        <v>264</v>
      </c>
      <c r="BX39">
        <v>288</v>
      </c>
      <c r="BY39">
        <v>272</v>
      </c>
      <c r="BZ39">
        <v>9.5</v>
      </c>
      <c r="CA39">
        <v>11.8</v>
      </c>
      <c r="CB39">
        <v>10.4</v>
      </c>
      <c r="CC39">
        <v>1.2</v>
      </c>
      <c r="CD39">
        <v>1.7</v>
      </c>
      <c r="CE39">
        <v>1.5</v>
      </c>
      <c r="CF39">
        <v>0.35</v>
      </c>
      <c r="CG39">
        <v>0.6</v>
      </c>
      <c r="CH39">
        <v>0.5</v>
      </c>
      <c r="CI39">
        <v>35</v>
      </c>
      <c r="CJ39">
        <v>35</v>
      </c>
      <c r="CK39">
        <v>35</v>
      </c>
      <c r="CL39">
        <v>158</v>
      </c>
      <c r="CM39">
        <v>236</v>
      </c>
      <c r="CN39">
        <v>189.1</v>
      </c>
      <c r="CO39">
        <v>1660</v>
      </c>
      <c r="CP39">
        <v>711</v>
      </c>
      <c r="CQ39">
        <v>534</v>
      </c>
      <c r="CR39">
        <v>1300</v>
      </c>
      <c r="CS39">
        <v>5.8400000000000001E-2</v>
      </c>
      <c r="CT39">
        <v>7.3700000000000002E-2</v>
      </c>
      <c r="CU39">
        <v>6.6000000000000003E-2</v>
      </c>
      <c r="CV39">
        <v>8.6400000000000005E-2</v>
      </c>
      <c r="CW39">
        <v>0.1016</v>
      </c>
      <c r="CX39">
        <v>9.4E-2</v>
      </c>
      <c r="CY39">
        <v>6.6000000000000003E-2</v>
      </c>
      <c r="CZ39">
        <v>6.8599999999999994E-2</v>
      </c>
      <c r="DA39">
        <v>6.8000000000000005E-2</v>
      </c>
      <c r="DB39">
        <v>5.0799999999999998E-2</v>
      </c>
      <c r="DC39">
        <v>5.8400000000000001E-2</v>
      </c>
      <c r="DD39">
        <v>5.3999999999999999E-2</v>
      </c>
      <c r="DE39">
        <v>5.8400000000000001E-2</v>
      </c>
      <c r="DF39">
        <v>7.1099999999999997E-2</v>
      </c>
      <c r="DG39">
        <v>6.6600000000000006E-2</v>
      </c>
      <c r="DH39">
        <v>3.0000000000000001E-3</v>
      </c>
      <c r="DI39">
        <v>5</v>
      </c>
      <c r="DJ39">
        <v>5.0799999999999998E-2</v>
      </c>
      <c r="DK39">
        <v>4944</v>
      </c>
      <c r="DL39">
        <v>31</v>
      </c>
      <c r="DM39">
        <v>8252</v>
      </c>
      <c r="DN39" t="s">
        <v>188</v>
      </c>
      <c r="DO39" t="s">
        <v>309</v>
      </c>
      <c r="DP39">
        <v>2405</v>
      </c>
      <c r="DQ39" t="s">
        <v>142</v>
      </c>
      <c r="DR39">
        <v>1302</v>
      </c>
      <c r="DS39">
        <v>19990911</v>
      </c>
      <c r="DT39" t="s">
        <v>327</v>
      </c>
      <c r="DU39">
        <v>31</v>
      </c>
      <c r="DV39" t="s">
        <v>143</v>
      </c>
    </row>
    <row r="40" spans="1:126">
      <c r="A40" t="s">
        <v>126</v>
      </c>
      <c r="B40">
        <v>1</v>
      </c>
      <c r="C40">
        <v>11.3</v>
      </c>
      <c r="D40">
        <v>34701</v>
      </c>
      <c r="E40" t="s">
        <v>144</v>
      </c>
      <c r="F40" t="s">
        <v>145</v>
      </c>
      <c r="G40">
        <v>19990912</v>
      </c>
      <c r="H40" t="s">
        <v>330</v>
      </c>
      <c r="I40" t="s">
        <v>236</v>
      </c>
      <c r="J40">
        <v>19990913</v>
      </c>
      <c r="K40">
        <v>20000312</v>
      </c>
      <c r="L40" t="s">
        <v>133</v>
      </c>
      <c r="M40" t="s">
        <v>133</v>
      </c>
      <c r="N40" t="s">
        <v>133</v>
      </c>
      <c r="O40" t="s">
        <v>133</v>
      </c>
      <c r="P40">
        <v>1</v>
      </c>
      <c r="Q40" t="s">
        <v>135</v>
      </c>
      <c r="R40" t="s">
        <v>136</v>
      </c>
      <c r="S40" t="s">
        <v>135</v>
      </c>
      <c r="T40" t="s">
        <v>137</v>
      </c>
      <c r="U40" t="s">
        <v>137</v>
      </c>
      <c r="V40">
        <v>0</v>
      </c>
      <c r="W40" t="s">
        <v>286</v>
      </c>
      <c r="X40">
        <v>143.5</v>
      </c>
      <c r="Y40">
        <v>19990910</v>
      </c>
      <c r="Z40" t="s">
        <v>138</v>
      </c>
      <c r="AA40" t="s">
        <v>331</v>
      </c>
      <c r="AB40">
        <v>9903160</v>
      </c>
      <c r="AC40">
        <v>40</v>
      </c>
      <c r="AD40">
        <v>72.06</v>
      </c>
      <c r="AE40">
        <v>66.7</v>
      </c>
      <c r="AF40">
        <v>10.89</v>
      </c>
      <c r="AG40">
        <v>10.15</v>
      </c>
      <c r="AH40">
        <v>10.23</v>
      </c>
      <c r="AI40">
        <v>560</v>
      </c>
      <c r="AJ40" t="s">
        <v>332</v>
      </c>
      <c r="AK40">
        <v>40</v>
      </c>
      <c r="AL40">
        <v>4.9000000000000004</v>
      </c>
      <c r="AM40">
        <v>6.4</v>
      </c>
      <c r="AN40">
        <v>11.3</v>
      </c>
      <c r="AO40">
        <v>0</v>
      </c>
      <c r="AP40">
        <v>3148</v>
      </c>
      <c r="AQ40">
        <v>3154</v>
      </c>
      <c r="AR40">
        <v>3150.4</v>
      </c>
      <c r="AS40">
        <v>13</v>
      </c>
      <c r="AT40">
        <v>14</v>
      </c>
      <c r="AU40">
        <v>13.2</v>
      </c>
      <c r="AV40">
        <v>2.13</v>
      </c>
      <c r="AW40">
        <v>2.27</v>
      </c>
      <c r="AX40">
        <v>2.1800000000000002</v>
      </c>
      <c r="AY40">
        <v>6.4</v>
      </c>
      <c r="AZ40">
        <v>6.5</v>
      </c>
      <c r="BA40">
        <v>6.5</v>
      </c>
      <c r="BB40">
        <v>0</v>
      </c>
      <c r="BC40">
        <v>0</v>
      </c>
      <c r="BD40">
        <v>0</v>
      </c>
      <c r="BE40">
        <v>835</v>
      </c>
      <c r="BF40">
        <v>872</v>
      </c>
      <c r="BG40">
        <v>855</v>
      </c>
      <c r="BH40">
        <v>142.80000000000001</v>
      </c>
      <c r="BI40">
        <v>143.30000000000001</v>
      </c>
      <c r="BJ40">
        <v>143.30000000000001</v>
      </c>
      <c r="BK40">
        <v>87.2</v>
      </c>
      <c r="BL40">
        <v>88.3</v>
      </c>
      <c r="BM40">
        <v>87.7</v>
      </c>
      <c r="BN40">
        <v>93.3</v>
      </c>
      <c r="BO40">
        <v>93.9</v>
      </c>
      <c r="BP40">
        <v>93.4</v>
      </c>
      <c r="BQ40">
        <v>5.6</v>
      </c>
      <c r="BR40">
        <v>6.1</v>
      </c>
      <c r="BS40">
        <v>5.7</v>
      </c>
      <c r="BT40">
        <v>31.6</v>
      </c>
      <c r="BU40">
        <v>41.8</v>
      </c>
      <c r="BV40">
        <v>36.1</v>
      </c>
      <c r="BW40">
        <v>276</v>
      </c>
      <c r="BX40">
        <v>276</v>
      </c>
      <c r="BY40">
        <v>276</v>
      </c>
      <c r="BZ40">
        <v>6.8</v>
      </c>
      <c r="CA40">
        <v>7.4</v>
      </c>
      <c r="CB40">
        <v>7</v>
      </c>
      <c r="CC40">
        <v>0.2</v>
      </c>
      <c r="CD40">
        <v>0.5</v>
      </c>
      <c r="CE40">
        <v>0.5</v>
      </c>
      <c r="CF40">
        <v>0.5</v>
      </c>
      <c r="CG40">
        <v>0.5</v>
      </c>
      <c r="CH40">
        <v>0.5</v>
      </c>
      <c r="CI40">
        <v>35</v>
      </c>
      <c r="CJ40">
        <v>35</v>
      </c>
      <c r="CK40">
        <v>35</v>
      </c>
      <c r="CL40">
        <v>175.6</v>
      </c>
      <c r="CM40">
        <v>283.2</v>
      </c>
      <c r="CN40">
        <v>221.3</v>
      </c>
      <c r="CO40">
        <v>1660</v>
      </c>
      <c r="CP40">
        <v>720</v>
      </c>
      <c r="CQ40">
        <v>720</v>
      </c>
      <c r="CR40">
        <v>1100</v>
      </c>
      <c r="CS40">
        <v>6.0999999999999999E-2</v>
      </c>
      <c r="CT40">
        <v>6.0999999999999999E-2</v>
      </c>
      <c r="CU40">
        <v>6.0999999999999999E-2</v>
      </c>
      <c r="CV40">
        <v>8.8900000000000007E-2</v>
      </c>
      <c r="CW40">
        <v>8.8900000000000007E-2</v>
      </c>
      <c r="CX40">
        <v>8.8900000000000007E-2</v>
      </c>
      <c r="CY40">
        <v>7.3700000000000002E-2</v>
      </c>
      <c r="CZ40">
        <v>7.3700000000000002E-2</v>
      </c>
      <c r="DA40">
        <v>7.3700000000000002E-2</v>
      </c>
      <c r="DB40">
        <v>6.3500000000000001E-2</v>
      </c>
      <c r="DC40">
        <v>6.3500000000000001E-2</v>
      </c>
      <c r="DD40">
        <v>6.3500000000000001E-2</v>
      </c>
      <c r="DE40">
        <v>5.33E-2</v>
      </c>
      <c r="DF40">
        <v>6.3500000000000001E-2</v>
      </c>
      <c r="DG40">
        <v>5.8400000000000001E-2</v>
      </c>
      <c r="DH40">
        <v>0</v>
      </c>
      <c r="DI40">
        <v>10</v>
      </c>
      <c r="DJ40">
        <v>3.8100000000000002E-2</v>
      </c>
      <c r="DK40" t="s">
        <v>301</v>
      </c>
      <c r="DL40" t="s">
        <v>182</v>
      </c>
      <c r="DM40">
        <v>8252</v>
      </c>
      <c r="DN40">
        <v>8231</v>
      </c>
      <c r="DO40">
        <v>1291</v>
      </c>
      <c r="DP40">
        <v>2405</v>
      </c>
      <c r="DQ40" t="s">
        <v>142</v>
      </c>
      <c r="DR40">
        <v>2</v>
      </c>
      <c r="DS40">
        <v>19990912</v>
      </c>
      <c r="DT40" t="s">
        <v>330</v>
      </c>
      <c r="DU40" t="s">
        <v>302</v>
      </c>
      <c r="DV40" t="s">
        <v>143</v>
      </c>
    </row>
    <row r="41" spans="1:126">
      <c r="A41" t="s">
        <v>160</v>
      </c>
      <c r="B41">
        <v>1</v>
      </c>
      <c r="C41">
        <v>16.899999999999999</v>
      </c>
      <c r="D41">
        <v>35358</v>
      </c>
      <c r="E41">
        <v>1006</v>
      </c>
      <c r="F41" t="s">
        <v>128</v>
      </c>
      <c r="G41">
        <v>19991116</v>
      </c>
      <c r="H41" t="s">
        <v>333</v>
      </c>
      <c r="I41" t="s">
        <v>334</v>
      </c>
      <c r="J41">
        <v>19991218</v>
      </c>
      <c r="K41" t="s">
        <v>131</v>
      </c>
      <c r="L41" t="s">
        <v>335</v>
      </c>
      <c r="M41" t="s">
        <v>336</v>
      </c>
      <c r="N41" t="s">
        <v>337</v>
      </c>
      <c r="O41" t="s">
        <v>133</v>
      </c>
      <c r="P41">
        <v>-0.79410000000000003</v>
      </c>
      <c r="Q41" t="s">
        <v>135</v>
      </c>
      <c r="R41" t="s">
        <v>136</v>
      </c>
      <c r="S41" t="s">
        <v>135</v>
      </c>
      <c r="T41" t="s">
        <v>137</v>
      </c>
      <c r="U41" t="s">
        <v>137</v>
      </c>
      <c r="V41">
        <v>0</v>
      </c>
      <c r="W41" t="s">
        <v>200</v>
      </c>
      <c r="X41">
        <v>143.5</v>
      </c>
      <c r="Y41">
        <v>19991114</v>
      </c>
      <c r="Z41" t="s">
        <v>138</v>
      </c>
      <c r="AA41" t="s">
        <v>338</v>
      </c>
      <c r="AB41" t="s">
        <v>339</v>
      </c>
      <c r="AC41">
        <v>40</v>
      </c>
      <c r="AD41">
        <v>59.9</v>
      </c>
      <c r="AE41">
        <v>50.46</v>
      </c>
      <c r="AF41">
        <v>10.17</v>
      </c>
      <c r="AG41">
        <v>8.7899999999999991</v>
      </c>
      <c r="AH41">
        <v>8.84</v>
      </c>
      <c r="AI41">
        <v>155</v>
      </c>
      <c r="AJ41" t="s">
        <v>340</v>
      </c>
      <c r="AK41">
        <v>40</v>
      </c>
      <c r="AL41">
        <v>8.3000000000000007</v>
      </c>
      <c r="AM41">
        <v>8.6</v>
      </c>
      <c r="AN41">
        <v>16.899999999999999</v>
      </c>
      <c r="AO41">
        <v>0</v>
      </c>
      <c r="AP41">
        <v>3144</v>
      </c>
      <c r="AQ41">
        <v>3160</v>
      </c>
      <c r="AR41">
        <v>3151.7</v>
      </c>
      <c r="AS41">
        <v>13.3</v>
      </c>
      <c r="AT41">
        <v>13.5</v>
      </c>
      <c r="AU41">
        <v>13.5</v>
      </c>
      <c r="AV41">
        <v>2.2200000000000002</v>
      </c>
      <c r="AW41">
        <v>2.29</v>
      </c>
      <c r="AX41">
        <v>2.25</v>
      </c>
      <c r="AY41">
        <v>4615.8999999999996</v>
      </c>
      <c r="AZ41">
        <v>4906.7</v>
      </c>
      <c r="BA41">
        <v>4754.6000000000004</v>
      </c>
      <c r="BB41">
        <v>2400</v>
      </c>
      <c r="BC41">
        <v>2524</v>
      </c>
      <c r="BD41">
        <v>2472.5</v>
      </c>
      <c r="BE41">
        <v>796</v>
      </c>
      <c r="BF41">
        <v>883</v>
      </c>
      <c r="BG41">
        <v>850</v>
      </c>
      <c r="BH41">
        <v>142.69999999999999</v>
      </c>
      <c r="BI41">
        <v>144</v>
      </c>
      <c r="BJ41">
        <v>143.30000000000001</v>
      </c>
      <c r="BK41">
        <v>86.6</v>
      </c>
      <c r="BL41">
        <v>88.7</v>
      </c>
      <c r="BM41">
        <v>87.8</v>
      </c>
      <c r="BN41">
        <v>92.6</v>
      </c>
      <c r="BO41">
        <v>94.3</v>
      </c>
      <c r="BP41">
        <v>93.5</v>
      </c>
      <c r="BQ41">
        <v>5.2</v>
      </c>
      <c r="BR41">
        <v>6.6</v>
      </c>
      <c r="BS41">
        <v>5.7</v>
      </c>
      <c r="BT41">
        <v>26.1</v>
      </c>
      <c r="BU41">
        <v>28.6</v>
      </c>
      <c r="BV41">
        <v>27.3</v>
      </c>
      <c r="BW41">
        <v>270</v>
      </c>
      <c r="BX41">
        <v>282</v>
      </c>
      <c r="BY41">
        <v>278</v>
      </c>
      <c r="BZ41">
        <v>9.5</v>
      </c>
      <c r="CA41">
        <v>10.6</v>
      </c>
      <c r="CB41">
        <v>10.199999999999999</v>
      </c>
      <c r="CC41">
        <v>0.4</v>
      </c>
      <c r="CD41">
        <v>0.6</v>
      </c>
      <c r="CE41">
        <v>0.5</v>
      </c>
      <c r="CF41">
        <v>0.39</v>
      </c>
      <c r="CG41">
        <v>0.62</v>
      </c>
      <c r="CH41">
        <v>0.5</v>
      </c>
      <c r="CI41">
        <v>35</v>
      </c>
      <c r="CJ41">
        <v>35</v>
      </c>
      <c r="CK41">
        <v>35</v>
      </c>
      <c r="CL41">
        <v>90</v>
      </c>
      <c r="CM41">
        <v>186</v>
      </c>
      <c r="CN41">
        <v>147.69999999999999</v>
      </c>
      <c r="CO41">
        <v>1660</v>
      </c>
      <c r="CP41">
        <v>720</v>
      </c>
      <c r="CQ41">
        <v>540</v>
      </c>
      <c r="CR41">
        <v>1685</v>
      </c>
      <c r="CS41">
        <v>6.6000000000000003E-2</v>
      </c>
      <c r="CT41">
        <v>7.8700000000000006E-2</v>
      </c>
      <c r="CU41">
        <v>7.2400000000000006E-2</v>
      </c>
      <c r="CV41">
        <v>9.4E-2</v>
      </c>
      <c r="CW41">
        <v>0.10920000000000001</v>
      </c>
      <c r="CX41">
        <v>0.1016</v>
      </c>
      <c r="CY41">
        <v>7.6200000000000004E-2</v>
      </c>
      <c r="CZ41">
        <v>7.8700000000000006E-2</v>
      </c>
      <c r="DA41">
        <v>7.7499999999999999E-2</v>
      </c>
      <c r="DB41">
        <v>6.8599999999999994E-2</v>
      </c>
      <c r="DC41">
        <v>7.1099999999999997E-2</v>
      </c>
      <c r="DD41">
        <v>7.0499999999999993E-2</v>
      </c>
      <c r="DE41">
        <v>6.8599999999999994E-2</v>
      </c>
      <c r="DF41">
        <v>7.6200000000000004E-2</v>
      </c>
      <c r="DG41">
        <v>7.2400000000000006E-2</v>
      </c>
      <c r="DH41">
        <v>0</v>
      </c>
      <c r="DI41">
        <v>9</v>
      </c>
      <c r="DJ41">
        <v>5.0799999999999998E-2</v>
      </c>
      <c r="DK41">
        <v>4944</v>
      </c>
      <c r="DL41">
        <v>31</v>
      </c>
      <c r="DM41">
        <v>8252</v>
      </c>
      <c r="DN41" t="s">
        <v>188</v>
      </c>
      <c r="DO41">
        <v>104</v>
      </c>
      <c r="DP41">
        <v>2405</v>
      </c>
      <c r="DQ41" t="s">
        <v>142</v>
      </c>
      <c r="DR41">
        <v>1318</v>
      </c>
      <c r="DS41">
        <v>19991116</v>
      </c>
      <c r="DT41" t="s">
        <v>333</v>
      </c>
      <c r="DU41">
        <v>31</v>
      </c>
      <c r="DV41" t="s">
        <v>143</v>
      </c>
    </row>
    <row r="42" spans="1:126">
      <c r="A42" t="s">
        <v>126</v>
      </c>
      <c r="B42">
        <v>3</v>
      </c>
      <c r="C42">
        <v>3.8</v>
      </c>
      <c r="D42">
        <v>35473</v>
      </c>
      <c r="E42">
        <v>1006</v>
      </c>
      <c r="F42" t="s">
        <v>128</v>
      </c>
      <c r="G42">
        <v>19991119</v>
      </c>
      <c r="H42" t="s">
        <v>190</v>
      </c>
      <c r="I42" t="s">
        <v>261</v>
      </c>
      <c r="J42">
        <v>19991123</v>
      </c>
      <c r="K42" t="s">
        <v>131</v>
      </c>
      <c r="L42" t="s">
        <v>244</v>
      </c>
      <c r="M42" t="s">
        <v>341</v>
      </c>
      <c r="N42" t="s">
        <v>133</v>
      </c>
      <c r="O42" t="s">
        <v>133</v>
      </c>
      <c r="P42">
        <v>-2.5188999999999999</v>
      </c>
      <c r="Q42" t="s">
        <v>135</v>
      </c>
      <c r="R42" t="s">
        <v>136</v>
      </c>
      <c r="S42" t="s">
        <v>135</v>
      </c>
      <c r="T42" t="s">
        <v>137</v>
      </c>
      <c r="U42" t="s">
        <v>137</v>
      </c>
      <c r="V42">
        <v>0</v>
      </c>
      <c r="W42" t="s">
        <v>164</v>
      </c>
      <c r="X42">
        <v>143.5</v>
      </c>
      <c r="Y42">
        <v>19991117</v>
      </c>
      <c r="Z42" t="s">
        <v>138</v>
      </c>
      <c r="AA42" t="s">
        <v>275</v>
      </c>
      <c r="AB42">
        <v>9903160</v>
      </c>
      <c r="AC42">
        <v>40</v>
      </c>
      <c r="AD42">
        <v>60.03</v>
      </c>
      <c r="AE42">
        <v>52.33</v>
      </c>
      <c r="AF42">
        <v>10.16</v>
      </c>
      <c r="AG42">
        <v>9</v>
      </c>
      <c r="AH42">
        <v>9.08</v>
      </c>
      <c r="AI42">
        <v>400</v>
      </c>
      <c r="AJ42" t="s">
        <v>342</v>
      </c>
      <c r="AK42">
        <v>40</v>
      </c>
      <c r="AL42">
        <v>2.2999999999999998</v>
      </c>
      <c r="AM42">
        <v>1.5</v>
      </c>
      <c r="AN42">
        <v>3.8</v>
      </c>
      <c r="AO42">
        <v>0</v>
      </c>
      <c r="AP42">
        <v>3148</v>
      </c>
      <c r="AQ42">
        <v>3158</v>
      </c>
      <c r="AR42">
        <v>3151.3</v>
      </c>
      <c r="AS42">
        <v>13.1</v>
      </c>
      <c r="AT42">
        <v>13.3</v>
      </c>
      <c r="AU42">
        <v>13.2</v>
      </c>
      <c r="AV42">
        <v>2.16</v>
      </c>
      <c r="AW42">
        <v>2.2200000000000002</v>
      </c>
      <c r="AX42">
        <v>2.2000000000000002</v>
      </c>
      <c r="AY42">
        <v>5.8</v>
      </c>
      <c r="AZ42">
        <v>6.1</v>
      </c>
      <c r="BA42">
        <v>5.9</v>
      </c>
      <c r="BB42">
        <v>0</v>
      </c>
      <c r="BC42">
        <v>0</v>
      </c>
      <c r="BD42">
        <v>0</v>
      </c>
      <c r="BE42">
        <v>838</v>
      </c>
      <c r="BF42">
        <v>857</v>
      </c>
      <c r="BG42">
        <v>850</v>
      </c>
      <c r="BH42">
        <v>143</v>
      </c>
      <c r="BI42">
        <v>143.9</v>
      </c>
      <c r="BJ42">
        <v>143.4</v>
      </c>
      <c r="BK42">
        <v>87.2</v>
      </c>
      <c r="BL42">
        <v>88.7</v>
      </c>
      <c r="BM42">
        <v>87.8</v>
      </c>
      <c r="BN42">
        <v>92.8</v>
      </c>
      <c r="BO42">
        <v>93.9</v>
      </c>
      <c r="BP42">
        <v>93.4</v>
      </c>
      <c r="BQ42">
        <v>5.0999999999999996</v>
      </c>
      <c r="BR42">
        <v>6.1</v>
      </c>
      <c r="BS42">
        <v>5.6</v>
      </c>
      <c r="BT42">
        <v>-12.2</v>
      </c>
      <c r="BU42">
        <v>28.9</v>
      </c>
      <c r="BV42">
        <v>26.1</v>
      </c>
      <c r="BW42">
        <v>276</v>
      </c>
      <c r="BX42">
        <v>279</v>
      </c>
      <c r="BY42">
        <v>276</v>
      </c>
      <c r="BZ42">
        <v>6.8</v>
      </c>
      <c r="CA42">
        <v>7.4</v>
      </c>
      <c r="CB42">
        <v>7.1</v>
      </c>
      <c r="CC42">
        <v>0.5</v>
      </c>
      <c r="CD42">
        <v>0.5</v>
      </c>
      <c r="CE42">
        <v>0.5</v>
      </c>
      <c r="CF42">
        <v>0.5</v>
      </c>
      <c r="CG42">
        <v>0.5</v>
      </c>
      <c r="CH42">
        <v>0.5</v>
      </c>
      <c r="CI42">
        <v>35</v>
      </c>
      <c r="CJ42">
        <v>35</v>
      </c>
      <c r="CK42">
        <v>35</v>
      </c>
      <c r="CL42">
        <v>181.2</v>
      </c>
      <c r="CM42">
        <v>206.7</v>
      </c>
      <c r="CN42">
        <v>192.1</v>
      </c>
      <c r="CO42">
        <v>1660</v>
      </c>
      <c r="CP42">
        <v>720</v>
      </c>
      <c r="CQ42">
        <v>720</v>
      </c>
      <c r="CR42">
        <v>1260</v>
      </c>
      <c r="CS42">
        <v>5.33E-2</v>
      </c>
      <c r="CT42">
        <v>5.33E-2</v>
      </c>
      <c r="CU42">
        <v>5.33E-2</v>
      </c>
      <c r="CV42">
        <v>8.8900000000000007E-2</v>
      </c>
      <c r="CW42">
        <v>8.8900000000000007E-2</v>
      </c>
      <c r="CX42">
        <v>8.8900000000000007E-2</v>
      </c>
      <c r="CY42">
        <v>6.0999999999999999E-2</v>
      </c>
      <c r="CZ42">
        <v>6.0999999999999999E-2</v>
      </c>
      <c r="DA42">
        <v>6.0999999999999999E-2</v>
      </c>
      <c r="DB42">
        <v>6.0999999999999999E-2</v>
      </c>
      <c r="DC42">
        <v>6.6000000000000003E-2</v>
      </c>
      <c r="DD42">
        <v>6.3500000000000001E-2</v>
      </c>
      <c r="DE42">
        <v>5.5899999999999998E-2</v>
      </c>
      <c r="DF42">
        <v>6.6000000000000003E-2</v>
      </c>
      <c r="DG42">
        <v>6.0999999999999999E-2</v>
      </c>
      <c r="DH42">
        <v>0</v>
      </c>
      <c r="DI42">
        <v>3</v>
      </c>
      <c r="DJ42">
        <v>4.3200000000000002E-2</v>
      </c>
      <c r="DK42" t="s">
        <v>267</v>
      </c>
      <c r="DL42" t="s">
        <v>290</v>
      </c>
      <c r="DM42">
        <v>8252</v>
      </c>
      <c r="DN42">
        <v>8231</v>
      </c>
      <c r="DO42">
        <v>1279</v>
      </c>
      <c r="DP42">
        <v>2405</v>
      </c>
      <c r="DQ42" t="s">
        <v>142</v>
      </c>
      <c r="DR42">
        <v>1</v>
      </c>
      <c r="DS42">
        <v>19991119</v>
      </c>
      <c r="DT42" t="s">
        <v>190</v>
      </c>
      <c r="DU42">
        <v>200</v>
      </c>
      <c r="DV42" t="s">
        <v>143</v>
      </c>
    </row>
    <row r="43" spans="1:126">
      <c r="A43" t="s">
        <v>126</v>
      </c>
      <c r="B43">
        <v>1</v>
      </c>
      <c r="C43">
        <v>13.3</v>
      </c>
      <c r="D43">
        <v>35478</v>
      </c>
      <c r="E43">
        <v>1006</v>
      </c>
      <c r="F43" t="s">
        <v>145</v>
      </c>
      <c r="G43">
        <v>19991126</v>
      </c>
      <c r="H43" t="s">
        <v>311</v>
      </c>
      <c r="I43" t="s">
        <v>295</v>
      </c>
      <c r="J43">
        <v>19991129</v>
      </c>
      <c r="K43" t="s">
        <v>131</v>
      </c>
      <c r="L43" t="s">
        <v>343</v>
      </c>
      <c r="M43" t="s">
        <v>133</v>
      </c>
      <c r="N43" t="s">
        <v>133</v>
      </c>
      <c r="O43" t="s">
        <v>133</v>
      </c>
      <c r="P43">
        <v>-0.71970000000000001</v>
      </c>
      <c r="Q43" t="s">
        <v>135</v>
      </c>
      <c r="R43" t="s">
        <v>136</v>
      </c>
      <c r="S43" t="s">
        <v>135</v>
      </c>
      <c r="T43" t="s">
        <v>137</v>
      </c>
      <c r="U43" t="s">
        <v>137</v>
      </c>
      <c r="V43">
        <v>0</v>
      </c>
      <c r="W43" t="s">
        <v>164</v>
      </c>
      <c r="X43">
        <v>143.5</v>
      </c>
      <c r="Y43">
        <v>19991124</v>
      </c>
      <c r="Z43" t="s">
        <v>138</v>
      </c>
      <c r="AA43" t="s">
        <v>324</v>
      </c>
      <c r="AB43">
        <v>9903160</v>
      </c>
      <c r="AC43">
        <v>40</v>
      </c>
      <c r="AD43">
        <v>59.89</v>
      </c>
      <c r="AE43">
        <v>48.11</v>
      </c>
      <c r="AF43">
        <v>10.16</v>
      </c>
      <c r="AG43">
        <v>8.39</v>
      </c>
      <c r="AH43">
        <v>8.49</v>
      </c>
      <c r="AI43">
        <v>460</v>
      </c>
      <c r="AJ43" t="s">
        <v>344</v>
      </c>
      <c r="AK43">
        <v>40</v>
      </c>
      <c r="AL43">
        <v>7.8</v>
      </c>
      <c r="AM43">
        <v>5.5</v>
      </c>
      <c r="AN43">
        <v>13.3</v>
      </c>
      <c r="AO43">
        <v>0</v>
      </c>
      <c r="AP43">
        <v>3147</v>
      </c>
      <c r="AQ43">
        <v>3155</v>
      </c>
      <c r="AR43">
        <v>3151.2</v>
      </c>
      <c r="AS43">
        <v>13.1</v>
      </c>
      <c r="AT43">
        <v>13.6</v>
      </c>
      <c r="AU43">
        <v>13.4</v>
      </c>
      <c r="AV43">
        <v>2.1</v>
      </c>
      <c r="AW43">
        <v>2.19</v>
      </c>
      <c r="AX43">
        <v>2.17</v>
      </c>
      <c r="AY43">
        <v>5.8</v>
      </c>
      <c r="AZ43">
        <v>6.2</v>
      </c>
      <c r="BA43">
        <v>6</v>
      </c>
      <c r="BB43">
        <v>0</v>
      </c>
      <c r="BC43">
        <v>0</v>
      </c>
      <c r="BD43">
        <v>0</v>
      </c>
      <c r="BE43">
        <v>825</v>
      </c>
      <c r="BF43">
        <v>863</v>
      </c>
      <c r="BG43">
        <v>849</v>
      </c>
      <c r="BH43">
        <v>143</v>
      </c>
      <c r="BI43">
        <v>144</v>
      </c>
      <c r="BJ43">
        <v>143.4</v>
      </c>
      <c r="BK43">
        <v>87.2</v>
      </c>
      <c r="BL43">
        <v>88.4</v>
      </c>
      <c r="BM43">
        <v>87.8</v>
      </c>
      <c r="BN43">
        <v>92.8</v>
      </c>
      <c r="BO43">
        <v>94</v>
      </c>
      <c r="BP43">
        <v>93.6</v>
      </c>
      <c r="BQ43">
        <v>5.5</v>
      </c>
      <c r="BR43">
        <v>6.2</v>
      </c>
      <c r="BS43">
        <v>5.8</v>
      </c>
      <c r="BT43">
        <v>22.6</v>
      </c>
      <c r="BU43">
        <v>32.5</v>
      </c>
      <c r="BV43">
        <v>26.7</v>
      </c>
      <c r="BW43">
        <v>269</v>
      </c>
      <c r="BX43">
        <v>276</v>
      </c>
      <c r="BY43">
        <v>276</v>
      </c>
      <c r="BZ43">
        <v>6.8</v>
      </c>
      <c r="CA43">
        <v>8.1</v>
      </c>
      <c r="CB43">
        <v>7.3</v>
      </c>
      <c r="CC43">
        <v>0.3</v>
      </c>
      <c r="CD43">
        <v>0.4</v>
      </c>
      <c r="CE43">
        <v>0.3</v>
      </c>
      <c r="CF43">
        <v>0.5</v>
      </c>
      <c r="CG43">
        <v>0.5</v>
      </c>
      <c r="CH43">
        <v>0.5</v>
      </c>
      <c r="CI43">
        <v>35</v>
      </c>
      <c r="CJ43">
        <v>35</v>
      </c>
      <c r="CK43">
        <v>35</v>
      </c>
      <c r="CL43">
        <v>107.6</v>
      </c>
      <c r="CM43">
        <v>226.5</v>
      </c>
      <c r="CN43">
        <v>189</v>
      </c>
      <c r="CO43">
        <v>1660</v>
      </c>
      <c r="CP43">
        <v>720</v>
      </c>
      <c r="CQ43">
        <v>720</v>
      </c>
      <c r="CR43">
        <v>1200</v>
      </c>
      <c r="CS43">
        <v>5.5899999999999998E-2</v>
      </c>
      <c r="CT43">
        <v>5.5899999999999998E-2</v>
      </c>
      <c r="CU43">
        <v>5.5899999999999998E-2</v>
      </c>
      <c r="CV43">
        <v>8.1299999999999997E-2</v>
      </c>
      <c r="CW43">
        <v>8.1299999999999997E-2</v>
      </c>
      <c r="CX43">
        <v>8.1299999999999997E-2</v>
      </c>
      <c r="CY43">
        <v>0.73660000000000003</v>
      </c>
      <c r="CZ43">
        <v>7.3700000000000002E-2</v>
      </c>
      <c r="DA43">
        <v>7.3700000000000002E-2</v>
      </c>
      <c r="DB43">
        <v>6.3500000000000001E-2</v>
      </c>
      <c r="DC43">
        <v>6.3500000000000001E-2</v>
      </c>
      <c r="DD43">
        <v>6.3500000000000001E-2</v>
      </c>
      <c r="DE43">
        <v>5.0799999999999998E-2</v>
      </c>
      <c r="DF43">
        <v>6.6000000000000003E-2</v>
      </c>
      <c r="DG43">
        <v>5.8400000000000001E-2</v>
      </c>
      <c r="DH43">
        <v>0</v>
      </c>
      <c r="DI43">
        <v>7</v>
      </c>
      <c r="DJ43">
        <v>4.8300000000000003E-2</v>
      </c>
      <c r="DK43" t="s">
        <v>301</v>
      </c>
      <c r="DL43" t="s">
        <v>182</v>
      </c>
      <c r="DM43">
        <v>8252</v>
      </c>
      <c r="DN43">
        <v>8231</v>
      </c>
      <c r="DO43">
        <v>1291</v>
      </c>
      <c r="DP43">
        <v>2405</v>
      </c>
      <c r="DQ43" t="s">
        <v>142</v>
      </c>
      <c r="DR43">
        <v>18</v>
      </c>
      <c r="DS43">
        <v>19991126</v>
      </c>
      <c r="DT43" t="s">
        <v>311</v>
      </c>
      <c r="DU43" t="s">
        <v>302</v>
      </c>
      <c r="DV43" t="s">
        <v>143</v>
      </c>
    </row>
    <row r="44" spans="1:126">
      <c r="A44" t="s">
        <v>126</v>
      </c>
      <c r="B44">
        <v>1</v>
      </c>
      <c r="C44" t="s">
        <v>161</v>
      </c>
      <c r="D44">
        <v>35480</v>
      </c>
      <c r="E44">
        <v>1006</v>
      </c>
      <c r="F44" t="s">
        <v>128</v>
      </c>
      <c r="G44">
        <v>19991202</v>
      </c>
      <c r="H44" t="s">
        <v>345</v>
      </c>
      <c r="I44" t="s">
        <v>241</v>
      </c>
      <c r="J44">
        <v>19991207</v>
      </c>
      <c r="K44" t="s">
        <v>131</v>
      </c>
      <c r="L44" t="s">
        <v>163</v>
      </c>
      <c r="M44" t="s">
        <v>133</v>
      </c>
      <c r="N44" t="s">
        <v>133</v>
      </c>
      <c r="O44" t="s">
        <v>133</v>
      </c>
      <c r="P44" t="s">
        <v>134</v>
      </c>
      <c r="Q44" t="s">
        <v>135</v>
      </c>
      <c r="R44" t="s">
        <v>136</v>
      </c>
      <c r="S44" t="s">
        <v>135</v>
      </c>
      <c r="T44" t="s">
        <v>137</v>
      </c>
      <c r="U44" t="s">
        <v>137</v>
      </c>
      <c r="V44">
        <v>0</v>
      </c>
      <c r="W44" t="s">
        <v>164</v>
      </c>
      <c r="X44">
        <v>143.5</v>
      </c>
      <c r="Y44">
        <v>19991130</v>
      </c>
      <c r="Z44" t="s">
        <v>138</v>
      </c>
      <c r="AA44" t="s">
        <v>346</v>
      </c>
      <c r="AB44">
        <v>9903160</v>
      </c>
      <c r="AC44">
        <v>29</v>
      </c>
      <c r="AD44">
        <v>59.99</v>
      </c>
      <c r="AE44">
        <v>48.26</v>
      </c>
      <c r="AF44">
        <v>10.16</v>
      </c>
      <c r="AG44">
        <v>8.42</v>
      </c>
      <c r="AH44">
        <v>8.5399999999999991</v>
      </c>
      <c r="AI44">
        <v>0</v>
      </c>
      <c r="AJ44" t="s">
        <v>347</v>
      </c>
      <c r="AK44">
        <v>29</v>
      </c>
      <c r="AL44">
        <v>0</v>
      </c>
      <c r="AM44">
        <v>0</v>
      </c>
      <c r="AN44" t="s">
        <v>161</v>
      </c>
      <c r="AO44">
        <v>0</v>
      </c>
      <c r="AP44">
        <v>3140</v>
      </c>
      <c r="AQ44">
        <v>3150</v>
      </c>
      <c r="AR44">
        <v>3145.2</v>
      </c>
      <c r="AS44">
        <v>13.1</v>
      </c>
      <c r="AT44">
        <v>13.7</v>
      </c>
      <c r="AU44">
        <v>13.4</v>
      </c>
      <c r="AV44">
        <v>2.14</v>
      </c>
      <c r="AW44">
        <v>2.21</v>
      </c>
      <c r="AX44">
        <v>2.1800000000000002</v>
      </c>
      <c r="AY44">
        <v>5.6</v>
      </c>
      <c r="AZ44">
        <v>6.5</v>
      </c>
      <c r="BA44">
        <v>6.2</v>
      </c>
      <c r="BB44">
        <v>0</v>
      </c>
      <c r="BC44">
        <v>0</v>
      </c>
      <c r="BD44">
        <v>0</v>
      </c>
      <c r="BE44">
        <v>846</v>
      </c>
      <c r="BF44">
        <v>874</v>
      </c>
      <c r="BG44">
        <v>857</v>
      </c>
      <c r="BH44">
        <v>143</v>
      </c>
      <c r="BI44">
        <v>143.80000000000001</v>
      </c>
      <c r="BJ44">
        <v>143.4</v>
      </c>
      <c r="BK44">
        <v>87.1</v>
      </c>
      <c r="BL44">
        <v>88.2</v>
      </c>
      <c r="BM44">
        <v>87.6</v>
      </c>
      <c r="BN44">
        <v>93</v>
      </c>
      <c r="BO44">
        <v>93.7</v>
      </c>
      <c r="BP44">
        <v>93.4</v>
      </c>
      <c r="BQ44">
        <v>5.4</v>
      </c>
      <c r="BR44">
        <v>6</v>
      </c>
      <c r="BS44">
        <v>5.7</v>
      </c>
      <c r="BT44">
        <v>24.6</v>
      </c>
      <c r="BU44">
        <v>31.6</v>
      </c>
      <c r="BV44">
        <v>28.7</v>
      </c>
      <c r="BW44">
        <v>276</v>
      </c>
      <c r="BX44">
        <v>276</v>
      </c>
      <c r="BY44">
        <v>276</v>
      </c>
      <c r="BZ44">
        <v>6.1</v>
      </c>
      <c r="CA44">
        <v>7.4</v>
      </c>
      <c r="CB44">
        <v>6.7</v>
      </c>
      <c r="CC44">
        <v>0.3</v>
      </c>
      <c r="CD44">
        <v>0.4</v>
      </c>
      <c r="CE44">
        <v>0.3</v>
      </c>
      <c r="CF44">
        <v>0.45</v>
      </c>
      <c r="CG44">
        <v>0.5</v>
      </c>
      <c r="CH44">
        <v>0.49</v>
      </c>
      <c r="CI44">
        <v>35</v>
      </c>
      <c r="CJ44">
        <v>35</v>
      </c>
      <c r="CK44">
        <v>26</v>
      </c>
      <c r="CL44">
        <v>169.9</v>
      </c>
      <c r="CM44">
        <v>232.2</v>
      </c>
      <c r="CN44">
        <v>216.2</v>
      </c>
      <c r="CO44">
        <v>0</v>
      </c>
      <c r="CP44">
        <v>0</v>
      </c>
      <c r="CQ44">
        <v>0</v>
      </c>
      <c r="CR44">
        <v>0</v>
      </c>
      <c r="CS44">
        <v>5.5899999999999998E-2</v>
      </c>
      <c r="CT44">
        <v>5.5899999999999998E-2</v>
      </c>
      <c r="CU44">
        <v>5.5899999999999998E-2</v>
      </c>
      <c r="CV44">
        <v>9.6500000000000002E-2</v>
      </c>
      <c r="CW44">
        <v>9.6500000000000002E-2</v>
      </c>
      <c r="CX44">
        <v>9.6500000000000002E-2</v>
      </c>
      <c r="CY44">
        <v>7.3700000000000002E-2</v>
      </c>
      <c r="CZ44">
        <v>7.3700000000000002E-2</v>
      </c>
      <c r="DA44">
        <v>7.3700000000000002E-2</v>
      </c>
      <c r="DB44">
        <v>6.3500000000000001E-2</v>
      </c>
      <c r="DC44">
        <v>6.3500000000000001E-2</v>
      </c>
      <c r="DD44">
        <v>6.3500000000000001E-2</v>
      </c>
      <c r="DE44">
        <v>5.0799999999999998E-2</v>
      </c>
      <c r="DF44">
        <v>6.6000000000000003E-2</v>
      </c>
      <c r="DG44">
        <v>5.8400000000000001E-2</v>
      </c>
      <c r="DH44">
        <v>0</v>
      </c>
      <c r="DI44">
        <v>8</v>
      </c>
      <c r="DJ44">
        <v>4.3200000000000002E-2</v>
      </c>
      <c r="DK44" t="s">
        <v>301</v>
      </c>
      <c r="DL44" t="s">
        <v>182</v>
      </c>
      <c r="DM44">
        <v>8252</v>
      </c>
      <c r="DN44">
        <v>8231</v>
      </c>
      <c r="DO44">
        <v>1291</v>
      </c>
      <c r="DP44">
        <v>2405</v>
      </c>
      <c r="DQ44" t="s">
        <v>142</v>
      </c>
      <c r="DR44" t="s">
        <v>348</v>
      </c>
      <c r="DS44">
        <v>19991202</v>
      </c>
      <c r="DT44" t="s">
        <v>345</v>
      </c>
      <c r="DU44" t="s">
        <v>302</v>
      </c>
      <c r="DV44" t="s">
        <v>143</v>
      </c>
    </row>
    <row r="45" spans="1:126">
      <c r="A45" t="s">
        <v>239</v>
      </c>
      <c r="B45">
        <v>1</v>
      </c>
      <c r="C45">
        <v>39.6</v>
      </c>
      <c r="D45">
        <v>24998</v>
      </c>
      <c r="E45" t="s">
        <v>144</v>
      </c>
      <c r="F45" t="s">
        <v>128</v>
      </c>
      <c r="G45">
        <v>19991203</v>
      </c>
      <c r="H45" t="s">
        <v>349</v>
      </c>
      <c r="I45" t="s">
        <v>334</v>
      </c>
      <c r="J45">
        <v>19991208</v>
      </c>
      <c r="K45" t="s">
        <v>131</v>
      </c>
      <c r="L45" t="s">
        <v>350</v>
      </c>
      <c r="M45" t="s">
        <v>351</v>
      </c>
      <c r="N45" t="s">
        <v>352</v>
      </c>
      <c r="O45" t="s">
        <v>353</v>
      </c>
      <c r="P45">
        <v>9.2941000000000003</v>
      </c>
      <c r="Q45" t="s">
        <v>135</v>
      </c>
      <c r="R45" t="s">
        <v>136</v>
      </c>
      <c r="S45" t="s">
        <v>135</v>
      </c>
      <c r="T45" t="s">
        <v>137</v>
      </c>
      <c r="U45" t="s">
        <v>137</v>
      </c>
      <c r="V45">
        <v>0</v>
      </c>
      <c r="W45" t="s">
        <v>164</v>
      </c>
      <c r="X45">
        <v>143.5</v>
      </c>
      <c r="Y45">
        <v>19991201</v>
      </c>
      <c r="Z45" t="s">
        <v>354</v>
      </c>
      <c r="AA45" t="s">
        <v>355</v>
      </c>
      <c r="AB45" t="s">
        <v>203</v>
      </c>
      <c r="AC45">
        <v>40</v>
      </c>
      <c r="AD45" t="s">
        <v>165</v>
      </c>
      <c r="AE45" t="s">
        <v>165</v>
      </c>
      <c r="AF45" t="s">
        <v>165</v>
      </c>
      <c r="AG45" t="s">
        <v>165</v>
      </c>
      <c r="AH45" t="s">
        <v>356</v>
      </c>
      <c r="AI45">
        <v>20</v>
      </c>
      <c r="AJ45" t="s">
        <v>252</v>
      </c>
      <c r="AK45">
        <v>40</v>
      </c>
      <c r="AL45">
        <v>6.9</v>
      </c>
      <c r="AM45">
        <v>32.700000000000003</v>
      </c>
      <c r="AN45">
        <v>39.6</v>
      </c>
      <c r="AO45">
        <v>0</v>
      </c>
      <c r="AP45">
        <v>3145</v>
      </c>
      <c r="AQ45">
        <v>3161</v>
      </c>
      <c r="AR45">
        <v>3153</v>
      </c>
      <c r="AS45">
        <v>13.3</v>
      </c>
      <c r="AT45">
        <v>13.4</v>
      </c>
      <c r="AU45">
        <v>13.4</v>
      </c>
      <c r="AV45">
        <v>2.1800000000000002</v>
      </c>
      <c r="AW45">
        <v>2.27</v>
      </c>
      <c r="AX45">
        <v>2.23</v>
      </c>
      <c r="AY45">
        <v>5033.3999999999996</v>
      </c>
      <c r="AZ45">
        <v>5719.4</v>
      </c>
      <c r="BA45">
        <v>5672.5</v>
      </c>
      <c r="BB45" t="s">
        <v>168</v>
      </c>
      <c r="BC45" t="s">
        <v>168</v>
      </c>
      <c r="BD45" t="s">
        <v>168</v>
      </c>
      <c r="BE45">
        <v>838</v>
      </c>
      <c r="BF45">
        <v>866</v>
      </c>
      <c r="BG45">
        <v>850</v>
      </c>
      <c r="BH45">
        <v>142.30000000000001</v>
      </c>
      <c r="BI45">
        <v>144.4</v>
      </c>
      <c r="BJ45">
        <v>143.4</v>
      </c>
      <c r="BK45">
        <v>87</v>
      </c>
      <c r="BL45">
        <v>88.8</v>
      </c>
      <c r="BM45">
        <v>87.9</v>
      </c>
      <c r="BN45">
        <v>92.6</v>
      </c>
      <c r="BO45">
        <v>94.3</v>
      </c>
      <c r="BP45">
        <v>93.4</v>
      </c>
      <c r="BQ45">
        <v>5.0999999999999996</v>
      </c>
      <c r="BR45">
        <v>5.9</v>
      </c>
      <c r="BS45">
        <v>5.5</v>
      </c>
      <c r="BT45">
        <v>23.7</v>
      </c>
      <c r="BU45">
        <v>32.200000000000003</v>
      </c>
      <c r="BV45">
        <v>28.7</v>
      </c>
      <c r="BW45">
        <v>276</v>
      </c>
      <c r="BX45">
        <v>276</v>
      </c>
      <c r="BY45">
        <v>276</v>
      </c>
      <c r="BZ45">
        <v>16.5</v>
      </c>
      <c r="CA45">
        <v>20.7</v>
      </c>
      <c r="CB45">
        <v>17</v>
      </c>
      <c r="CC45">
        <v>0.3</v>
      </c>
      <c r="CD45">
        <v>0.3</v>
      </c>
      <c r="CE45">
        <v>0.3</v>
      </c>
      <c r="CF45">
        <v>0.45</v>
      </c>
      <c r="CG45">
        <v>0.55000000000000004</v>
      </c>
      <c r="CH45">
        <v>0.49</v>
      </c>
      <c r="CI45">
        <v>35</v>
      </c>
      <c r="CJ45">
        <v>35</v>
      </c>
      <c r="CK45">
        <v>35</v>
      </c>
      <c r="CL45">
        <v>269</v>
      </c>
      <c r="CM45">
        <v>300.2</v>
      </c>
      <c r="CN45">
        <v>283.8</v>
      </c>
      <c r="CO45">
        <v>1660</v>
      </c>
      <c r="CP45">
        <v>720</v>
      </c>
      <c r="CQ45">
        <v>540</v>
      </c>
      <c r="CR45">
        <v>1820</v>
      </c>
      <c r="CS45">
        <v>6.3500000000000001E-2</v>
      </c>
      <c r="CT45">
        <v>6.3500000000000001E-2</v>
      </c>
      <c r="CU45">
        <v>6.3500000000000001E-2</v>
      </c>
      <c r="CV45">
        <v>8.8900000000000007E-2</v>
      </c>
      <c r="CW45">
        <v>8.8900000000000007E-2</v>
      </c>
      <c r="CX45">
        <v>8.8900000000000007E-2</v>
      </c>
      <c r="CY45">
        <v>6.3500000000000001E-2</v>
      </c>
      <c r="CZ45">
        <v>6.6000000000000003E-2</v>
      </c>
      <c r="DA45">
        <v>6.4799999999999996E-2</v>
      </c>
      <c r="DB45">
        <v>6.6000000000000003E-2</v>
      </c>
      <c r="DC45">
        <v>6.6000000000000003E-2</v>
      </c>
      <c r="DD45">
        <v>6.6000000000000003E-2</v>
      </c>
      <c r="DE45">
        <v>7.1099999999999997E-2</v>
      </c>
      <c r="DF45">
        <v>7.1099999999999997E-2</v>
      </c>
      <c r="DG45">
        <v>7.1099999999999997E-2</v>
      </c>
      <c r="DH45">
        <v>2.5000000000000001E-3</v>
      </c>
      <c r="DI45">
        <v>4</v>
      </c>
      <c r="DJ45">
        <v>3.4200000000000001E-2</v>
      </c>
      <c r="DK45" t="s">
        <v>253</v>
      </c>
      <c r="DL45" t="s">
        <v>357</v>
      </c>
      <c r="DM45">
        <v>8252</v>
      </c>
      <c r="DN45">
        <v>8231</v>
      </c>
      <c r="DO45">
        <v>800</v>
      </c>
      <c r="DP45" t="s">
        <v>358</v>
      </c>
      <c r="DQ45" t="s">
        <v>359</v>
      </c>
      <c r="DR45">
        <v>199</v>
      </c>
      <c r="DS45">
        <v>19991203</v>
      </c>
      <c r="DT45" t="s">
        <v>349</v>
      </c>
      <c r="DU45">
        <v>91</v>
      </c>
      <c r="DV45" t="s">
        <v>143</v>
      </c>
    </row>
    <row r="46" spans="1:126">
      <c r="A46" t="s">
        <v>126</v>
      </c>
      <c r="B46">
        <v>3</v>
      </c>
      <c r="C46">
        <v>8.5</v>
      </c>
      <c r="D46">
        <v>34703</v>
      </c>
      <c r="E46" t="s">
        <v>144</v>
      </c>
      <c r="F46" t="s">
        <v>145</v>
      </c>
      <c r="G46">
        <v>19991205</v>
      </c>
      <c r="H46" t="s">
        <v>360</v>
      </c>
      <c r="I46" t="s">
        <v>236</v>
      </c>
      <c r="J46">
        <v>19991206</v>
      </c>
      <c r="K46">
        <v>20000605</v>
      </c>
      <c r="L46">
        <v>19991203</v>
      </c>
      <c r="M46" t="s">
        <v>133</v>
      </c>
      <c r="N46" t="s">
        <v>133</v>
      </c>
      <c r="O46" t="s">
        <v>133</v>
      </c>
      <c r="P46">
        <v>0.14710000000000001</v>
      </c>
      <c r="Q46" t="s">
        <v>135</v>
      </c>
      <c r="R46" t="s">
        <v>136</v>
      </c>
      <c r="S46" t="s">
        <v>135</v>
      </c>
      <c r="T46" t="s">
        <v>137</v>
      </c>
      <c r="U46" t="s">
        <v>137</v>
      </c>
      <c r="V46">
        <v>0</v>
      </c>
      <c r="W46" t="s">
        <v>286</v>
      </c>
      <c r="X46">
        <v>143.5</v>
      </c>
      <c r="Y46">
        <v>19991203</v>
      </c>
      <c r="Z46" t="s">
        <v>138</v>
      </c>
      <c r="AA46" t="s">
        <v>328</v>
      </c>
      <c r="AB46">
        <v>9903160</v>
      </c>
      <c r="AC46">
        <v>40</v>
      </c>
      <c r="AD46">
        <v>71.92</v>
      </c>
      <c r="AE46">
        <v>65.77</v>
      </c>
      <c r="AF46">
        <v>10.9</v>
      </c>
      <c r="AG46">
        <v>10.14</v>
      </c>
      <c r="AH46">
        <v>10.31</v>
      </c>
      <c r="AI46">
        <v>510</v>
      </c>
      <c r="AJ46" t="s">
        <v>361</v>
      </c>
      <c r="AK46">
        <v>40</v>
      </c>
      <c r="AL46">
        <v>5.0999999999999996</v>
      </c>
      <c r="AM46">
        <v>3.4</v>
      </c>
      <c r="AN46">
        <v>8.5</v>
      </c>
      <c r="AO46">
        <v>0</v>
      </c>
      <c r="AP46">
        <v>3148</v>
      </c>
      <c r="AQ46">
        <v>3155</v>
      </c>
      <c r="AR46">
        <v>3151.3</v>
      </c>
      <c r="AS46">
        <v>13.2</v>
      </c>
      <c r="AT46">
        <v>13.6</v>
      </c>
      <c r="AU46">
        <v>13.4</v>
      </c>
      <c r="AV46">
        <v>2.17</v>
      </c>
      <c r="AW46">
        <v>2.23</v>
      </c>
      <c r="AX46">
        <v>2.19</v>
      </c>
      <c r="AY46">
        <v>5.9</v>
      </c>
      <c r="AZ46">
        <v>6.4</v>
      </c>
      <c r="BA46">
        <v>6.2</v>
      </c>
      <c r="BB46">
        <v>0</v>
      </c>
      <c r="BC46">
        <v>0</v>
      </c>
      <c r="BD46">
        <v>0</v>
      </c>
      <c r="BE46">
        <v>844</v>
      </c>
      <c r="BF46">
        <v>867</v>
      </c>
      <c r="BG46">
        <v>853</v>
      </c>
      <c r="BH46">
        <v>142.69999999999999</v>
      </c>
      <c r="BI46">
        <v>144.4</v>
      </c>
      <c r="BJ46">
        <v>143.4</v>
      </c>
      <c r="BK46">
        <v>87.2</v>
      </c>
      <c r="BL46">
        <v>88.7</v>
      </c>
      <c r="BM46">
        <v>87.9</v>
      </c>
      <c r="BN46">
        <v>92.9</v>
      </c>
      <c r="BO46">
        <v>94.2</v>
      </c>
      <c r="BP46">
        <v>93.4</v>
      </c>
      <c r="BQ46">
        <v>4.8</v>
      </c>
      <c r="BR46">
        <v>6.2</v>
      </c>
      <c r="BS46">
        <v>5.5</v>
      </c>
      <c r="BT46">
        <v>26.2</v>
      </c>
      <c r="BU46">
        <v>29.2</v>
      </c>
      <c r="BV46">
        <v>27.5</v>
      </c>
      <c r="BW46">
        <v>276</v>
      </c>
      <c r="BX46">
        <v>279</v>
      </c>
      <c r="BY46">
        <v>276</v>
      </c>
      <c r="BZ46">
        <v>6.8</v>
      </c>
      <c r="CA46">
        <v>7.4</v>
      </c>
      <c r="CB46">
        <v>7.1</v>
      </c>
      <c r="CC46">
        <v>0.4</v>
      </c>
      <c r="CD46">
        <v>0.6</v>
      </c>
      <c r="CE46">
        <v>0.5</v>
      </c>
      <c r="CF46">
        <v>0.5</v>
      </c>
      <c r="CG46">
        <v>0.55000000000000004</v>
      </c>
      <c r="CH46">
        <v>0.51</v>
      </c>
      <c r="CI46">
        <v>35</v>
      </c>
      <c r="CJ46">
        <v>35</v>
      </c>
      <c r="CK46">
        <v>35</v>
      </c>
      <c r="CL46">
        <v>150.1</v>
      </c>
      <c r="CM46">
        <v>172.7</v>
      </c>
      <c r="CN46">
        <v>157.4</v>
      </c>
      <c r="CO46">
        <v>1660</v>
      </c>
      <c r="CP46">
        <v>720</v>
      </c>
      <c r="CQ46">
        <v>720</v>
      </c>
      <c r="CR46">
        <v>1150</v>
      </c>
      <c r="CS46">
        <v>6.0999999999999999E-2</v>
      </c>
      <c r="CT46">
        <v>6.0999999999999999E-2</v>
      </c>
      <c r="CU46">
        <v>6.0999999999999999E-2</v>
      </c>
      <c r="CV46">
        <v>8.6400000000000005E-2</v>
      </c>
      <c r="CW46">
        <v>8.6400000000000005E-2</v>
      </c>
      <c r="CX46">
        <v>8.6400000000000005E-2</v>
      </c>
      <c r="CY46">
        <v>6.6000000000000003E-2</v>
      </c>
      <c r="CZ46">
        <v>6.6000000000000003E-2</v>
      </c>
      <c r="DA46">
        <v>6.6000000000000003E-2</v>
      </c>
      <c r="DB46">
        <v>6.3500000000000001E-2</v>
      </c>
      <c r="DC46">
        <v>6.3500000000000001E-2</v>
      </c>
      <c r="DD46">
        <v>6.3500000000000001E-2</v>
      </c>
      <c r="DE46">
        <v>5.33E-2</v>
      </c>
      <c r="DF46">
        <v>6.8599999999999994E-2</v>
      </c>
      <c r="DG46">
        <v>6.0999999999999999E-2</v>
      </c>
      <c r="DH46">
        <v>0</v>
      </c>
      <c r="DI46">
        <v>2</v>
      </c>
      <c r="DJ46">
        <v>4.0599999999999997E-2</v>
      </c>
      <c r="DK46" t="s">
        <v>362</v>
      </c>
      <c r="DL46" t="s">
        <v>141</v>
      </c>
      <c r="DM46">
        <v>8252</v>
      </c>
      <c r="DN46">
        <v>8231</v>
      </c>
      <c r="DO46">
        <v>1289</v>
      </c>
      <c r="DP46">
        <v>2405</v>
      </c>
      <c r="DQ46" t="s">
        <v>142</v>
      </c>
      <c r="DR46">
        <v>1</v>
      </c>
      <c r="DS46">
        <v>19991205</v>
      </c>
      <c r="DT46" t="s">
        <v>360</v>
      </c>
      <c r="DU46">
        <v>119</v>
      </c>
      <c r="DV46" t="s">
        <v>143</v>
      </c>
    </row>
    <row r="47" spans="1:126">
      <c r="A47" t="s">
        <v>126</v>
      </c>
      <c r="B47">
        <v>1</v>
      </c>
      <c r="C47">
        <v>8</v>
      </c>
      <c r="D47">
        <v>35479</v>
      </c>
      <c r="E47" t="s">
        <v>144</v>
      </c>
      <c r="F47" t="s">
        <v>128</v>
      </c>
      <c r="G47">
        <v>19991205</v>
      </c>
      <c r="H47" t="s">
        <v>363</v>
      </c>
      <c r="I47" t="s">
        <v>334</v>
      </c>
      <c r="J47">
        <v>19991207</v>
      </c>
      <c r="K47" t="s">
        <v>131</v>
      </c>
      <c r="L47" t="s">
        <v>364</v>
      </c>
      <c r="M47" t="s">
        <v>365</v>
      </c>
      <c r="N47" t="s">
        <v>366</v>
      </c>
      <c r="O47" t="s">
        <v>133</v>
      </c>
      <c r="P47">
        <v>0</v>
      </c>
      <c r="Q47" t="s">
        <v>135</v>
      </c>
      <c r="R47" t="s">
        <v>136</v>
      </c>
      <c r="S47" t="s">
        <v>135</v>
      </c>
      <c r="T47" t="s">
        <v>137</v>
      </c>
      <c r="U47" t="s">
        <v>137</v>
      </c>
      <c r="V47">
        <v>0</v>
      </c>
      <c r="W47" t="s">
        <v>164</v>
      </c>
      <c r="X47">
        <v>143.5</v>
      </c>
      <c r="Y47">
        <v>19991203</v>
      </c>
      <c r="Z47" t="s">
        <v>138</v>
      </c>
      <c r="AA47" t="s">
        <v>179</v>
      </c>
      <c r="AB47">
        <v>9903160</v>
      </c>
      <c r="AC47">
        <v>40</v>
      </c>
      <c r="AD47">
        <v>71.89</v>
      </c>
      <c r="AE47">
        <v>64.84</v>
      </c>
      <c r="AF47">
        <v>10.9</v>
      </c>
      <c r="AG47">
        <v>10</v>
      </c>
      <c r="AH47">
        <v>10.119999999999999</v>
      </c>
      <c r="AI47">
        <v>260</v>
      </c>
      <c r="AJ47" t="s">
        <v>367</v>
      </c>
      <c r="AK47">
        <v>40</v>
      </c>
      <c r="AL47">
        <v>6.2</v>
      </c>
      <c r="AM47">
        <v>1.8</v>
      </c>
      <c r="AN47">
        <v>8</v>
      </c>
      <c r="AO47">
        <v>0</v>
      </c>
      <c r="AP47">
        <v>3144</v>
      </c>
      <c r="AQ47">
        <v>3158</v>
      </c>
      <c r="AR47">
        <v>3151.2</v>
      </c>
      <c r="AS47">
        <v>13.4</v>
      </c>
      <c r="AT47">
        <v>13.8</v>
      </c>
      <c r="AU47">
        <v>13.7</v>
      </c>
      <c r="AV47">
        <v>2.2000000000000002</v>
      </c>
      <c r="AW47">
        <v>2.35</v>
      </c>
      <c r="AX47">
        <v>2.29</v>
      </c>
      <c r="AY47">
        <v>5.2</v>
      </c>
      <c r="AZ47">
        <v>5.9</v>
      </c>
      <c r="BA47">
        <v>5.6</v>
      </c>
      <c r="BB47">
        <v>0</v>
      </c>
      <c r="BC47">
        <v>0</v>
      </c>
      <c r="BD47">
        <v>0</v>
      </c>
      <c r="BE47">
        <v>836</v>
      </c>
      <c r="BF47">
        <v>878</v>
      </c>
      <c r="BG47">
        <v>858</v>
      </c>
      <c r="BH47">
        <v>143</v>
      </c>
      <c r="BI47">
        <v>143.9</v>
      </c>
      <c r="BJ47">
        <v>143.5</v>
      </c>
      <c r="BK47">
        <v>87.2</v>
      </c>
      <c r="BL47">
        <v>88.5</v>
      </c>
      <c r="BM47">
        <v>87.9</v>
      </c>
      <c r="BN47">
        <v>93</v>
      </c>
      <c r="BO47">
        <v>93.8</v>
      </c>
      <c r="BP47">
        <v>93.4</v>
      </c>
      <c r="BQ47">
        <v>5.2</v>
      </c>
      <c r="BR47">
        <v>6.1</v>
      </c>
      <c r="BS47">
        <v>5.5</v>
      </c>
      <c r="BT47">
        <v>19.899999999999999</v>
      </c>
      <c r="BU47">
        <v>33.1</v>
      </c>
      <c r="BV47">
        <v>26.6</v>
      </c>
      <c r="BW47">
        <v>276</v>
      </c>
      <c r="BX47">
        <v>290</v>
      </c>
      <c r="BY47">
        <v>278</v>
      </c>
      <c r="BZ47">
        <v>6.1</v>
      </c>
      <c r="CA47">
        <v>9.5</v>
      </c>
      <c r="CB47">
        <v>7.7</v>
      </c>
      <c r="CC47">
        <v>0.2</v>
      </c>
      <c r="CD47">
        <v>0.2</v>
      </c>
      <c r="CE47">
        <v>0.2</v>
      </c>
      <c r="CF47">
        <v>0.4</v>
      </c>
      <c r="CG47">
        <v>0.55000000000000004</v>
      </c>
      <c r="CH47">
        <v>0.5</v>
      </c>
      <c r="CI47">
        <v>35</v>
      </c>
      <c r="CJ47">
        <v>35</v>
      </c>
      <c r="CK47">
        <v>35</v>
      </c>
      <c r="CL47">
        <v>198.2</v>
      </c>
      <c r="CM47">
        <v>280.3</v>
      </c>
      <c r="CN47">
        <v>249</v>
      </c>
      <c r="CO47">
        <v>1660</v>
      </c>
      <c r="CP47">
        <v>720</v>
      </c>
      <c r="CQ47">
        <v>720</v>
      </c>
      <c r="CR47">
        <v>1400</v>
      </c>
      <c r="CS47">
        <v>5.0799999999999998E-2</v>
      </c>
      <c r="CT47">
        <v>5.0799999999999998E-2</v>
      </c>
      <c r="CU47">
        <v>5.0799999999999998E-2</v>
      </c>
      <c r="CV47">
        <v>8.8900000000000007E-2</v>
      </c>
      <c r="CW47">
        <v>8.8900000000000007E-2</v>
      </c>
      <c r="CX47">
        <v>8.8900000000000007E-2</v>
      </c>
      <c r="CY47">
        <v>7.3700000000000002E-2</v>
      </c>
      <c r="CZ47">
        <v>7.3700000000000002E-2</v>
      </c>
      <c r="DA47">
        <v>7.3700000000000002E-2</v>
      </c>
      <c r="DB47">
        <v>5.33E-2</v>
      </c>
      <c r="DC47">
        <v>5.33E-2</v>
      </c>
      <c r="DD47">
        <v>5.33E-2</v>
      </c>
      <c r="DE47">
        <v>5.0799999999999998E-2</v>
      </c>
      <c r="DF47">
        <v>6.6000000000000003E-2</v>
      </c>
      <c r="DG47">
        <v>5.8400000000000001E-2</v>
      </c>
      <c r="DH47">
        <v>0</v>
      </c>
      <c r="DI47">
        <v>9</v>
      </c>
      <c r="DJ47">
        <v>4.0599999999999997E-2</v>
      </c>
      <c r="DK47" t="s">
        <v>301</v>
      </c>
      <c r="DL47" t="s">
        <v>182</v>
      </c>
      <c r="DM47">
        <v>8252</v>
      </c>
      <c r="DN47">
        <v>8231</v>
      </c>
      <c r="DO47">
        <v>1291</v>
      </c>
      <c r="DP47">
        <v>2405</v>
      </c>
      <c r="DQ47" t="s">
        <v>142</v>
      </c>
      <c r="DR47" t="s">
        <v>368</v>
      </c>
      <c r="DS47">
        <v>19991205</v>
      </c>
      <c r="DT47" t="s">
        <v>363</v>
      </c>
      <c r="DU47" t="s">
        <v>302</v>
      </c>
      <c r="DV47" t="s">
        <v>143</v>
      </c>
    </row>
    <row r="48" spans="1:126">
      <c r="A48" t="s">
        <v>160</v>
      </c>
      <c r="B48">
        <v>2</v>
      </c>
      <c r="C48">
        <v>14</v>
      </c>
      <c r="D48">
        <v>35357</v>
      </c>
      <c r="E48" t="s">
        <v>144</v>
      </c>
      <c r="F48" t="s">
        <v>128</v>
      </c>
      <c r="G48">
        <v>19991207</v>
      </c>
      <c r="H48" t="s">
        <v>369</v>
      </c>
      <c r="I48" t="s">
        <v>334</v>
      </c>
      <c r="J48">
        <v>20000307</v>
      </c>
      <c r="K48" t="s">
        <v>131</v>
      </c>
      <c r="L48" t="s">
        <v>163</v>
      </c>
      <c r="M48" t="s">
        <v>133</v>
      </c>
      <c r="N48" t="s">
        <v>133</v>
      </c>
      <c r="O48" t="s">
        <v>133</v>
      </c>
      <c r="P48">
        <v>1.7646999999999999</v>
      </c>
      <c r="Q48" t="s">
        <v>135</v>
      </c>
      <c r="R48" t="s">
        <v>136</v>
      </c>
      <c r="S48" t="s">
        <v>135</v>
      </c>
      <c r="T48" t="s">
        <v>137</v>
      </c>
      <c r="U48" t="s">
        <v>137</v>
      </c>
      <c r="V48">
        <v>0</v>
      </c>
      <c r="W48" t="s">
        <v>200</v>
      </c>
      <c r="X48">
        <v>143.5</v>
      </c>
      <c r="Y48">
        <v>19991204</v>
      </c>
      <c r="Z48" t="s">
        <v>138</v>
      </c>
      <c r="AA48" t="s">
        <v>370</v>
      </c>
      <c r="AB48">
        <v>9903160</v>
      </c>
      <c r="AC48">
        <v>40</v>
      </c>
      <c r="AD48">
        <v>72.31</v>
      </c>
      <c r="AE48">
        <v>66.91</v>
      </c>
      <c r="AF48">
        <v>10.92</v>
      </c>
      <c r="AG48">
        <v>10.24</v>
      </c>
      <c r="AH48">
        <v>10.33</v>
      </c>
      <c r="AI48" t="s">
        <v>166</v>
      </c>
      <c r="AJ48" t="s">
        <v>371</v>
      </c>
      <c r="AK48">
        <v>40</v>
      </c>
      <c r="AL48">
        <v>6.2</v>
      </c>
      <c r="AM48">
        <v>7.8</v>
      </c>
      <c r="AN48">
        <v>14</v>
      </c>
      <c r="AO48" t="s">
        <v>161</v>
      </c>
      <c r="AP48" t="s">
        <v>168</v>
      </c>
      <c r="AQ48" t="s">
        <v>168</v>
      </c>
      <c r="AR48" t="s">
        <v>168</v>
      </c>
      <c r="AS48" t="s">
        <v>161</v>
      </c>
      <c r="AT48" t="s">
        <v>161</v>
      </c>
      <c r="AU48" t="s">
        <v>161</v>
      </c>
      <c r="AV48" t="s">
        <v>169</v>
      </c>
      <c r="AW48" t="s">
        <v>169</v>
      </c>
      <c r="AX48" t="s">
        <v>169</v>
      </c>
      <c r="AY48" t="s">
        <v>168</v>
      </c>
      <c r="AZ48" t="s">
        <v>168</v>
      </c>
      <c r="BA48" t="s">
        <v>168</v>
      </c>
      <c r="BB48" t="s">
        <v>168</v>
      </c>
      <c r="BC48" t="s">
        <v>168</v>
      </c>
      <c r="BD48" t="s">
        <v>168</v>
      </c>
      <c r="BE48" t="s">
        <v>170</v>
      </c>
      <c r="BF48" t="s">
        <v>170</v>
      </c>
      <c r="BG48" t="s">
        <v>170</v>
      </c>
      <c r="BH48" t="s">
        <v>161</v>
      </c>
      <c r="BI48" t="s">
        <v>161</v>
      </c>
      <c r="BJ48" t="s">
        <v>161</v>
      </c>
      <c r="BK48" t="s">
        <v>161</v>
      </c>
      <c r="BL48" t="s">
        <v>161</v>
      </c>
      <c r="BM48" t="s">
        <v>161</v>
      </c>
      <c r="BN48" t="s">
        <v>161</v>
      </c>
      <c r="BO48" t="s">
        <v>161</v>
      </c>
      <c r="BP48" t="s">
        <v>161</v>
      </c>
      <c r="BQ48" t="s">
        <v>171</v>
      </c>
      <c r="BR48" t="s">
        <v>171</v>
      </c>
      <c r="BS48" t="s">
        <v>171</v>
      </c>
      <c r="BT48" t="s">
        <v>161</v>
      </c>
      <c r="BU48" t="s">
        <v>161</v>
      </c>
      <c r="BV48" t="s">
        <v>161</v>
      </c>
      <c r="BW48" t="s">
        <v>166</v>
      </c>
      <c r="BX48" t="s">
        <v>166</v>
      </c>
      <c r="BY48" t="s">
        <v>166</v>
      </c>
      <c r="BZ48" t="s">
        <v>172</v>
      </c>
      <c r="CA48" t="s">
        <v>172</v>
      </c>
      <c r="CB48" t="s">
        <v>172</v>
      </c>
      <c r="CC48" t="s">
        <v>172</v>
      </c>
      <c r="CD48" t="s">
        <v>172</v>
      </c>
      <c r="CE48" t="s">
        <v>172</v>
      </c>
      <c r="CF48" t="s">
        <v>173</v>
      </c>
      <c r="CG48" t="s">
        <v>173</v>
      </c>
      <c r="CH48" t="s">
        <v>173</v>
      </c>
      <c r="CI48" t="s">
        <v>174</v>
      </c>
      <c r="CJ48" t="s">
        <v>174</v>
      </c>
      <c r="CK48" t="s">
        <v>174</v>
      </c>
      <c r="CL48" t="s">
        <v>161</v>
      </c>
      <c r="CM48" t="s">
        <v>161</v>
      </c>
      <c r="CN48" t="s">
        <v>161</v>
      </c>
      <c r="CO48" t="s">
        <v>166</v>
      </c>
      <c r="CP48" t="s">
        <v>166</v>
      </c>
      <c r="CQ48" t="s">
        <v>166</v>
      </c>
      <c r="CR48" t="s">
        <v>166</v>
      </c>
      <c r="CS48" t="s">
        <v>134</v>
      </c>
      <c r="CT48" t="s">
        <v>134</v>
      </c>
      <c r="CU48" t="s">
        <v>134</v>
      </c>
      <c r="CV48" t="s">
        <v>134</v>
      </c>
      <c r="CW48" t="s">
        <v>134</v>
      </c>
      <c r="CX48" t="s">
        <v>134</v>
      </c>
      <c r="CY48" t="s">
        <v>134</v>
      </c>
      <c r="CZ48" t="s">
        <v>134</v>
      </c>
      <c r="DA48" t="s">
        <v>134</v>
      </c>
      <c r="DB48" t="s">
        <v>134</v>
      </c>
      <c r="DC48" t="s">
        <v>134</v>
      </c>
      <c r="DD48" t="s">
        <v>134</v>
      </c>
      <c r="DE48" t="s">
        <v>134</v>
      </c>
      <c r="DF48" t="s">
        <v>134</v>
      </c>
      <c r="DG48" t="s">
        <v>134</v>
      </c>
      <c r="DH48" t="s">
        <v>134</v>
      </c>
      <c r="DI48" t="s">
        <v>174</v>
      </c>
      <c r="DJ48" t="s">
        <v>134</v>
      </c>
      <c r="DK48" t="s">
        <v>175</v>
      </c>
      <c r="DL48" t="s">
        <v>175</v>
      </c>
      <c r="DM48" t="s">
        <v>175</v>
      </c>
      <c r="DN48" t="s">
        <v>175</v>
      </c>
      <c r="DO48" t="s">
        <v>175</v>
      </c>
      <c r="DP48" t="s">
        <v>175</v>
      </c>
      <c r="DQ48" t="s">
        <v>175</v>
      </c>
      <c r="DR48">
        <v>5</v>
      </c>
      <c r="DS48">
        <v>19991207</v>
      </c>
      <c r="DT48" t="s">
        <v>369</v>
      </c>
      <c r="DU48">
        <v>103</v>
      </c>
      <c r="DV48" t="s">
        <v>143</v>
      </c>
    </row>
    <row r="49" spans="1:126">
      <c r="A49" t="s">
        <v>160</v>
      </c>
      <c r="B49">
        <v>2</v>
      </c>
      <c r="C49" t="s">
        <v>161</v>
      </c>
      <c r="D49">
        <v>35922</v>
      </c>
      <c r="E49" t="s">
        <v>144</v>
      </c>
      <c r="F49" t="s">
        <v>128</v>
      </c>
      <c r="G49">
        <v>19991209</v>
      </c>
      <c r="H49" t="s">
        <v>372</v>
      </c>
      <c r="I49" t="s">
        <v>241</v>
      </c>
      <c r="J49">
        <v>20010306</v>
      </c>
      <c r="K49" t="s">
        <v>131</v>
      </c>
      <c r="L49" t="s">
        <v>199</v>
      </c>
      <c r="M49" t="s">
        <v>133</v>
      </c>
      <c r="N49" t="s">
        <v>133</v>
      </c>
      <c r="O49" t="s">
        <v>133</v>
      </c>
      <c r="P49" t="s">
        <v>134</v>
      </c>
      <c r="Q49" t="s">
        <v>135</v>
      </c>
      <c r="R49" t="s">
        <v>136</v>
      </c>
      <c r="S49" t="s">
        <v>135</v>
      </c>
      <c r="T49" t="s">
        <v>137</v>
      </c>
      <c r="U49" t="s">
        <v>137</v>
      </c>
      <c r="V49">
        <v>0</v>
      </c>
      <c r="W49" t="s">
        <v>220</v>
      </c>
      <c r="X49">
        <v>143.5</v>
      </c>
      <c r="Y49">
        <v>19991208</v>
      </c>
      <c r="Z49" t="s">
        <v>138</v>
      </c>
      <c r="AA49" t="s">
        <v>373</v>
      </c>
      <c r="AB49">
        <v>9903160</v>
      </c>
      <c r="AC49">
        <v>19</v>
      </c>
      <c r="AD49" t="s">
        <v>165</v>
      </c>
      <c r="AE49" t="s">
        <v>165</v>
      </c>
      <c r="AF49" t="s">
        <v>165</v>
      </c>
      <c r="AG49" t="s">
        <v>165</v>
      </c>
      <c r="AH49" t="s">
        <v>137</v>
      </c>
      <c r="AI49" t="s">
        <v>166</v>
      </c>
      <c r="AJ49" t="s">
        <v>374</v>
      </c>
      <c r="AK49" t="s">
        <v>248</v>
      </c>
      <c r="AL49" t="s">
        <v>161</v>
      </c>
      <c r="AM49" t="s">
        <v>161</v>
      </c>
      <c r="AN49" t="s">
        <v>161</v>
      </c>
      <c r="AO49" t="s">
        <v>161</v>
      </c>
      <c r="AP49">
        <v>3095</v>
      </c>
      <c r="AQ49">
        <v>3171</v>
      </c>
      <c r="AR49">
        <v>3153</v>
      </c>
      <c r="AS49">
        <v>10.5</v>
      </c>
      <c r="AT49">
        <v>14</v>
      </c>
      <c r="AU49">
        <v>13.2</v>
      </c>
      <c r="AV49">
        <v>1.88</v>
      </c>
      <c r="AW49">
        <v>2.54</v>
      </c>
      <c r="AX49">
        <v>2.25</v>
      </c>
      <c r="AY49">
        <v>521</v>
      </c>
      <c r="AZ49">
        <v>5983</v>
      </c>
      <c r="BA49">
        <v>5620</v>
      </c>
      <c r="BB49">
        <v>2226</v>
      </c>
      <c r="BC49">
        <v>2767</v>
      </c>
      <c r="BD49">
        <v>2537</v>
      </c>
      <c r="BE49">
        <v>622</v>
      </c>
      <c r="BF49">
        <v>955</v>
      </c>
      <c r="BG49">
        <v>882</v>
      </c>
      <c r="BH49">
        <v>139.9</v>
      </c>
      <c r="BI49">
        <v>144.69999999999999</v>
      </c>
      <c r="BJ49">
        <v>143.5</v>
      </c>
      <c r="BK49">
        <v>85.4</v>
      </c>
      <c r="BL49">
        <v>89.7</v>
      </c>
      <c r="BM49">
        <v>87.9</v>
      </c>
      <c r="BN49">
        <v>90.1</v>
      </c>
      <c r="BO49">
        <v>95.6</v>
      </c>
      <c r="BP49">
        <v>93.5</v>
      </c>
      <c r="BQ49">
        <v>4.7</v>
      </c>
      <c r="BR49">
        <v>6.5</v>
      </c>
      <c r="BS49">
        <v>5.6</v>
      </c>
      <c r="BT49">
        <v>27.8</v>
      </c>
      <c r="BU49">
        <v>62</v>
      </c>
      <c r="BV49">
        <v>30.5</v>
      </c>
      <c r="BW49">
        <v>211</v>
      </c>
      <c r="BX49">
        <v>284</v>
      </c>
      <c r="BY49">
        <v>271</v>
      </c>
      <c r="BZ49">
        <v>7.8</v>
      </c>
      <c r="CA49">
        <v>35.5</v>
      </c>
      <c r="CB49">
        <v>9</v>
      </c>
      <c r="CC49">
        <v>0.3</v>
      </c>
      <c r="CD49">
        <v>1.4</v>
      </c>
      <c r="CE49">
        <v>1.2</v>
      </c>
      <c r="CF49">
        <v>177</v>
      </c>
      <c r="CG49">
        <v>1982</v>
      </c>
      <c r="CH49">
        <v>495</v>
      </c>
      <c r="CI49">
        <v>35</v>
      </c>
      <c r="CJ49">
        <v>35</v>
      </c>
      <c r="CK49">
        <v>35</v>
      </c>
      <c r="CL49">
        <v>-15</v>
      </c>
      <c r="CM49">
        <v>186</v>
      </c>
      <c r="CN49">
        <v>150</v>
      </c>
      <c r="CO49" t="s">
        <v>166</v>
      </c>
      <c r="CP49" t="s">
        <v>166</v>
      </c>
      <c r="CQ49" t="s">
        <v>166</v>
      </c>
      <c r="CR49" t="s">
        <v>166</v>
      </c>
      <c r="CS49" t="s">
        <v>134</v>
      </c>
      <c r="CT49" t="s">
        <v>134</v>
      </c>
      <c r="CU49" t="s">
        <v>134</v>
      </c>
      <c r="CV49" t="s">
        <v>134</v>
      </c>
      <c r="CW49" t="s">
        <v>134</v>
      </c>
      <c r="CX49" t="s">
        <v>134</v>
      </c>
      <c r="CY49" t="s">
        <v>134</v>
      </c>
      <c r="CZ49" t="s">
        <v>134</v>
      </c>
      <c r="DA49" t="s">
        <v>134</v>
      </c>
      <c r="DB49" t="s">
        <v>134</v>
      </c>
      <c r="DC49" t="s">
        <v>134</v>
      </c>
      <c r="DD49" t="s">
        <v>134</v>
      </c>
      <c r="DE49" t="s">
        <v>134</v>
      </c>
      <c r="DF49" t="s">
        <v>134</v>
      </c>
      <c r="DG49" t="s">
        <v>134</v>
      </c>
      <c r="DH49" t="s">
        <v>134</v>
      </c>
      <c r="DI49" t="s">
        <v>174</v>
      </c>
      <c r="DJ49" t="s">
        <v>134</v>
      </c>
      <c r="DK49" t="s">
        <v>175</v>
      </c>
      <c r="DL49" t="s">
        <v>175</v>
      </c>
      <c r="DM49" t="s">
        <v>175</v>
      </c>
      <c r="DN49" t="s">
        <v>175</v>
      </c>
      <c r="DO49" t="s">
        <v>175</v>
      </c>
      <c r="DP49" t="s">
        <v>175</v>
      </c>
      <c r="DQ49" t="s">
        <v>175</v>
      </c>
      <c r="DR49" t="s">
        <v>375</v>
      </c>
      <c r="DS49">
        <v>19991209</v>
      </c>
      <c r="DT49" t="s">
        <v>372</v>
      </c>
      <c r="DU49">
        <v>103</v>
      </c>
      <c r="DV49" t="s">
        <v>143</v>
      </c>
    </row>
    <row r="50" spans="1:126">
      <c r="A50" t="s">
        <v>239</v>
      </c>
      <c r="B50">
        <v>1</v>
      </c>
      <c r="C50">
        <v>7.8</v>
      </c>
      <c r="D50">
        <v>25000</v>
      </c>
      <c r="E50" t="s">
        <v>144</v>
      </c>
      <c r="F50" t="s">
        <v>145</v>
      </c>
      <c r="G50">
        <v>19991210</v>
      </c>
      <c r="H50" t="s">
        <v>209</v>
      </c>
      <c r="I50" t="s">
        <v>236</v>
      </c>
      <c r="J50">
        <v>19991215</v>
      </c>
      <c r="K50">
        <v>20000610</v>
      </c>
      <c r="L50" t="s">
        <v>133</v>
      </c>
      <c r="M50" t="s">
        <v>133</v>
      </c>
      <c r="N50" t="s">
        <v>133</v>
      </c>
      <c r="O50" t="s">
        <v>133</v>
      </c>
      <c r="P50">
        <v>-5.8799999999999998E-2</v>
      </c>
      <c r="Q50" t="s">
        <v>135</v>
      </c>
      <c r="R50" t="s">
        <v>136</v>
      </c>
      <c r="S50" t="s">
        <v>135</v>
      </c>
      <c r="T50" t="s">
        <v>137</v>
      </c>
      <c r="U50" t="s">
        <v>137</v>
      </c>
      <c r="V50">
        <v>0</v>
      </c>
      <c r="W50" t="s">
        <v>164</v>
      </c>
      <c r="X50">
        <v>143.5</v>
      </c>
      <c r="Y50">
        <v>19991208</v>
      </c>
      <c r="Z50" t="s">
        <v>138</v>
      </c>
      <c r="AA50" t="s">
        <v>299</v>
      </c>
      <c r="AB50">
        <v>9806249</v>
      </c>
      <c r="AC50">
        <v>40</v>
      </c>
      <c r="AD50">
        <v>71.44</v>
      </c>
      <c r="AE50">
        <v>65.91</v>
      </c>
      <c r="AF50">
        <v>10.83</v>
      </c>
      <c r="AG50">
        <v>10.119999999999999</v>
      </c>
      <c r="AH50">
        <v>10.42</v>
      </c>
      <c r="AI50">
        <v>215</v>
      </c>
      <c r="AJ50" t="s">
        <v>252</v>
      </c>
      <c r="AK50">
        <v>40</v>
      </c>
      <c r="AL50">
        <v>3.4</v>
      </c>
      <c r="AM50">
        <v>4.4000000000000004</v>
      </c>
      <c r="AN50">
        <v>7.8</v>
      </c>
      <c r="AO50">
        <v>0</v>
      </c>
      <c r="AP50">
        <v>3142</v>
      </c>
      <c r="AQ50">
        <v>3156</v>
      </c>
      <c r="AR50">
        <v>3150</v>
      </c>
      <c r="AS50">
        <v>13.4</v>
      </c>
      <c r="AT50">
        <v>13.4</v>
      </c>
      <c r="AU50">
        <v>13.4</v>
      </c>
      <c r="AV50">
        <v>2.1800000000000002</v>
      </c>
      <c r="AW50">
        <v>2.35</v>
      </c>
      <c r="AX50">
        <v>2.25</v>
      </c>
      <c r="AY50">
        <v>5689.6</v>
      </c>
      <c r="AZ50">
        <v>6040.1</v>
      </c>
      <c r="BA50">
        <v>5712.2</v>
      </c>
      <c r="BB50" t="s">
        <v>168</v>
      </c>
      <c r="BC50" t="s">
        <v>168</v>
      </c>
      <c r="BD50" t="s">
        <v>168</v>
      </c>
      <c r="BE50">
        <v>849</v>
      </c>
      <c r="BF50">
        <v>866</v>
      </c>
      <c r="BG50">
        <v>851</v>
      </c>
      <c r="BH50">
        <v>142.4</v>
      </c>
      <c r="BI50">
        <v>144</v>
      </c>
      <c r="BJ50">
        <v>143.19999999999999</v>
      </c>
      <c r="BK50">
        <v>86.8</v>
      </c>
      <c r="BL50">
        <v>88.3</v>
      </c>
      <c r="BM50">
        <v>87.7</v>
      </c>
      <c r="BN50">
        <v>92.6</v>
      </c>
      <c r="BO50">
        <v>93.9</v>
      </c>
      <c r="BP50">
        <v>93.2</v>
      </c>
      <c r="BQ50">
        <v>4.7</v>
      </c>
      <c r="BR50">
        <v>5.9</v>
      </c>
      <c r="BS50">
        <v>5.5</v>
      </c>
      <c r="BT50">
        <v>26.6</v>
      </c>
      <c r="BU50">
        <v>32.200000000000003</v>
      </c>
      <c r="BV50">
        <v>30</v>
      </c>
      <c r="BW50">
        <v>276</v>
      </c>
      <c r="BX50">
        <v>276</v>
      </c>
      <c r="BY50">
        <v>276</v>
      </c>
      <c r="BZ50">
        <v>16.2</v>
      </c>
      <c r="CA50">
        <v>16.5</v>
      </c>
      <c r="CB50">
        <v>16.2</v>
      </c>
      <c r="CC50">
        <v>0.3</v>
      </c>
      <c r="CD50">
        <v>0.3</v>
      </c>
      <c r="CE50">
        <v>0.3</v>
      </c>
      <c r="CF50">
        <v>0.45</v>
      </c>
      <c r="CG50">
        <v>0.5</v>
      </c>
      <c r="CH50">
        <v>0.49</v>
      </c>
      <c r="CI50">
        <v>35</v>
      </c>
      <c r="CJ50">
        <v>35</v>
      </c>
      <c r="CK50">
        <v>35</v>
      </c>
      <c r="CL50">
        <v>277.5</v>
      </c>
      <c r="CM50">
        <v>300.2</v>
      </c>
      <c r="CN50">
        <v>284.89999999999998</v>
      </c>
      <c r="CO50">
        <v>1660</v>
      </c>
      <c r="CP50">
        <v>720</v>
      </c>
      <c r="CQ50">
        <v>540</v>
      </c>
      <c r="CR50">
        <v>1625</v>
      </c>
      <c r="CS50">
        <v>6.0900000000000003E-2</v>
      </c>
      <c r="CT50">
        <v>6.0900000000000003E-2</v>
      </c>
      <c r="CU50">
        <v>6.0900000000000003E-2</v>
      </c>
      <c r="CV50">
        <v>8.8900000000000007E-2</v>
      </c>
      <c r="CW50">
        <v>8.8900000000000007E-2</v>
      </c>
      <c r="CX50">
        <v>8.8900000000000007E-2</v>
      </c>
      <c r="CY50">
        <v>6.0999999999999999E-2</v>
      </c>
      <c r="CZ50">
        <v>6.3500000000000001E-2</v>
      </c>
      <c r="DA50">
        <v>6.2199999999999998E-2</v>
      </c>
      <c r="DB50">
        <v>7.3700000000000002E-2</v>
      </c>
      <c r="DC50">
        <v>7.3700000000000002E-2</v>
      </c>
      <c r="DD50">
        <v>7.3700000000000002E-2</v>
      </c>
      <c r="DE50">
        <v>7.1099999999999997E-2</v>
      </c>
      <c r="DF50">
        <v>7.1099999999999997E-2</v>
      </c>
      <c r="DG50">
        <v>7.1099999999999997E-2</v>
      </c>
      <c r="DH50">
        <v>0</v>
      </c>
      <c r="DI50">
        <v>5</v>
      </c>
      <c r="DJ50">
        <v>5.0799999999999998E-2</v>
      </c>
      <c r="DK50" t="s">
        <v>253</v>
      </c>
      <c r="DL50" t="s">
        <v>357</v>
      </c>
      <c r="DM50">
        <v>8252</v>
      </c>
      <c r="DN50">
        <v>8231</v>
      </c>
      <c r="DO50">
        <v>488</v>
      </c>
      <c r="DP50" t="s">
        <v>358</v>
      </c>
      <c r="DQ50" t="s">
        <v>359</v>
      </c>
      <c r="DR50" t="s">
        <v>376</v>
      </c>
      <c r="DS50">
        <v>19991210</v>
      </c>
      <c r="DT50" t="s">
        <v>209</v>
      </c>
      <c r="DU50">
        <v>91</v>
      </c>
      <c r="DV50" t="s">
        <v>143</v>
      </c>
    </row>
    <row r="51" spans="1:126">
      <c r="A51" t="s">
        <v>126</v>
      </c>
      <c r="B51">
        <v>1</v>
      </c>
      <c r="C51">
        <v>11.8</v>
      </c>
      <c r="D51">
        <v>35919</v>
      </c>
      <c r="E51">
        <v>1006</v>
      </c>
      <c r="F51" t="s">
        <v>145</v>
      </c>
      <c r="G51">
        <v>19991210</v>
      </c>
      <c r="H51" t="s">
        <v>377</v>
      </c>
      <c r="I51" t="s">
        <v>236</v>
      </c>
      <c r="J51">
        <v>19991213</v>
      </c>
      <c r="K51">
        <v>20000610</v>
      </c>
      <c r="L51" t="s">
        <v>133</v>
      </c>
      <c r="M51" t="s">
        <v>133</v>
      </c>
      <c r="N51" t="s">
        <v>133</v>
      </c>
      <c r="O51" t="s">
        <v>133</v>
      </c>
      <c r="P51">
        <v>-1.0038</v>
      </c>
      <c r="Q51" t="s">
        <v>135</v>
      </c>
      <c r="R51" t="s">
        <v>136</v>
      </c>
      <c r="S51" t="s">
        <v>135</v>
      </c>
      <c r="T51" t="s">
        <v>137</v>
      </c>
      <c r="U51" t="s">
        <v>137</v>
      </c>
      <c r="V51">
        <v>0</v>
      </c>
      <c r="W51" t="s">
        <v>286</v>
      </c>
      <c r="X51">
        <v>143.5</v>
      </c>
      <c r="Y51">
        <v>19991208</v>
      </c>
      <c r="Z51" t="s">
        <v>138</v>
      </c>
      <c r="AA51" t="s">
        <v>378</v>
      </c>
      <c r="AB51">
        <v>9903160</v>
      </c>
      <c r="AC51">
        <v>40</v>
      </c>
      <c r="AD51">
        <v>59.97</v>
      </c>
      <c r="AE51">
        <v>51.71</v>
      </c>
      <c r="AF51">
        <v>10.18</v>
      </c>
      <c r="AG51">
        <v>8.91</v>
      </c>
      <c r="AH51">
        <v>9.0299999999999994</v>
      </c>
      <c r="AI51">
        <v>360</v>
      </c>
      <c r="AJ51" t="s">
        <v>379</v>
      </c>
      <c r="AK51">
        <v>40</v>
      </c>
      <c r="AL51">
        <v>8.8000000000000007</v>
      </c>
      <c r="AM51">
        <v>3</v>
      </c>
      <c r="AN51">
        <v>11.8</v>
      </c>
      <c r="AO51">
        <v>0</v>
      </c>
      <c r="AP51">
        <v>3145</v>
      </c>
      <c r="AQ51">
        <v>3152</v>
      </c>
      <c r="AR51">
        <v>3148.8</v>
      </c>
      <c r="AS51">
        <v>13.4</v>
      </c>
      <c r="AT51">
        <v>13.8</v>
      </c>
      <c r="AU51">
        <v>13.7</v>
      </c>
      <c r="AV51">
        <v>2.27</v>
      </c>
      <c r="AW51">
        <v>2.35</v>
      </c>
      <c r="AX51">
        <v>2.33</v>
      </c>
      <c r="AY51">
        <v>5.4</v>
      </c>
      <c r="AZ51">
        <v>6.1</v>
      </c>
      <c r="BA51">
        <v>5.9</v>
      </c>
      <c r="BB51">
        <v>0</v>
      </c>
      <c r="BC51">
        <v>0</v>
      </c>
      <c r="BD51">
        <v>0</v>
      </c>
      <c r="BE51">
        <v>835</v>
      </c>
      <c r="BF51">
        <v>878</v>
      </c>
      <c r="BG51">
        <v>851</v>
      </c>
      <c r="BH51">
        <v>142.80000000000001</v>
      </c>
      <c r="BI51">
        <v>143.9</v>
      </c>
      <c r="BJ51">
        <v>143.4</v>
      </c>
      <c r="BK51">
        <v>87.2</v>
      </c>
      <c r="BL51">
        <v>88.2</v>
      </c>
      <c r="BM51">
        <v>87.8</v>
      </c>
      <c r="BN51">
        <v>92.8</v>
      </c>
      <c r="BO51">
        <v>93.8</v>
      </c>
      <c r="BP51">
        <v>93.4</v>
      </c>
      <c r="BQ51">
        <v>5.4</v>
      </c>
      <c r="BR51">
        <v>6.2</v>
      </c>
      <c r="BS51">
        <v>5.7</v>
      </c>
      <c r="BT51">
        <v>24.2</v>
      </c>
      <c r="BU51">
        <v>32.700000000000003</v>
      </c>
      <c r="BV51">
        <v>29.3</v>
      </c>
      <c r="BW51">
        <v>276</v>
      </c>
      <c r="BX51">
        <v>276</v>
      </c>
      <c r="BY51">
        <v>276</v>
      </c>
      <c r="BZ51">
        <v>0</v>
      </c>
      <c r="CA51">
        <v>6.8</v>
      </c>
      <c r="CB51">
        <v>6</v>
      </c>
      <c r="CC51">
        <v>0.2</v>
      </c>
      <c r="CD51">
        <v>0.2</v>
      </c>
      <c r="CE51">
        <v>0.2</v>
      </c>
      <c r="CF51">
        <v>0.45</v>
      </c>
      <c r="CG51">
        <v>0.55000000000000004</v>
      </c>
      <c r="CH51">
        <v>0.5</v>
      </c>
      <c r="CI51">
        <v>35</v>
      </c>
      <c r="CJ51">
        <v>35</v>
      </c>
      <c r="CK51">
        <v>35</v>
      </c>
      <c r="CL51">
        <v>144.4</v>
      </c>
      <c r="CM51">
        <v>209.6</v>
      </c>
      <c r="CN51">
        <v>192.1</v>
      </c>
      <c r="CO51">
        <v>1660</v>
      </c>
      <c r="CP51">
        <v>720</v>
      </c>
      <c r="CQ51">
        <v>720</v>
      </c>
      <c r="CR51">
        <v>1300</v>
      </c>
      <c r="CS51">
        <v>5.33E-2</v>
      </c>
      <c r="CT51">
        <v>5.33E-2</v>
      </c>
      <c r="CU51">
        <v>5.33E-2</v>
      </c>
      <c r="CV51">
        <v>8.8900000000000007E-2</v>
      </c>
      <c r="CW51">
        <v>8.8900000000000007E-2</v>
      </c>
      <c r="CX51">
        <v>8.8900000000000007E-2</v>
      </c>
      <c r="CY51">
        <v>6.0999999999999999E-2</v>
      </c>
      <c r="CZ51">
        <v>6.0999999999999999E-2</v>
      </c>
      <c r="DA51">
        <v>6.0999999999999999E-2</v>
      </c>
      <c r="DB51">
        <v>5.8400000000000001E-2</v>
      </c>
      <c r="DC51">
        <v>6.3500000000000001E-2</v>
      </c>
      <c r="DD51">
        <v>6.0999999999999999E-2</v>
      </c>
      <c r="DE51">
        <v>5.33E-2</v>
      </c>
      <c r="DF51">
        <v>6.3500000000000001E-2</v>
      </c>
      <c r="DG51">
        <v>5.8400000000000001E-2</v>
      </c>
      <c r="DH51">
        <v>0</v>
      </c>
      <c r="DI51">
        <v>1</v>
      </c>
      <c r="DJ51">
        <v>4.3200000000000002E-2</v>
      </c>
      <c r="DK51" t="s">
        <v>301</v>
      </c>
      <c r="DL51" t="s">
        <v>290</v>
      </c>
      <c r="DM51">
        <v>8252</v>
      </c>
      <c r="DN51">
        <v>8231</v>
      </c>
      <c r="DO51">
        <v>1279</v>
      </c>
      <c r="DP51">
        <v>2405</v>
      </c>
      <c r="DQ51" t="s">
        <v>142</v>
      </c>
      <c r="DR51">
        <v>1</v>
      </c>
      <c r="DS51">
        <v>19991210</v>
      </c>
      <c r="DT51" t="s">
        <v>377</v>
      </c>
      <c r="DU51" t="s">
        <v>380</v>
      </c>
      <c r="DV51" t="s">
        <v>143</v>
      </c>
    </row>
    <row r="52" spans="1:126">
      <c r="A52" t="s">
        <v>160</v>
      </c>
      <c r="B52">
        <v>2</v>
      </c>
      <c r="C52">
        <v>7.9</v>
      </c>
      <c r="D52">
        <v>35923</v>
      </c>
      <c r="E52" t="s">
        <v>144</v>
      </c>
      <c r="F52" t="s">
        <v>145</v>
      </c>
      <c r="G52">
        <v>19991213</v>
      </c>
      <c r="H52" t="s">
        <v>381</v>
      </c>
      <c r="I52" t="s">
        <v>236</v>
      </c>
      <c r="J52">
        <v>19991215</v>
      </c>
      <c r="K52">
        <v>20000613</v>
      </c>
      <c r="L52" t="s">
        <v>382</v>
      </c>
      <c r="M52" t="s">
        <v>133</v>
      </c>
      <c r="N52" t="s">
        <v>133</v>
      </c>
      <c r="O52" t="s">
        <v>133</v>
      </c>
      <c r="P52">
        <v>-2.9399999999999999E-2</v>
      </c>
      <c r="Q52" t="s">
        <v>135</v>
      </c>
      <c r="R52" t="s">
        <v>136</v>
      </c>
      <c r="S52" t="s">
        <v>135</v>
      </c>
      <c r="T52" t="s">
        <v>137</v>
      </c>
      <c r="U52" t="s">
        <v>137</v>
      </c>
      <c r="V52">
        <v>0</v>
      </c>
      <c r="W52" t="s">
        <v>147</v>
      </c>
      <c r="X52">
        <v>143.5</v>
      </c>
      <c r="Y52">
        <v>19991211</v>
      </c>
      <c r="Z52" t="s">
        <v>383</v>
      </c>
      <c r="AA52" t="s">
        <v>384</v>
      </c>
      <c r="AB52">
        <v>9903160</v>
      </c>
      <c r="AC52">
        <v>40</v>
      </c>
      <c r="AD52">
        <v>71.819999999999993</v>
      </c>
      <c r="AE52">
        <v>66.239999999999995</v>
      </c>
      <c r="AF52">
        <v>10.9</v>
      </c>
      <c r="AG52">
        <v>10.15</v>
      </c>
      <c r="AH52">
        <v>10.28</v>
      </c>
      <c r="AI52">
        <v>55</v>
      </c>
      <c r="AJ52" t="s">
        <v>385</v>
      </c>
      <c r="AK52">
        <v>40</v>
      </c>
      <c r="AL52">
        <v>4.3</v>
      </c>
      <c r="AM52">
        <v>3.6</v>
      </c>
      <c r="AN52">
        <v>7.9</v>
      </c>
      <c r="AO52">
        <v>0</v>
      </c>
      <c r="AP52">
        <v>3149</v>
      </c>
      <c r="AQ52">
        <v>3162</v>
      </c>
      <c r="AR52">
        <v>3153</v>
      </c>
      <c r="AS52">
        <v>13.3</v>
      </c>
      <c r="AT52">
        <v>13.7</v>
      </c>
      <c r="AU52">
        <v>13.5</v>
      </c>
      <c r="AV52">
        <v>2.16</v>
      </c>
      <c r="AW52">
        <v>2.29</v>
      </c>
      <c r="AX52">
        <v>2.2400000000000002</v>
      </c>
      <c r="AY52">
        <v>4906</v>
      </c>
      <c r="AZ52">
        <v>5509</v>
      </c>
      <c r="BA52">
        <v>5214</v>
      </c>
      <c r="BB52">
        <v>1860</v>
      </c>
      <c r="BC52">
        <v>2516</v>
      </c>
      <c r="BD52">
        <v>2275</v>
      </c>
      <c r="BE52">
        <v>825</v>
      </c>
      <c r="BF52">
        <v>864</v>
      </c>
      <c r="BG52">
        <v>860</v>
      </c>
      <c r="BH52">
        <v>142.9</v>
      </c>
      <c r="BI52">
        <v>144</v>
      </c>
      <c r="BJ52">
        <v>143.4</v>
      </c>
      <c r="BK52">
        <v>87.6</v>
      </c>
      <c r="BL52">
        <v>89.5</v>
      </c>
      <c r="BM52">
        <v>88.4</v>
      </c>
      <c r="BN52">
        <v>93</v>
      </c>
      <c r="BO52">
        <v>94.4</v>
      </c>
      <c r="BP52">
        <v>93.8</v>
      </c>
      <c r="BQ52">
        <v>4.8</v>
      </c>
      <c r="BR52">
        <v>5.8</v>
      </c>
      <c r="BS52">
        <v>5.4</v>
      </c>
      <c r="BT52">
        <v>26.6</v>
      </c>
      <c r="BU52">
        <v>47.8</v>
      </c>
      <c r="BV52">
        <v>30</v>
      </c>
      <c r="BW52">
        <v>265</v>
      </c>
      <c r="BX52">
        <v>287</v>
      </c>
      <c r="BY52">
        <v>276</v>
      </c>
      <c r="BZ52">
        <v>7.8</v>
      </c>
      <c r="CA52">
        <v>9.5</v>
      </c>
      <c r="CB52">
        <v>9.1999999999999993</v>
      </c>
      <c r="CC52">
        <v>0.9</v>
      </c>
      <c r="CD52">
        <v>1.5</v>
      </c>
      <c r="CE52">
        <v>1.3</v>
      </c>
      <c r="CF52">
        <v>0.44</v>
      </c>
      <c r="CG52">
        <v>0.6</v>
      </c>
      <c r="CH52">
        <v>0.5</v>
      </c>
      <c r="CI52">
        <v>35</v>
      </c>
      <c r="CJ52">
        <v>35</v>
      </c>
      <c r="CK52">
        <v>35</v>
      </c>
      <c r="CL52">
        <v>125</v>
      </c>
      <c r="CM52">
        <v>232</v>
      </c>
      <c r="CN52">
        <v>139</v>
      </c>
      <c r="CO52">
        <v>1660</v>
      </c>
      <c r="CP52">
        <v>720</v>
      </c>
      <c r="CQ52">
        <v>540</v>
      </c>
      <c r="CR52">
        <v>1785</v>
      </c>
      <c r="CS52">
        <v>6.8599999999999994E-2</v>
      </c>
      <c r="CT52">
        <v>7.3700000000000002E-2</v>
      </c>
      <c r="CU52">
        <v>7.1099999999999997E-2</v>
      </c>
      <c r="CV52">
        <v>9.4E-2</v>
      </c>
      <c r="CW52">
        <v>0.1041</v>
      </c>
      <c r="CX52">
        <v>9.9099999999999994E-2</v>
      </c>
      <c r="CY52">
        <v>7.3700000000000002E-2</v>
      </c>
      <c r="CZ52">
        <v>7.6200000000000004E-2</v>
      </c>
      <c r="DA52">
        <v>7.4999999999999997E-2</v>
      </c>
      <c r="DB52">
        <v>5.8400000000000001E-2</v>
      </c>
      <c r="DC52">
        <v>6.3500000000000001E-2</v>
      </c>
      <c r="DD52">
        <v>5.9700000000000003E-2</v>
      </c>
      <c r="DE52">
        <v>6.3500000000000001E-2</v>
      </c>
      <c r="DF52">
        <v>7.3700000000000002E-2</v>
      </c>
      <c r="DG52">
        <v>6.8599999999999994E-2</v>
      </c>
      <c r="DH52">
        <v>2.5000000000000001E-3</v>
      </c>
      <c r="DI52">
        <v>1</v>
      </c>
      <c r="DJ52">
        <v>3.56E-2</v>
      </c>
      <c r="DK52" t="s">
        <v>386</v>
      </c>
      <c r="DL52">
        <v>103</v>
      </c>
      <c r="DM52">
        <v>8252</v>
      </c>
      <c r="DN52" t="s">
        <v>188</v>
      </c>
      <c r="DO52">
        <v>1243</v>
      </c>
      <c r="DP52">
        <v>2405</v>
      </c>
      <c r="DQ52" t="s">
        <v>142</v>
      </c>
      <c r="DR52" t="s">
        <v>387</v>
      </c>
      <c r="DS52">
        <v>19991213</v>
      </c>
      <c r="DT52" t="s">
        <v>381</v>
      </c>
      <c r="DU52">
        <v>103</v>
      </c>
      <c r="DV52" t="s">
        <v>143</v>
      </c>
    </row>
    <row r="53" spans="1:126">
      <c r="A53" t="s">
        <v>160</v>
      </c>
      <c r="B53">
        <v>1</v>
      </c>
      <c r="C53">
        <v>12.5</v>
      </c>
      <c r="D53">
        <v>35359</v>
      </c>
      <c r="E53">
        <v>1006</v>
      </c>
      <c r="F53" t="s">
        <v>145</v>
      </c>
      <c r="G53">
        <v>19991220</v>
      </c>
      <c r="H53" t="s">
        <v>360</v>
      </c>
      <c r="I53" t="s">
        <v>236</v>
      </c>
      <c r="J53">
        <v>19991221</v>
      </c>
      <c r="K53">
        <v>20000620</v>
      </c>
      <c r="L53" t="s">
        <v>133</v>
      </c>
      <c r="M53" t="s">
        <v>133</v>
      </c>
      <c r="N53" t="s">
        <v>133</v>
      </c>
      <c r="O53" t="s">
        <v>133</v>
      </c>
      <c r="P53">
        <v>-0.87119999999999997</v>
      </c>
      <c r="Q53" t="s">
        <v>135</v>
      </c>
      <c r="R53" t="s">
        <v>136</v>
      </c>
      <c r="S53" t="s">
        <v>135</v>
      </c>
      <c r="T53" t="s">
        <v>137</v>
      </c>
      <c r="U53" t="s">
        <v>137</v>
      </c>
      <c r="V53">
        <v>0</v>
      </c>
      <c r="W53" t="s">
        <v>151</v>
      </c>
      <c r="X53">
        <v>143.5</v>
      </c>
      <c r="Y53">
        <v>19991218</v>
      </c>
      <c r="Z53" t="s">
        <v>138</v>
      </c>
      <c r="AA53" t="s">
        <v>388</v>
      </c>
      <c r="AB53">
        <v>9903160</v>
      </c>
      <c r="AC53">
        <v>40</v>
      </c>
      <c r="AD53">
        <v>59.94</v>
      </c>
      <c r="AE53">
        <v>51.39</v>
      </c>
      <c r="AF53">
        <v>10.18</v>
      </c>
      <c r="AG53">
        <v>8.86</v>
      </c>
      <c r="AH53">
        <v>8.9700000000000006</v>
      </c>
      <c r="AI53">
        <v>40</v>
      </c>
      <c r="AJ53" t="s">
        <v>389</v>
      </c>
      <c r="AK53">
        <v>40</v>
      </c>
      <c r="AL53">
        <v>5.8</v>
      </c>
      <c r="AM53">
        <v>6.7</v>
      </c>
      <c r="AN53">
        <v>12.5</v>
      </c>
      <c r="AO53">
        <v>0</v>
      </c>
      <c r="AP53">
        <v>3140</v>
      </c>
      <c r="AQ53">
        <v>3152</v>
      </c>
      <c r="AR53">
        <v>3146.5</v>
      </c>
      <c r="AS53">
        <v>13.5</v>
      </c>
      <c r="AT53">
        <v>13.8</v>
      </c>
      <c r="AU53">
        <v>13.6</v>
      </c>
      <c r="AV53">
        <v>2.14</v>
      </c>
      <c r="AW53">
        <v>2.29</v>
      </c>
      <c r="AX53">
        <v>2.2599999999999998</v>
      </c>
      <c r="AY53">
        <v>4280.3</v>
      </c>
      <c r="AZ53">
        <v>5182.6000000000004</v>
      </c>
      <c r="BA53">
        <v>4982.2</v>
      </c>
      <c r="BB53">
        <v>2000</v>
      </c>
      <c r="BC53">
        <v>2300</v>
      </c>
      <c r="BD53">
        <v>2201.3000000000002</v>
      </c>
      <c r="BE53">
        <v>833</v>
      </c>
      <c r="BF53">
        <v>872</v>
      </c>
      <c r="BG53">
        <v>851</v>
      </c>
      <c r="BH53">
        <v>142.19999999999999</v>
      </c>
      <c r="BI53">
        <v>144.4</v>
      </c>
      <c r="BJ53">
        <v>143.4</v>
      </c>
      <c r="BK53">
        <v>86.7</v>
      </c>
      <c r="BL53">
        <v>88.4</v>
      </c>
      <c r="BM53">
        <v>87.5</v>
      </c>
      <c r="BN53">
        <v>92.8</v>
      </c>
      <c r="BO53">
        <v>94.2</v>
      </c>
      <c r="BP53">
        <v>93.5</v>
      </c>
      <c r="BQ53">
        <v>5.5</v>
      </c>
      <c r="BR53">
        <v>6.5</v>
      </c>
      <c r="BS53">
        <v>6</v>
      </c>
      <c r="BT53">
        <v>27.6</v>
      </c>
      <c r="BU53">
        <v>32.700000000000003</v>
      </c>
      <c r="BV53">
        <v>30.1</v>
      </c>
      <c r="BW53">
        <v>268</v>
      </c>
      <c r="BX53">
        <v>279</v>
      </c>
      <c r="BY53">
        <v>273</v>
      </c>
      <c r="BZ53">
        <v>8.1</v>
      </c>
      <c r="CA53">
        <v>9.1</v>
      </c>
      <c r="CB53">
        <v>8.4</v>
      </c>
      <c r="CC53">
        <v>0.4</v>
      </c>
      <c r="CD53">
        <v>0.7</v>
      </c>
      <c r="CE53">
        <v>0.5</v>
      </c>
      <c r="CF53">
        <v>0.39</v>
      </c>
      <c r="CG53">
        <v>0.6</v>
      </c>
      <c r="CH53">
        <v>0.51</v>
      </c>
      <c r="CI53">
        <v>35</v>
      </c>
      <c r="CJ53">
        <v>35</v>
      </c>
      <c r="CK53">
        <v>35</v>
      </c>
      <c r="CL53">
        <v>125</v>
      </c>
      <c r="CM53">
        <v>173</v>
      </c>
      <c r="CN53">
        <v>151.80000000000001</v>
      </c>
      <c r="CO53">
        <v>1660</v>
      </c>
      <c r="CP53">
        <v>720</v>
      </c>
      <c r="CQ53">
        <v>540</v>
      </c>
      <c r="CR53">
        <v>1800</v>
      </c>
      <c r="CS53">
        <v>6.0999999999999999E-2</v>
      </c>
      <c r="CT53">
        <v>7.3700000000000002E-2</v>
      </c>
      <c r="CU53">
        <v>6.6699999999999995E-2</v>
      </c>
      <c r="CV53">
        <v>8.8900000000000007E-2</v>
      </c>
      <c r="CW53">
        <v>0.1041</v>
      </c>
      <c r="CX53">
        <v>9.5899999999999999E-2</v>
      </c>
      <c r="CY53">
        <v>6.6000000000000003E-2</v>
      </c>
      <c r="CZ53">
        <v>6.8599999999999994E-2</v>
      </c>
      <c r="DA53">
        <v>6.7299999999999999E-2</v>
      </c>
      <c r="DB53">
        <v>5.0799999999999998E-2</v>
      </c>
      <c r="DC53">
        <v>5.0799999999999998E-2</v>
      </c>
      <c r="DD53">
        <v>5.0799999999999998E-2</v>
      </c>
      <c r="DE53">
        <v>5.8400000000000001E-2</v>
      </c>
      <c r="DF53">
        <v>7.6200000000000004E-2</v>
      </c>
      <c r="DG53">
        <v>6.7299999999999999E-2</v>
      </c>
      <c r="DH53">
        <v>2.5999999999999999E-3</v>
      </c>
      <c r="DI53">
        <v>10</v>
      </c>
      <c r="DJ53">
        <v>5.33E-2</v>
      </c>
      <c r="DK53" t="s">
        <v>390</v>
      </c>
      <c r="DL53">
        <v>31</v>
      </c>
      <c r="DM53">
        <v>8252</v>
      </c>
      <c r="DN53" t="s">
        <v>188</v>
      </c>
      <c r="DO53">
        <v>1156</v>
      </c>
      <c r="DP53">
        <v>2405</v>
      </c>
      <c r="DQ53" t="s">
        <v>142</v>
      </c>
      <c r="DR53" t="s">
        <v>391</v>
      </c>
      <c r="DS53">
        <v>19991220</v>
      </c>
      <c r="DT53" t="s">
        <v>360</v>
      </c>
      <c r="DU53">
        <v>31</v>
      </c>
      <c r="DV53" t="s">
        <v>143</v>
      </c>
    </row>
    <row r="54" spans="1:126">
      <c r="A54" t="s">
        <v>239</v>
      </c>
      <c r="B54">
        <v>1</v>
      </c>
      <c r="C54">
        <v>14.4</v>
      </c>
      <c r="D54">
        <v>36209</v>
      </c>
      <c r="E54">
        <v>1006</v>
      </c>
      <c r="F54" t="s">
        <v>145</v>
      </c>
      <c r="G54">
        <v>20000214</v>
      </c>
      <c r="H54" t="s">
        <v>345</v>
      </c>
      <c r="I54" t="s">
        <v>236</v>
      </c>
      <c r="J54">
        <v>20000216</v>
      </c>
      <c r="K54">
        <v>20000814</v>
      </c>
      <c r="L54">
        <v>20000209</v>
      </c>
      <c r="M54" t="s">
        <v>133</v>
      </c>
      <c r="N54" t="s">
        <v>133</v>
      </c>
      <c r="O54" t="s">
        <v>133</v>
      </c>
      <c r="P54">
        <v>-0.51139999999999997</v>
      </c>
      <c r="Q54" t="s">
        <v>135</v>
      </c>
      <c r="R54" t="s">
        <v>136</v>
      </c>
      <c r="S54" t="s">
        <v>135</v>
      </c>
      <c r="T54" t="s">
        <v>137</v>
      </c>
      <c r="U54" t="s">
        <v>137</v>
      </c>
      <c r="V54">
        <v>0</v>
      </c>
      <c r="W54" t="s">
        <v>164</v>
      </c>
      <c r="X54">
        <v>143.5</v>
      </c>
      <c r="Y54">
        <v>20000213</v>
      </c>
      <c r="Z54" t="s">
        <v>138</v>
      </c>
      <c r="AA54" t="s">
        <v>392</v>
      </c>
      <c r="AB54">
        <v>9910650</v>
      </c>
      <c r="AC54">
        <v>40</v>
      </c>
      <c r="AD54">
        <v>60.05</v>
      </c>
      <c r="AE54">
        <v>51.29</v>
      </c>
      <c r="AF54">
        <v>10.14</v>
      </c>
      <c r="AG54">
        <v>8.85</v>
      </c>
      <c r="AH54">
        <v>8.93</v>
      </c>
      <c r="AI54">
        <v>110</v>
      </c>
      <c r="AJ54">
        <v>36209</v>
      </c>
      <c r="AK54">
        <v>40</v>
      </c>
      <c r="AL54">
        <v>6</v>
      </c>
      <c r="AM54">
        <v>8.4</v>
      </c>
      <c r="AN54">
        <v>14.4</v>
      </c>
      <c r="AO54">
        <v>0</v>
      </c>
      <c r="AP54">
        <v>3140</v>
      </c>
      <c r="AQ54">
        <v>3155</v>
      </c>
      <c r="AR54">
        <v>3147</v>
      </c>
      <c r="AS54">
        <v>13.4</v>
      </c>
      <c r="AT54">
        <v>13.4</v>
      </c>
      <c r="AU54">
        <v>13.4</v>
      </c>
      <c r="AV54">
        <v>2.1800000000000002</v>
      </c>
      <c r="AW54">
        <v>2.2799999999999998</v>
      </c>
      <c r="AX54">
        <v>2.2400000000000002</v>
      </c>
      <c r="AY54">
        <v>5689.6</v>
      </c>
      <c r="AZ54">
        <v>6375.6</v>
      </c>
      <c r="BA54">
        <v>6067.3</v>
      </c>
      <c r="BB54" t="s">
        <v>168</v>
      </c>
      <c r="BC54" t="s">
        <v>168</v>
      </c>
      <c r="BD54" t="s">
        <v>168</v>
      </c>
      <c r="BE54">
        <v>856</v>
      </c>
      <c r="BF54">
        <v>875</v>
      </c>
      <c r="BG54">
        <v>865</v>
      </c>
      <c r="BH54">
        <v>142.80000000000001</v>
      </c>
      <c r="BI54">
        <v>144.19999999999999</v>
      </c>
      <c r="BJ54">
        <v>143.30000000000001</v>
      </c>
      <c r="BK54">
        <v>87.4</v>
      </c>
      <c r="BL54">
        <v>89.3</v>
      </c>
      <c r="BM54">
        <v>88.2</v>
      </c>
      <c r="BN54">
        <v>92.5</v>
      </c>
      <c r="BO54">
        <v>94.1</v>
      </c>
      <c r="BP54">
        <v>93.2</v>
      </c>
      <c r="BQ54">
        <v>4.4000000000000004</v>
      </c>
      <c r="BR54">
        <v>5.7</v>
      </c>
      <c r="BS54">
        <v>5</v>
      </c>
      <c r="BT54">
        <v>20.100000000000001</v>
      </c>
      <c r="BU54">
        <v>30.3</v>
      </c>
      <c r="BV54">
        <v>26.3</v>
      </c>
      <c r="BW54">
        <v>276</v>
      </c>
      <c r="BX54">
        <v>276</v>
      </c>
      <c r="BY54">
        <v>276</v>
      </c>
      <c r="BZ54">
        <v>13.8</v>
      </c>
      <c r="CA54">
        <v>15.2</v>
      </c>
      <c r="CB54">
        <v>15.1</v>
      </c>
      <c r="CC54">
        <v>0.3</v>
      </c>
      <c r="CD54">
        <v>0.3</v>
      </c>
      <c r="CE54">
        <v>0.3</v>
      </c>
      <c r="CF54">
        <v>0.45</v>
      </c>
      <c r="CG54">
        <v>0.55000000000000004</v>
      </c>
      <c r="CH54">
        <v>0.5</v>
      </c>
      <c r="CI54">
        <v>35</v>
      </c>
      <c r="CJ54">
        <v>35</v>
      </c>
      <c r="CK54">
        <v>35</v>
      </c>
      <c r="CL54">
        <v>282.89999999999998</v>
      </c>
      <c r="CM54">
        <v>294.5</v>
      </c>
      <c r="CN54">
        <v>290.39999999999998</v>
      </c>
      <c r="CO54">
        <v>1660</v>
      </c>
      <c r="CP54">
        <v>720</v>
      </c>
      <c r="CQ54">
        <v>540</v>
      </c>
      <c r="CR54">
        <v>1950</v>
      </c>
      <c r="CS54">
        <v>5.5899999999999998E-2</v>
      </c>
      <c r="CT54">
        <v>5.5899999999999998E-2</v>
      </c>
      <c r="CU54">
        <v>5.5899999999999998E-2</v>
      </c>
      <c r="CV54">
        <v>8.6400000000000005E-2</v>
      </c>
      <c r="CW54">
        <v>9.1399999999999995E-2</v>
      </c>
      <c r="CX54">
        <v>8.8900000000000007E-2</v>
      </c>
      <c r="CY54">
        <v>6.3500000000000001E-2</v>
      </c>
      <c r="CZ54">
        <v>6.6000000000000003E-2</v>
      </c>
      <c r="DA54">
        <v>6.4799999999999996E-2</v>
      </c>
      <c r="DB54">
        <v>6.6000000000000003E-2</v>
      </c>
      <c r="DC54">
        <v>6.8599999999999994E-2</v>
      </c>
      <c r="DD54">
        <v>6.7299999999999999E-2</v>
      </c>
      <c r="DE54">
        <v>7.1099999999999997E-2</v>
      </c>
      <c r="DF54">
        <v>7.3700000000000002E-2</v>
      </c>
      <c r="DG54">
        <v>7.2400000000000006E-2</v>
      </c>
      <c r="DH54">
        <v>2.5000000000000001E-3</v>
      </c>
      <c r="DI54">
        <v>4</v>
      </c>
      <c r="DJ54">
        <v>5.0799999999999998E-2</v>
      </c>
      <c r="DK54">
        <v>49416</v>
      </c>
      <c r="DL54">
        <v>67.75</v>
      </c>
      <c r="DM54" t="s">
        <v>393</v>
      </c>
      <c r="DN54">
        <v>8231</v>
      </c>
      <c r="DO54">
        <v>488</v>
      </c>
      <c r="DP54">
        <v>2405</v>
      </c>
      <c r="DQ54" t="s">
        <v>142</v>
      </c>
      <c r="DR54">
        <v>207</v>
      </c>
      <c r="DS54">
        <v>20000214</v>
      </c>
      <c r="DT54" t="s">
        <v>345</v>
      </c>
      <c r="DU54">
        <v>91</v>
      </c>
      <c r="DV54" t="s">
        <v>143</v>
      </c>
    </row>
    <row r="55" spans="1:126">
      <c r="A55" t="s">
        <v>160</v>
      </c>
      <c r="B55">
        <v>2</v>
      </c>
      <c r="C55">
        <v>20.100000000000001</v>
      </c>
      <c r="D55">
        <v>35360</v>
      </c>
      <c r="E55">
        <v>1006</v>
      </c>
      <c r="F55" t="s">
        <v>145</v>
      </c>
      <c r="G55">
        <v>20000306</v>
      </c>
      <c r="H55" t="s">
        <v>394</v>
      </c>
      <c r="I55" t="s">
        <v>236</v>
      </c>
      <c r="J55">
        <v>20000308</v>
      </c>
      <c r="K55">
        <v>20000906</v>
      </c>
      <c r="L55">
        <v>20000302</v>
      </c>
      <c r="M55" t="s">
        <v>133</v>
      </c>
      <c r="N55" t="s">
        <v>133</v>
      </c>
      <c r="O55" t="s">
        <v>133</v>
      </c>
      <c r="P55">
        <v>0.56820000000000004</v>
      </c>
      <c r="Q55" t="s">
        <v>135</v>
      </c>
      <c r="R55" t="s">
        <v>136</v>
      </c>
      <c r="S55" t="s">
        <v>135</v>
      </c>
      <c r="T55" t="s">
        <v>137</v>
      </c>
      <c r="U55" t="s">
        <v>137</v>
      </c>
      <c r="V55">
        <v>0</v>
      </c>
      <c r="W55" t="s">
        <v>151</v>
      </c>
      <c r="X55">
        <v>143.5</v>
      </c>
      <c r="Y55">
        <v>20000304</v>
      </c>
      <c r="Z55" t="s">
        <v>138</v>
      </c>
      <c r="AA55" t="s">
        <v>395</v>
      </c>
      <c r="AB55">
        <v>9903160</v>
      </c>
      <c r="AC55">
        <v>40</v>
      </c>
      <c r="AD55">
        <v>59.87</v>
      </c>
      <c r="AE55">
        <v>50.39</v>
      </c>
      <c r="AF55">
        <v>10.18</v>
      </c>
      <c r="AG55">
        <v>8.73</v>
      </c>
      <c r="AH55">
        <v>8.7899999999999991</v>
      </c>
      <c r="AI55">
        <v>40</v>
      </c>
      <c r="AJ55" t="s">
        <v>396</v>
      </c>
      <c r="AK55">
        <v>40</v>
      </c>
      <c r="AL55">
        <v>12.2</v>
      </c>
      <c r="AM55">
        <v>7.9</v>
      </c>
      <c r="AN55">
        <v>20.100000000000001</v>
      </c>
      <c r="AO55">
        <v>0</v>
      </c>
      <c r="AP55">
        <v>3141</v>
      </c>
      <c r="AQ55">
        <v>3168</v>
      </c>
      <c r="AR55">
        <v>3148.3</v>
      </c>
      <c r="AS55">
        <v>13.4</v>
      </c>
      <c r="AT55">
        <v>13.6</v>
      </c>
      <c r="AU55">
        <v>13.5</v>
      </c>
      <c r="AV55">
        <v>2.17</v>
      </c>
      <c r="AW55">
        <v>2.29</v>
      </c>
      <c r="AX55">
        <v>2.23</v>
      </c>
      <c r="AY55">
        <v>4847.1000000000004</v>
      </c>
      <c r="AZ55">
        <v>5219.8999999999996</v>
      </c>
      <c r="BA55">
        <v>5057.7</v>
      </c>
      <c r="BB55">
        <v>1997</v>
      </c>
      <c r="BC55">
        <v>2316</v>
      </c>
      <c r="BD55">
        <v>2146.4</v>
      </c>
      <c r="BE55">
        <v>839</v>
      </c>
      <c r="BF55">
        <v>857</v>
      </c>
      <c r="BG55">
        <v>850</v>
      </c>
      <c r="BH55">
        <v>142.9</v>
      </c>
      <c r="BI55">
        <v>143.6</v>
      </c>
      <c r="BJ55">
        <v>143.19999999999999</v>
      </c>
      <c r="BK55">
        <v>87.3</v>
      </c>
      <c r="BL55">
        <v>88.6</v>
      </c>
      <c r="BM55">
        <v>87.8</v>
      </c>
      <c r="BN55">
        <v>93</v>
      </c>
      <c r="BO55">
        <v>94.2</v>
      </c>
      <c r="BP55">
        <v>93.5</v>
      </c>
      <c r="BQ55">
        <v>5.5</v>
      </c>
      <c r="BR55">
        <v>6</v>
      </c>
      <c r="BS55">
        <v>5.7</v>
      </c>
      <c r="BT55">
        <v>30.5</v>
      </c>
      <c r="BU55">
        <v>37.1</v>
      </c>
      <c r="BV55">
        <v>35.299999999999997</v>
      </c>
      <c r="BW55">
        <v>269</v>
      </c>
      <c r="BX55">
        <v>277</v>
      </c>
      <c r="BY55">
        <v>273</v>
      </c>
      <c r="BZ55">
        <v>8.4</v>
      </c>
      <c r="CA55">
        <v>8.9</v>
      </c>
      <c r="CB55">
        <v>8.6999999999999993</v>
      </c>
      <c r="CC55">
        <v>0.8</v>
      </c>
      <c r="CD55">
        <v>0.9</v>
      </c>
      <c r="CE55">
        <v>0.8</v>
      </c>
      <c r="CF55">
        <v>0.4</v>
      </c>
      <c r="CG55">
        <v>0.59</v>
      </c>
      <c r="CH55">
        <v>0.53</v>
      </c>
      <c r="CI55">
        <v>35</v>
      </c>
      <c r="CJ55">
        <v>35</v>
      </c>
      <c r="CK55">
        <v>35</v>
      </c>
      <c r="CL55">
        <v>177</v>
      </c>
      <c r="CM55">
        <v>187</v>
      </c>
      <c r="CN55">
        <v>182.7</v>
      </c>
      <c r="CO55">
        <v>1660</v>
      </c>
      <c r="CP55">
        <v>720</v>
      </c>
      <c r="CQ55">
        <v>540</v>
      </c>
      <c r="CR55">
        <v>1800</v>
      </c>
      <c r="CS55">
        <v>6.8500000000000005E-2</v>
      </c>
      <c r="CT55">
        <v>7.1099999999999997E-2</v>
      </c>
      <c r="CU55">
        <v>7.0499999999999993E-2</v>
      </c>
      <c r="CV55">
        <v>9.1399999999999995E-2</v>
      </c>
      <c r="CW55">
        <v>9.4E-2</v>
      </c>
      <c r="CX55">
        <v>9.3299999999999994E-2</v>
      </c>
      <c r="CY55">
        <v>6.3500000000000001E-2</v>
      </c>
      <c r="CZ55">
        <v>7.3700000000000002E-2</v>
      </c>
      <c r="DA55">
        <v>3.7900000000000003E-2</v>
      </c>
      <c r="DB55">
        <v>5.8400000000000001E-2</v>
      </c>
      <c r="DC55">
        <v>6.6000000000000003E-2</v>
      </c>
      <c r="DD55">
        <v>6.2199999999999998E-2</v>
      </c>
      <c r="DE55">
        <v>6.3500000000000001E-2</v>
      </c>
      <c r="DF55">
        <v>7.1099999999999997E-2</v>
      </c>
      <c r="DG55">
        <v>6.6699999999999995E-2</v>
      </c>
      <c r="DH55">
        <v>1.0200000000000001E-2</v>
      </c>
      <c r="DI55">
        <v>6</v>
      </c>
      <c r="DJ55">
        <v>4.5699999999999998E-2</v>
      </c>
      <c r="DK55">
        <v>1642</v>
      </c>
      <c r="DL55">
        <v>103</v>
      </c>
      <c r="DM55">
        <v>8252</v>
      </c>
      <c r="DN55" t="s">
        <v>188</v>
      </c>
      <c r="DO55">
        <v>1243</v>
      </c>
      <c r="DP55">
        <v>2405</v>
      </c>
      <c r="DQ55" t="s">
        <v>142</v>
      </c>
      <c r="DR55">
        <v>20</v>
      </c>
      <c r="DS55">
        <v>20000306</v>
      </c>
      <c r="DT55" t="s">
        <v>394</v>
      </c>
      <c r="DU55">
        <v>103</v>
      </c>
      <c r="DV55" t="s">
        <v>143</v>
      </c>
    </row>
    <row r="56" spans="1:126">
      <c r="A56" t="s">
        <v>160</v>
      </c>
      <c r="B56">
        <v>3</v>
      </c>
      <c r="C56">
        <v>20.100000000000001</v>
      </c>
      <c r="D56">
        <v>35924</v>
      </c>
      <c r="E56" t="s">
        <v>144</v>
      </c>
      <c r="F56" t="s">
        <v>128</v>
      </c>
      <c r="G56">
        <v>20000612</v>
      </c>
      <c r="H56" t="s">
        <v>397</v>
      </c>
      <c r="I56" t="s">
        <v>334</v>
      </c>
      <c r="J56">
        <v>20000713</v>
      </c>
      <c r="K56" t="s">
        <v>131</v>
      </c>
      <c r="L56" t="s">
        <v>249</v>
      </c>
      <c r="M56" t="s">
        <v>133</v>
      </c>
      <c r="N56" t="s">
        <v>133</v>
      </c>
      <c r="O56" t="s">
        <v>133</v>
      </c>
      <c r="P56">
        <v>3.5588000000000002</v>
      </c>
      <c r="Q56" t="s">
        <v>135</v>
      </c>
      <c r="R56" t="s">
        <v>136</v>
      </c>
      <c r="S56" t="s">
        <v>135</v>
      </c>
      <c r="T56" t="s">
        <v>137</v>
      </c>
      <c r="U56" t="s">
        <v>137</v>
      </c>
      <c r="V56">
        <v>0</v>
      </c>
      <c r="W56" t="s">
        <v>200</v>
      </c>
      <c r="X56">
        <v>143.5</v>
      </c>
      <c r="Y56">
        <v>20000610</v>
      </c>
      <c r="Z56" t="s">
        <v>245</v>
      </c>
      <c r="AA56" t="s">
        <v>398</v>
      </c>
      <c r="AB56" t="s">
        <v>203</v>
      </c>
      <c r="AC56">
        <v>40</v>
      </c>
      <c r="AD56">
        <v>71.95</v>
      </c>
      <c r="AE56">
        <v>65.86</v>
      </c>
      <c r="AF56">
        <v>10.89</v>
      </c>
      <c r="AG56">
        <v>10.09</v>
      </c>
      <c r="AH56">
        <v>10.220000000000001</v>
      </c>
      <c r="AI56">
        <v>240</v>
      </c>
      <c r="AJ56" t="s">
        <v>399</v>
      </c>
      <c r="AK56">
        <v>40</v>
      </c>
      <c r="AL56">
        <v>15</v>
      </c>
      <c r="AM56">
        <v>5.0999999999999996</v>
      </c>
      <c r="AN56">
        <v>20.100000000000001</v>
      </c>
      <c r="AO56" t="s">
        <v>161</v>
      </c>
      <c r="AP56" t="s">
        <v>168</v>
      </c>
      <c r="AQ56" t="s">
        <v>168</v>
      </c>
      <c r="AR56" t="s">
        <v>168</v>
      </c>
      <c r="AS56" t="s">
        <v>161</v>
      </c>
      <c r="AT56" t="s">
        <v>161</v>
      </c>
      <c r="AU56" t="s">
        <v>161</v>
      </c>
      <c r="AV56" t="s">
        <v>169</v>
      </c>
      <c r="AW56" t="s">
        <v>169</v>
      </c>
      <c r="AX56" t="s">
        <v>169</v>
      </c>
      <c r="AY56" t="s">
        <v>168</v>
      </c>
      <c r="AZ56" t="s">
        <v>168</v>
      </c>
      <c r="BA56" t="s">
        <v>168</v>
      </c>
      <c r="BB56" t="s">
        <v>168</v>
      </c>
      <c r="BC56" t="s">
        <v>168</v>
      </c>
      <c r="BD56" t="s">
        <v>168</v>
      </c>
      <c r="BE56" t="s">
        <v>170</v>
      </c>
      <c r="BF56" t="s">
        <v>170</v>
      </c>
      <c r="BG56" t="s">
        <v>170</v>
      </c>
      <c r="BH56" t="s">
        <v>161</v>
      </c>
      <c r="BI56" t="s">
        <v>161</v>
      </c>
      <c r="BJ56" t="s">
        <v>161</v>
      </c>
      <c r="BK56" t="s">
        <v>161</v>
      </c>
      <c r="BL56" t="s">
        <v>161</v>
      </c>
      <c r="BM56" t="s">
        <v>161</v>
      </c>
      <c r="BN56" t="s">
        <v>161</v>
      </c>
      <c r="BO56" t="s">
        <v>161</v>
      </c>
      <c r="BP56" t="s">
        <v>161</v>
      </c>
      <c r="BQ56" t="s">
        <v>171</v>
      </c>
      <c r="BR56" t="s">
        <v>171</v>
      </c>
      <c r="BS56" t="s">
        <v>171</v>
      </c>
      <c r="BT56" t="s">
        <v>161</v>
      </c>
      <c r="BU56" t="s">
        <v>161</v>
      </c>
      <c r="BV56" t="s">
        <v>161</v>
      </c>
      <c r="BW56" t="s">
        <v>166</v>
      </c>
      <c r="BX56" t="s">
        <v>166</v>
      </c>
      <c r="BY56" t="s">
        <v>166</v>
      </c>
      <c r="BZ56" t="s">
        <v>172</v>
      </c>
      <c r="CA56" t="s">
        <v>172</v>
      </c>
      <c r="CB56" t="s">
        <v>172</v>
      </c>
      <c r="CC56" t="s">
        <v>172</v>
      </c>
      <c r="CD56" t="s">
        <v>172</v>
      </c>
      <c r="CE56" t="s">
        <v>172</v>
      </c>
      <c r="CF56" t="s">
        <v>173</v>
      </c>
      <c r="CG56" t="s">
        <v>173</v>
      </c>
      <c r="CH56" t="s">
        <v>173</v>
      </c>
      <c r="CI56" t="s">
        <v>174</v>
      </c>
      <c r="CJ56" t="s">
        <v>174</v>
      </c>
      <c r="CK56" t="s">
        <v>174</v>
      </c>
      <c r="CL56" t="s">
        <v>161</v>
      </c>
      <c r="CM56" t="s">
        <v>161</v>
      </c>
      <c r="CN56" t="s">
        <v>161</v>
      </c>
      <c r="CO56">
        <v>1660</v>
      </c>
      <c r="CP56">
        <v>720</v>
      </c>
      <c r="CQ56">
        <v>540</v>
      </c>
      <c r="CR56">
        <v>1600</v>
      </c>
      <c r="CS56" t="s">
        <v>134</v>
      </c>
      <c r="CT56" t="s">
        <v>134</v>
      </c>
      <c r="CU56" t="s">
        <v>134</v>
      </c>
      <c r="CV56" t="s">
        <v>134</v>
      </c>
      <c r="CW56" t="s">
        <v>134</v>
      </c>
      <c r="CX56" t="s">
        <v>134</v>
      </c>
      <c r="CY56" t="s">
        <v>134</v>
      </c>
      <c r="CZ56" t="s">
        <v>134</v>
      </c>
      <c r="DA56" t="s">
        <v>134</v>
      </c>
      <c r="DB56" t="s">
        <v>134</v>
      </c>
      <c r="DC56" t="s">
        <v>134</v>
      </c>
      <c r="DD56" t="s">
        <v>134</v>
      </c>
      <c r="DE56" t="s">
        <v>134</v>
      </c>
      <c r="DF56" t="s">
        <v>134</v>
      </c>
      <c r="DG56" t="s">
        <v>134</v>
      </c>
      <c r="DH56" t="s">
        <v>134</v>
      </c>
      <c r="DI56" t="s">
        <v>174</v>
      </c>
      <c r="DJ56" t="s">
        <v>134</v>
      </c>
      <c r="DK56" t="s">
        <v>175</v>
      </c>
      <c r="DL56" t="s">
        <v>175</v>
      </c>
      <c r="DM56" t="s">
        <v>175</v>
      </c>
      <c r="DN56" t="s">
        <v>175</v>
      </c>
      <c r="DO56" t="s">
        <v>175</v>
      </c>
      <c r="DP56" t="s">
        <v>175</v>
      </c>
      <c r="DQ56" t="s">
        <v>175</v>
      </c>
      <c r="DR56">
        <v>1</v>
      </c>
      <c r="DS56">
        <v>20000612</v>
      </c>
      <c r="DT56" t="s">
        <v>397</v>
      </c>
      <c r="DU56">
        <v>152</v>
      </c>
      <c r="DV56" t="s">
        <v>246</v>
      </c>
    </row>
    <row r="57" spans="1:126">
      <c r="A57" t="s">
        <v>126</v>
      </c>
      <c r="B57">
        <v>3</v>
      </c>
      <c r="C57">
        <v>10.9</v>
      </c>
      <c r="D57">
        <v>35921</v>
      </c>
      <c r="E57">
        <v>1006</v>
      </c>
      <c r="F57" t="s">
        <v>145</v>
      </c>
      <c r="G57">
        <v>20000614</v>
      </c>
      <c r="H57" t="s">
        <v>400</v>
      </c>
      <c r="I57" t="s">
        <v>236</v>
      </c>
      <c r="J57">
        <v>20000614</v>
      </c>
      <c r="K57">
        <v>20001214</v>
      </c>
      <c r="L57" t="s">
        <v>133</v>
      </c>
      <c r="M57" t="s">
        <v>133</v>
      </c>
      <c r="N57" t="s">
        <v>133</v>
      </c>
      <c r="O57" t="s">
        <v>133</v>
      </c>
      <c r="P57">
        <v>-1.1741999999999999</v>
      </c>
      <c r="Q57" t="s">
        <v>135</v>
      </c>
      <c r="R57" t="s">
        <v>136</v>
      </c>
      <c r="S57" t="s">
        <v>135</v>
      </c>
      <c r="T57" t="s">
        <v>137</v>
      </c>
      <c r="U57" t="s">
        <v>137</v>
      </c>
      <c r="V57">
        <v>0</v>
      </c>
      <c r="W57" t="s">
        <v>286</v>
      </c>
      <c r="X57">
        <v>143.5</v>
      </c>
      <c r="Y57">
        <v>20000612</v>
      </c>
      <c r="Z57" t="s">
        <v>138</v>
      </c>
      <c r="AA57" t="s">
        <v>401</v>
      </c>
      <c r="AB57">
        <v>9903160</v>
      </c>
      <c r="AC57">
        <v>40</v>
      </c>
      <c r="AD57">
        <v>59.99</v>
      </c>
      <c r="AE57">
        <v>50.51</v>
      </c>
      <c r="AF57">
        <v>10.17</v>
      </c>
      <c r="AG57">
        <v>8.77</v>
      </c>
      <c r="AH57">
        <v>8.89</v>
      </c>
      <c r="AI57">
        <v>160</v>
      </c>
      <c r="AJ57" t="s">
        <v>402</v>
      </c>
      <c r="AK57">
        <v>40</v>
      </c>
      <c r="AL57">
        <v>5.7</v>
      </c>
      <c r="AM57">
        <v>5.2</v>
      </c>
      <c r="AN57">
        <v>10.9</v>
      </c>
      <c r="AO57">
        <v>0</v>
      </c>
      <c r="AP57">
        <v>3148</v>
      </c>
      <c r="AQ57">
        <v>3156</v>
      </c>
      <c r="AR57">
        <v>3151.5</v>
      </c>
      <c r="AS57">
        <v>13.3</v>
      </c>
      <c r="AT57">
        <v>13.9</v>
      </c>
      <c r="AU57">
        <v>13.4</v>
      </c>
      <c r="AV57">
        <v>2.21</v>
      </c>
      <c r="AW57">
        <v>2.23</v>
      </c>
      <c r="AX57">
        <v>2.2200000000000002</v>
      </c>
      <c r="AY57">
        <v>6.2</v>
      </c>
      <c r="AZ57">
        <v>7</v>
      </c>
      <c r="BA57">
        <v>6.8</v>
      </c>
      <c r="BB57">
        <v>0</v>
      </c>
      <c r="BC57">
        <v>0</v>
      </c>
      <c r="BD57">
        <v>0</v>
      </c>
      <c r="BE57">
        <v>844</v>
      </c>
      <c r="BF57">
        <v>876</v>
      </c>
      <c r="BG57">
        <v>856</v>
      </c>
      <c r="BH57">
        <v>142.80000000000001</v>
      </c>
      <c r="BI57">
        <v>143.80000000000001</v>
      </c>
      <c r="BJ57">
        <v>143.30000000000001</v>
      </c>
      <c r="BK57">
        <v>87.7</v>
      </c>
      <c r="BL57">
        <v>88.3</v>
      </c>
      <c r="BM57">
        <v>88</v>
      </c>
      <c r="BN57">
        <v>93.3</v>
      </c>
      <c r="BO57">
        <v>93.8</v>
      </c>
      <c r="BP57">
        <v>93.6</v>
      </c>
      <c r="BQ57">
        <v>5.3</v>
      </c>
      <c r="BR57">
        <v>5.8</v>
      </c>
      <c r="BS57">
        <v>5.6</v>
      </c>
      <c r="BT57">
        <v>27.1</v>
      </c>
      <c r="BU57">
        <v>30.9</v>
      </c>
      <c r="BV57">
        <v>28.8</v>
      </c>
      <c r="BW57">
        <v>276</v>
      </c>
      <c r="BX57">
        <v>279</v>
      </c>
      <c r="BY57">
        <v>276</v>
      </c>
      <c r="BZ57">
        <v>9.5</v>
      </c>
      <c r="CA57">
        <v>9.8000000000000007</v>
      </c>
      <c r="CB57">
        <v>9.6999999999999993</v>
      </c>
      <c r="CC57">
        <v>0.5</v>
      </c>
      <c r="CD57">
        <v>0.5</v>
      </c>
      <c r="CE57">
        <v>0.5</v>
      </c>
      <c r="CF57">
        <v>0.5</v>
      </c>
      <c r="CG57">
        <v>0.5</v>
      </c>
      <c r="CH57">
        <v>0.5</v>
      </c>
      <c r="CI57">
        <v>35</v>
      </c>
      <c r="CJ57">
        <v>35</v>
      </c>
      <c r="CK57">
        <v>35</v>
      </c>
      <c r="CL57">
        <v>167.1</v>
      </c>
      <c r="CM57">
        <v>203.9</v>
      </c>
      <c r="CN57">
        <v>195.1</v>
      </c>
      <c r="CO57">
        <v>1660</v>
      </c>
      <c r="CP57">
        <v>720</v>
      </c>
      <c r="CQ57">
        <v>720</v>
      </c>
      <c r="CR57">
        <v>1500</v>
      </c>
      <c r="CS57">
        <v>5.8400000000000001E-2</v>
      </c>
      <c r="CT57">
        <v>5.8400000000000001E-2</v>
      </c>
      <c r="CU57">
        <v>5.8400000000000001E-2</v>
      </c>
      <c r="CV57">
        <v>8.8900000000000007E-2</v>
      </c>
      <c r="CW57">
        <v>8.8900000000000007E-2</v>
      </c>
      <c r="CX57">
        <v>8.8900000000000007E-2</v>
      </c>
      <c r="CY57">
        <v>6.6000000000000003E-2</v>
      </c>
      <c r="CZ57">
        <v>6.6000000000000003E-2</v>
      </c>
      <c r="DA57">
        <v>6.6000000000000003E-2</v>
      </c>
      <c r="DB57">
        <v>6.3500000000000001E-2</v>
      </c>
      <c r="DC57">
        <v>6.3500000000000001E-2</v>
      </c>
      <c r="DD57">
        <v>6.3500000000000001E-2</v>
      </c>
      <c r="DE57">
        <v>5.33E-2</v>
      </c>
      <c r="DF57">
        <v>6.8599999999999994E-2</v>
      </c>
      <c r="DG57">
        <v>6.0999999999999999E-2</v>
      </c>
      <c r="DH57">
        <v>0</v>
      </c>
      <c r="DI57">
        <v>17</v>
      </c>
      <c r="DJ57">
        <v>4.5699999999999998E-2</v>
      </c>
      <c r="DK57" t="s">
        <v>362</v>
      </c>
      <c r="DL57" t="s">
        <v>141</v>
      </c>
      <c r="DM57">
        <v>8252</v>
      </c>
      <c r="DN57">
        <v>8231</v>
      </c>
      <c r="DO57">
        <v>1289</v>
      </c>
      <c r="DP57" t="s">
        <v>403</v>
      </c>
      <c r="DQ57" t="s">
        <v>142</v>
      </c>
      <c r="DR57">
        <v>16</v>
      </c>
      <c r="DS57">
        <v>20000614</v>
      </c>
      <c r="DT57" t="s">
        <v>400</v>
      </c>
      <c r="DU57">
        <v>119</v>
      </c>
      <c r="DV57" t="s">
        <v>143</v>
      </c>
    </row>
    <row r="58" spans="1:126">
      <c r="A58" t="s">
        <v>160</v>
      </c>
      <c r="B58">
        <v>3</v>
      </c>
      <c r="C58" t="s">
        <v>161</v>
      </c>
      <c r="D58">
        <v>36198</v>
      </c>
      <c r="E58">
        <v>1006</v>
      </c>
      <c r="F58" t="s">
        <v>128</v>
      </c>
      <c r="G58">
        <v>20000615</v>
      </c>
      <c r="H58" t="s">
        <v>237</v>
      </c>
      <c r="I58" t="s">
        <v>241</v>
      </c>
      <c r="J58">
        <v>20000616</v>
      </c>
      <c r="K58" t="s">
        <v>131</v>
      </c>
      <c r="L58" t="s">
        <v>249</v>
      </c>
      <c r="M58" t="s">
        <v>133</v>
      </c>
      <c r="N58" t="s">
        <v>133</v>
      </c>
      <c r="O58" t="s">
        <v>133</v>
      </c>
      <c r="P58" t="s">
        <v>134</v>
      </c>
      <c r="Q58" t="s">
        <v>135</v>
      </c>
      <c r="R58" t="s">
        <v>136</v>
      </c>
      <c r="S58" t="s">
        <v>135</v>
      </c>
      <c r="T58" t="s">
        <v>137</v>
      </c>
      <c r="U58" t="s">
        <v>137</v>
      </c>
      <c r="V58">
        <v>0</v>
      </c>
      <c r="W58" t="s">
        <v>200</v>
      </c>
      <c r="X58">
        <v>143.5</v>
      </c>
      <c r="Y58">
        <v>20000614</v>
      </c>
      <c r="Z58" t="s">
        <v>138</v>
      </c>
      <c r="AA58" t="s">
        <v>404</v>
      </c>
      <c r="AB58" t="s">
        <v>203</v>
      </c>
      <c r="AC58">
        <v>11</v>
      </c>
      <c r="AD58" t="s">
        <v>165</v>
      </c>
      <c r="AE58" t="s">
        <v>165</v>
      </c>
      <c r="AF58" t="s">
        <v>165</v>
      </c>
      <c r="AG58" t="s">
        <v>165</v>
      </c>
      <c r="AH58" t="s">
        <v>137</v>
      </c>
      <c r="AI58" t="s">
        <v>166</v>
      </c>
      <c r="AJ58" t="s">
        <v>247</v>
      </c>
      <c r="AK58" t="s">
        <v>248</v>
      </c>
      <c r="AL58" t="s">
        <v>161</v>
      </c>
      <c r="AM58" t="s">
        <v>161</v>
      </c>
      <c r="AN58" t="s">
        <v>161</v>
      </c>
      <c r="AO58" t="s">
        <v>161</v>
      </c>
      <c r="AP58" t="s">
        <v>168</v>
      </c>
      <c r="AQ58" t="s">
        <v>168</v>
      </c>
      <c r="AR58" t="s">
        <v>168</v>
      </c>
      <c r="AS58" t="s">
        <v>161</v>
      </c>
      <c r="AT58" t="s">
        <v>161</v>
      </c>
      <c r="AU58" t="s">
        <v>161</v>
      </c>
      <c r="AV58" t="s">
        <v>169</v>
      </c>
      <c r="AW58" t="s">
        <v>169</v>
      </c>
      <c r="AX58" t="s">
        <v>169</v>
      </c>
      <c r="AY58" t="s">
        <v>168</v>
      </c>
      <c r="AZ58" t="s">
        <v>168</v>
      </c>
      <c r="BA58" t="s">
        <v>168</v>
      </c>
      <c r="BB58" t="s">
        <v>168</v>
      </c>
      <c r="BC58" t="s">
        <v>168</v>
      </c>
      <c r="BD58" t="s">
        <v>168</v>
      </c>
      <c r="BE58" t="s">
        <v>170</v>
      </c>
      <c r="BF58" t="s">
        <v>170</v>
      </c>
      <c r="BG58" t="s">
        <v>170</v>
      </c>
      <c r="BH58" t="s">
        <v>161</v>
      </c>
      <c r="BI58" t="s">
        <v>161</v>
      </c>
      <c r="BJ58" t="s">
        <v>161</v>
      </c>
      <c r="BK58" t="s">
        <v>161</v>
      </c>
      <c r="BL58" t="s">
        <v>161</v>
      </c>
      <c r="BM58" t="s">
        <v>161</v>
      </c>
      <c r="BN58" t="s">
        <v>161</v>
      </c>
      <c r="BO58" t="s">
        <v>161</v>
      </c>
      <c r="BP58" t="s">
        <v>161</v>
      </c>
      <c r="BQ58" t="s">
        <v>171</v>
      </c>
      <c r="BR58" t="s">
        <v>171</v>
      </c>
      <c r="BS58" t="s">
        <v>171</v>
      </c>
      <c r="BT58" t="s">
        <v>161</v>
      </c>
      <c r="BU58" t="s">
        <v>161</v>
      </c>
      <c r="BV58" t="s">
        <v>161</v>
      </c>
      <c r="BW58" t="s">
        <v>166</v>
      </c>
      <c r="BX58" t="s">
        <v>166</v>
      </c>
      <c r="BY58" t="s">
        <v>166</v>
      </c>
      <c r="BZ58" t="s">
        <v>172</v>
      </c>
      <c r="CA58" t="s">
        <v>172</v>
      </c>
      <c r="CB58" t="s">
        <v>172</v>
      </c>
      <c r="CC58" t="s">
        <v>172</v>
      </c>
      <c r="CD58" t="s">
        <v>172</v>
      </c>
      <c r="CE58" t="s">
        <v>172</v>
      </c>
      <c r="CF58" t="s">
        <v>173</v>
      </c>
      <c r="CG58" t="s">
        <v>173</v>
      </c>
      <c r="CH58" t="s">
        <v>173</v>
      </c>
      <c r="CI58" t="s">
        <v>174</v>
      </c>
      <c r="CJ58" t="s">
        <v>174</v>
      </c>
      <c r="CK58" t="s">
        <v>174</v>
      </c>
      <c r="CL58" t="s">
        <v>161</v>
      </c>
      <c r="CM58" t="s">
        <v>161</v>
      </c>
      <c r="CN58" t="s">
        <v>161</v>
      </c>
      <c r="CO58" t="s">
        <v>166</v>
      </c>
      <c r="CP58" t="s">
        <v>166</v>
      </c>
      <c r="CQ58" t="s">
        <v>166</v>
      </c>
      <c r="CR58" t="s">
        <v>166</v>
      </c>
      <c r="CS58" t="s">
        <v>134</v>
      </c>
      <c r="CT58" t="s">
        <v>134</v>
      </c>
      <c r="CU58" t="s">
        <v>134</v>
      </c>
      <c r="CV58" t="s">
        <v>134</v>
      </c>
      <c r="CW58" t="s">
        <v>134</v>
      </c>
      <c r="CX58" t="s">
        <v>134</v>
      </c>
      <c r="CY58" t="s">
        <v>134</v>
      </c>
      <c r="CZ58" t="s">
        <v>134</v>
      </c>
      <c r="DA58" t="s">
        <v>134</v>
      </c>
      <c r="DB58" t="s">
        <v>134</v>
      </c>
      <c r="DC58" t="s">
        <v>134</v>
      </c>
      <c r="DD58" t="s">
        <v>134</v>
      </c>
      <c r="DE58" t="s">
        <v>134</v>
      </c>
      <c r="DF58" t="s">
        <v>134</v>
      </c>
      <c r="DG58" t="s">
        <v>134</v>
      </c>
      <c r="DH58" t="s">
        <v>134</v>
      </c>
      <c r="DI58" t="s">
        <v>174</v>
      </c>
      <c r="DJ58" t="s">
        <v>134</v>
      </c>
      <c r="DK58" t="s">
        <v>175</v>
      </c>
      <c r="DL58" t="s">
        <v>175</v>
      </c>
      <c r="DM58" t="s">
        <v>175</v>
      </c>
      <c r="DN58" t="s">
        <v>175</v>
      </c>
      <c r="DO58" t="s">
        <v>175</v>
      </c>
      <c r="DP58" t="s">
        <v>175</v>
      </c>
      <c r="DQ58" t="s">
        <v>175</v>
      </c>
      <c r="DR58">
        <v>1</v>
      </c>
      <c r="DS58">
        <v>20000615</v>
      </c>
      <c r="DT58" t="s">
        <v>237</v>
      </c>
      <c r="DU58">
        <v>31</v>
      </c>
      <c r="DV58" t="s">
        <v>143</v>
      </c>
    </row>
    <row r="59" spans="1:126">
      <c r="A59" t="s">
        <v>160</v>
      </c>
      <c r="B59">
        <v>3</v>
      </c>
      <c r="C59">
        <v>11.1</v>
      </c>
      <c r="D59">
        <v>36201</v>
      </c>
      <c r="E59">
        <v>1006</v>
      </c>
      <c r="F59" t="s">
        <v>145</v>
      </c>
      <c r="G59">
        <v>20000629</v>
      </c>
      <c r="H59" t="s">
        <v>405</v>
      </c>
      <c r="I59" t="s">
        <v>236</v>
      </c>
      <c r="J59">
        <v>20000630</v>
      </c>
      <c r="K59">
        <v>20001229</v>
      </c>
      <c r="L59" t="s">
        <v>406</v>
      </c>
      <c r="M59" t="s">
        <v>133</v>
      </c>
      <c r="N59" t="s">
        <v>133</v>
      </c>
      <c r="O59" t="s">
        <v>133</v>
      </c>
      <c r="P59">
        <v>-1.1364000000000001</v>
      </c>
      <c r="Q59" t="s">
        <v>135</v>
      </c>
      <c r="R59" t="s">
        <v>136</v>
      </c>
      <c r="S59" t="s">
        <v>135</v>
      </c>
      <c r="T59" t="s">
        <v>137</v>
      </c>
      <c r="U59" t="s">
        <v>137</v>
      </c>
      <c r="V59">
        <v>0</v>
      </c>
      <c r="W59" t="s">
        <v>151</v>
      </c>
      <c r="X59">
        <v>143.5</v>
      </c>
      <c r="Y59">
        <v>20000627</v>
      </c>
      <c r="Z59" t="s">
        <v>138</v>
      </c>
      <c r="AA59" t="s">
        <v>407</v>
      </c>
      <c r="AB59">
        <v>9903160</v>
      </c>
      <c r="AC59">
        <v>40</v>
      </c>
      <c r="AD59">
        <v>60.02</v>
      </c>
      <c r="AE59">
        <v>50.99</v>
      </c>
      <c r="AF59">
        <v>10.14</v>
      </c>
      <c r="AG59">
        <v>8.81</v>
      </c>
      <c r="AH59">
        <v>8.99</v>
      </c>
      <c r="AI59">
        <v>200</v>
      </c>
      <c r="AJ59" t="s">
        <v>408</v>
      </c>
      <c r="AK59">
        <v>40</v>
      </c>
      <c r="AL59">
        <v>4.7</v>
      </c>
      <c r="AM59">
        <v>6.4</v>
      </c>
      <c r="AN59">
        <v>11.1</v>
      </c>
      <c r="AO59">
        <v>0</v>
      </c>
      <c r="AP59">
        <v>3150</v>
      </c>
      <c r="AQ59">
        <v>3151</v>
      </c>
      <c r="AR59">
        <v>3150</v>
      </c>
      <c r="AS59">
        <v>13.4</v>
      </c>
      <c r="AT59">
        <v>13.7</v>
      </c>
      <c r="AU59">
        <v>13.5</v>
      </c>
      <c r="AV59">
        <v>2.1800000000000002</v>
      </c>
      <c r="AW59">
        <v>2.34</v>
      </c>
      <c r="AX59">
        <v>2.2799999999999998</v>
      </c>
      <c r="AY59">
        <v>5019</v>
      </c>
      <c r="AZ59">
        <v>5822</v>
      </c>
      <c r="BA59">
        <v>5310</v>
      </c>
      <c r="BB59">
        <v>1905</v>
      </c>
      <c r="BC59">
        <v>2129</v>
      </c>
      <c r="BD59">
        <v>2032</v>
      </c>
      <c r="BE59">
        <v>842</v>
      </c>
      <c r="BF59">
        <v>850</v>
      </c>
      <c r="BG59">
        <v>850</v>
      </c>
      <c r="BH59">
        <v>143.4</v>
      </c>
      <c r="BI59">
        <v>143.5</v>
      </c>
      <c r="BJ59">
        <v>143.5</v>
      </c>
      <c r="BK59">
        <v>87.9</v>
      </c>
      <c r="BL59">
        <v>87.9</v>
      </c>
      <c r="BM59">
        <v>87.9</v>
      </c>
      <c r="BN59">
        <v>93.4</v>
      </c>
      <c r="BO59">
        <v>93.5</v>
      </c>
      <c r="BP59">
        <v>93.5</v>
      </c>
      <c r="BQ59">
        <v>5.6</v>
      </c>
      <c r="BR59">
        <v>5.6</v>
      </c>
      <c r="BS59">
        <v>5.6</v>
      </c>
      <c r="BT59">
        <v>26.9</v>
      </c>
      <c r="BU59">
        <v>33.200000000000003</v>
      </c>
      <c r="BV59">
        <v>29.2</v>
      </c>
      <c r="BW59">
        <v>268</v>
      </c>
      <c r="BX59">
        <v>283</v>
      </c>
      <c r="BY59">
        <v>276</v>
      </c>
      <c r="BZ59">
        <v>7.4</v>
      </c>
      <c r="CA59">
        <v>8.8000000000000007</v>
      </c>
      <c r="CB59">
        <v>8.3000000000000007</v>
      </c>
      <c r="CC59">
        <v>0.4</v>
      </c>
      <c r="CD59">
        <v>0.9</v>
      </c>
      <c r="CE59">
        <v>0.8</v>
      </c>
      <c r="CF59">
        <v>0.49</v>
      </c>
      <c r="CG59">
        <v>0.56999999999999995</v>
      </c>
      <c r="CH59">
        <v>0.5</v>
      </c>
      <c r="CI59">
        <v>35</v>
      </c>
      <c r="CJ59">
        <v>35</v>
      </c>
      <c r="CK59">
        <v>35</v>
      </c>
      <c r="CL59">
        <v>140</v>
      </c>
      <c r="CM59">
        <v>192</v>
      </c>
      <c r="CN59">
        <v>177</v>
      </c>
      <c r="CO59">
        <v>1660</v>
      </c>
      <c r="CP59">
        <v>720</v>
      </c>
      <c r="CQ59">
        <v>540</v>
      </c>
      <c r="CR59">
        <v>1640</v>
      </c>
      <c r="CS59">
        <v>6.6000000000000003E-2</v>
      </c>
      <c r="CT59">
        <v>7.1099999999999997E-2</v>
      </c>
      <c r="CU59">
        <v>6.7900000000000002E-2</v>
      </c>
      <c r="CV59">
        <v>9.6500000000000002E-2</v>
      </c>
      <c r="CW59">
        <v>9.9099999999999994E-2</v>
      </c>
      <c r="CX59">
        <v>9.8400000000000001E-2</v>
      </c>
      <c r="CY59">
        <v>6.0999999999999999E-2</v>
      </c>
      <c r="CZ59">
        <v>6.6000000000000003E-2</v>
      </c>
      <c r="DA59">
        <v>6.3500000000000001E-2</v>
      </c>
      <c r="DB59">
        <v>5.0799999999999998E-2</v>
      </c>
      <c r="DC59">
        <v>5.0799999999999998E-2</v>
      </c>
      <c r="DD59">
        <v>5.0799999999999998E-2</v>
      </c>
      <c r="DE59">
        <v>5.0799999999999998E-2</v>
      </c>
      <c r="DF59">
        <v>5.33E-2</v>
      </c>
      <c r="DG59">
        <v>5.1400000000000001E-2</v>
      </c>
      <c r="DH59">
        <v>2.5000000000000001E-3</v>
      </c>
      <c r="DI59">
        <v>3</v>
      </c>
      <c r="DJ59">
        <v>5.0799999999999998E-2</v>
      </c>
      <c r="DK59">
        <v>1616</v>
      </c>
      <c r="DL59">
        <v>31</v>
      </c>
      <c r="DM59">
        <v>8252</v>
      </c>
      <c r="DN59" t="s">
        <v>188</v>
      </c>
      <c r="DO59">
        <v>1156</v>
      </c>
      <c r="DP59">
        <v>2405</v>
      </c>
      <c r="DQ59" t="s">
        <v>142</v>
      </c>
      <c r="DR59" t="s">
        <v>293</v>
      </c>
      <c r="DS59">
        <v>20000629</v>
      </c>
      <c r="DT59" t="s">
        <v>405</v>
      </c>
      <c r="DU59">
        <v>31</v>
      </c>
      <c r="DV59" t="s">
        <v>143</v>
      </c>
    </row>
    <row r="60" spans="1:126">
      <c r="A60" t="s">
        <v>239</v>
      </c>
      <c r="B60">
        <v>1</v>
      </c>
      <c r="C60" t="s">
        <v>161</v>
      </c>
      <c r="D60">
        <v>36211</v>
      </c>
      <c r="E60" t="s">
        <v>144</v>
      </c>
      <c r="F60" t="s">
        <v>128</v>
      </c>
      <c r="G60">
        <v>20000816</v>
      </c>
      <c r="H60" t="s">
        <v>246</v>
      </c>
      <c r="I60" t="s">
        <v>241</v>
      </c>
      <c r="J60">
        <v>20000822</v>
      </c>
      <c r="K60" t="s">
        <v>131</v>
      </c>
      <c r="L60" t="s">
        <v>409</v>
      </c>
      <c r="M60" t="s">
        <v>410</v>
      </c>
      <c r="N60" t="s">
        <v>411</v>
      </c>
      <c r="O60" t="s">
        <v>133</v>
      </c>
      <c r="P60" t="s">
        <v>134</v>
      </c>
      <c r="Q60" t="s">
        <v>135</v>
      </c>
      <c r="R60" t="s">
        <v>136</v>
      </c>
      <c r="S60" t="s">
        <v>135</v>
      </c>
      <c r="T60" t="s">
        <v>137</v>
      </c>
      <c r="U60" t="s">
        <v>137</v>
      </c>
      <c r="V60">
        <v>0</v>
      </c>
      <c r="W60" t="s">
        <v>200</v>
      </c>
      <c r="X60">
        <v>143.5</v>
      </c>
      <c r="Y60">
        <v>20000816</v>
      </c>
      <c r="Z60" t="s">
        <v>138</v>
      </c>
      <c r="AA60" t="s">
        <v>246</v>
      </c>
      <c r="AB60" t="s">
        <v>203</v>
      </c>
      <c r="AC60">
        <v>40</v>
      </c>
      <c r="AD60" t="s">
        <v>165</v>
      </c>
      <c r="AE60" t="s">
        <v>165</v>
      </c>
      <c r="AF60" t="s">
        <v>165</v>
      </c>
      <c r="AG60" t="s">
        <v>165</v>
      </c>
      <c r="AH60" t="s">
        <v>137</v>
      </c>
      <c r="AI60" t="s">
        <v>166</v>
      </c>
      <c r="AJ60" t="s">
        <v>247</v>
      </c>
      <c r="AK60" t="s">
        <v>248</v>
      </c>
      <c r="AL60" t="s">
        <v>161</v>
      </c>
      <c r="AM60" t="s">
        <v>161</v>
      </c>
      <c r="AN60" t="s">
        <v>161</v>
      </c>
      <c r="AO60" t="s">
        <v>161</v>
      </c>
      <c r="AP60" t="s">
        <v>168</v>
      </c>
      <c r="AQ60" t="s">
        <v>168</v>
      </c>
      <c r="AR60" t="s">
        <v>168</v>
      </c>
      <c r="AS60" t="s">
        <v>161</v>
      </c>
      <c r="AT60" t="s">
        <v>161</v>
      </c>
      <c r="AU60" t="s">
        <v>161</v>
      </c>
      <c r="AV60" t="s">
        <v>169</v>
      </c>
      <c r="AW60" t="s">
        <v>169</v>
      </c>
      <c r="AX60" t="s">
        <v>169</v>
      </c>
      <c r="AY60" t="s">
        <v>168</v>
      </c>
      <c r="AZ60" t="s">
        <v>168</v>
      </c>
      <c r="BA60" t="s">
        <v>168</v>
      </c>
      <c r="BB60" t="s">
        <v>168</v>
      </c>
      <c r="BC60" t="s">
        <v>168</v>
      </c>
      <c r="BD60" t="s">
        <v>168</v>
      </c>
      <c r="BE60" t="s">
        <v>170</v>
      </c>
      <c r="BF60" t="s">
        <v>170</v>
      </c>
      <c r="BG60" t="s">
        <v>170</v>
      </c>
      <c r="BH60" t="s">
        <v>161</v>
      </c>
      <c r="BI60" t="s">
        <v>161</v>
      </c>
      <c r="BJ60" t="s">
        <v>161</v>
      </c>
      <c r="BK60" t="s">
        <v>161</v>
      </c>
      <c r="BL60" t="s">
        <v>161</v>
      </c>
      <c r="BM60" t="s">
        <v>161</v>
      </c>
      <c r="BN60" t="s">
        <v>161</v>
      </c>
      <c r="BO60" t="s">
        <v>161</v>
      </c>
      <c r="BP60" t="s">
        <v>161</v>
      </c>
      <c r="BQ60" t="s">
        <v>171</v>
      </c>
      <c r="BR60" t="s">
        <v>171</v>
      </c>
      <c r="BS60" t="s">
        <v>171</v>
      </c>
      <c r="BT60" t="s">
        <v>161</v>
      </c>
      <c r="BU60" t="s">
        <v>161</v>
      </c>
      <c r="BV60" t="s">
        <v>161</v>
      </c>
      <c r="BW60" t="s">
        <v>166</v>
      </c>
      <c r="BX60" t="s">
        <v>166</v>
      </c>
      <c r="BY60" t="s">
        <v>166</v>
      </c>
      <c r="BZ60" t="s">
        <v>172</v>
      </c>
      <c r="CA60" t="s">
        <v>172</v>
      </c>
      <c r="CB60" t="s">
        <v>172</v>
      </c>
      <c r="CC60" t="s">
        <v>172</v>
      </c>
      <c r="CD60" t="s">
        <v>172</v>
      </c>
      <c r="CE60" t="s">
        <v>172</v>
      </c>
      <c r="CF60" t="s">
        <v>173</v>
      </c>
      <c r="CG60" t="s">
        <v>173</v>
      </c>
      <c r="CH60" t="s">
        <v>173</v>
      </c>
      <c r="CI60" t="s">
        <v>174</v>
      </c>
      <c r="CJ60" t="s">
        <v>174</v>
      </c>
      <c r="CK60" t="s">
        <v>174</v>
      </c>
      <c r="CL60" t="s">
        <v>161</v>
      </c>
      <c r="CM60" t="s">
        <v>161</v>
      </c>
      <c r="CN60" t="s">
        <v>161</v>
      </c>
      <c r="CO60" t="s">
        <v>166</v>
      </c>
      <c r="CP60" t="s">
        <v>166</v>
      </c>
      <c r="CQ60" t="s">
        <v>166</v>
      </c>
      <c r="CR60" t="s">
        <v>166</v>
      </c>
      <c r="CS60" t="s">
        <v>134</v>
      </c>
      <c r="CT60" t="s">
        <v>134</v>
      </c>
      <c r="CU60" t="s">
        <v>134</v>
      </c>
      <c r="CV60" t="s">
        <v>134</v>
      </c>
      <c r="CW60" t="s">
        <v>134</v>
      </c>
      <c r="CX60" t="s">
        <v>134</v>
      </c>
      <c r="CY60" t="s">
        <v>134</v>
      </c>
      <c r="CZ60" t="s">
        <v>134</v>
      </c>
      <c r="DA60" t="s">
        <v>134</v>
      </c>
      <c r="DB60" t="s">
        <v>134</v>
      </c>
      <c r="DC60" t="s">
        <v>134</v>
      </c>
      <c r="DD60" t="s">
        <v>134</v>
      </c>
      <c r="DE60" t="s">
        <v>134</v>
      </c>
      <c r="DF60" t="s">
        <v>134</v>
      </c>
      <c r="DG60" t="s">
        <v>134</v>
      </c>
      <c r="DH60" t="s">
        <v>134</v>
      </c>
      <c r="DI60" t="s">
        <v>174</v>
      </c>
      <c r="DJ60" t="s">
        <v>134</v>
      </c>
      <c r="DK60" t="s">
        <v>175</v>
      </c>
      <c r="DL60" t="s">
        <v>175</v>
      </c>
      <c r="DM60" t="s">
        <v>175</v>
      </c>
      <c r="DN60" t="s">
        <v>175</v>
      </c>
      <c r="DO60" t="s">
        <v>175</v>
      </c>
      <c r="DP60" t="s">
        <v>175</v>
      </c>
      <c r="DQ60" t="s">
        <v>175</v>
      </c>
      <c r="DR60">
        <v>217</v>
      </c>
      <c r="DS60">
        <v>20000816</v>
      </c>
      <c r="DT60" t="s">
        <v>246</v>
      </c>
      <c r="DU60">
        <v>91</v>
      </c>
      <c r="DV60" t="s">
        <v>143</v>
      </c>
    </row>
    <row r="61" spans="1:126">
      <c r="A61" t="s">
        <v>126</v>
      </c>
      <c r="B61">
        <v>1</v>
      </c>
      <c r="C61">
        <v>13.8</v>
      </c>
      <c r="D61">
        <v>35920</v>
      </c>
      <c r="E61" t="s">
        <v>144</v>
      </c>
      <c r="F61" t="s">
        <v>145</v>
      </c>
      <c r="G61">
        <v>20000818</v>
      </c>
      <c r="H61" t="s">
        <v>412</v>
      </c>
      <c r="I61" t="s">
        <v>295</v>
      </c>
      <c r="J61">
        <v>20000821</v>
      </c>
      <c r="K61" t="s">
        <v>131</v>
      </c>
      <c r="L61" t="s">
        <v>413</v>
      </c>
      <c r="M61" t="s">
        <v>133</v>
      </c>
      <c r="N61" t="s">
        <v>133</v>
      </c>
      <c r="O61" t="s">
        <v>133</v>
      </c>
      <c r="P61">
        <v>1.7059</v>
      </c>
      <c r="Q61" t="s">
        <v>135</v>
      </c>
      <c r="R61" t="s">
        <v>136</v>
      </c>
      <c r="S61" t="s">
        <v>135</v>
      </c>
      <c r="T61" t="s">
        <v>137</v>
      </c>
      <c r="U61" t="s">
        <v>137</v>
      </c>
      <c r="V61">
        <v>0</v>
      </c>
      <c r="W61" t="s">
        <v>286</v>
      </c>
      <c r="X61">
        <v>143.5</v>
      </c>
      <c r="Y61">
        <v>20000816</v>
      </c>
      <c r="Z61" t="s">
        <v>138</v>
      </c>
      <c r="AA61" t="s">
        <v>209</v>
      </c>
      <c r="AB61">
        <v>9903160</v>
      </c>
      <c r="AC61">
        <v>40</v>
      </c>
      <c r="AD61">
        <v>71.790000000000006</v>
      </c>
      <c r="AE61">
        <v>66.11</v>
      </c>
      <c r="AF61">
        <v>10.9</v>
      </c>
      <c r="AG61">
        <v>10.17</v>
      </c>
      <c r="AH61">
        <v>10.3</v>
      </c>
      <c r="AI61">
        <v>210</v>
      </c>
      <c r="AJ61" t="s">
        <v>414</v>
      </c>
      <c r="AK61">
        <v>40</v>
      </c>
      <c r="AL61">
        <v>11.3</v>
      </c>
      <c r="AM61">
        <v>2.5</v>
      </c>
      <c r="AN61">
        <v>13.8</v>
      </c>
      <c r="AO61">
        <v>0</v>
      </c>
      <c r="AP61">
        <v>3148</v>
      </c>
      <c r="AQ61">
        <v>3154</v>
      </c>
      <c r="AR61">
        <v>3150.6</v>
      </c>
      <c r="AS61">
        <v>13.2</v>
      </c>
      <c r="AT61">
        <v>13.8</v>
      </c>
      <c r="AU61">
        <v>13.5</v>
      </c>
      <c r="AV61">
        <v>2.13</v>
      </c>
      <c r="AW61">
        <v>2.35</v>
      </c>
      <c r="AX61">
        <v>2.2200000000000002</v>
      </c>
      <c r="AY61">
        <v>5.6</v>
      </c>
      <c r="AZ61">
        <v>7.6</v>
      </c>
      <c r="BA61">
        <v>6.2</v>
      </c>
      <c r="BB61">
        <v>0</v>
      </c>
      <c r="BC61">
        <v>0</v>
      </c>
      <c r="BD61">
        <v>0</v>
      </c>
      <c r="BE61">
        <v>824</v>
      </c>
      <c r="BF61">
        <v>872</v>
      </c>
      <c r="BG61">
        <v>844</v>
      </c>
      <c r="BH61">
        <v>142.9</v>
      </c>
      <c r="BI61">
        <v>143.9</v>
      </c>
      <c r="BJ61">
        <v>143.4</v>
      </c>
      <c r="BK61">
        <v>87</v>
      </c>
      <c r="BL61">
        <v>88.2</v>
      </c>
      <c r="BM61">
        <v>87.9</v>
      </c>
      <c r="BN61">
        <v>93.1</v>
      </c>
      <c r="BO61">
        <v>93.7</v>
      </c>
      <c r="BP61">
        <v>93.4</v>
      </c>
      <c r="BQ61">
        <v>5.3</v>
      </c>
      <c r="BR61">
        <v>6.4</v>
      </c>
      <c r="BS61">
        <v>5.6</v>
      </c>
      <c r="BT61">
        <v>33.700000000000003</v>
      </c>
      <c r="BU61">
        <v>43.1</v>
      </c>
      <c r="BV61">
        <v>37.799999999999997</v>
      </c>
      <c r="BW61">
        <v>276</v>
      </c>
      <c r="BX61">
        <v>276</v>
      </c>
      <c r="BY61">
        <v>276</v>
      </c>
      <c r="BZ61">
        <v>3.4</v>
      </c>
      <c r="CA61">
        <v>6.1</v>
      </c>
      <c r="CB61">
        <v>5.7</v>
      </c>
      <c r="CC61">
        <v>0.4</v>
      </c>
      <c r="CD61">
        <v>0.4</v>
      </c>
      <c r="CE61">
        <v>0.4</v>
      </c>
      <c r="CF61">
        <v>0.5</v>
      </c>
      <c r="CG61">
        <v>0.5</v>
      </c>
      <c r="CH61">
        <v>0.5</v>
      </c>
      <c r="CI61">
        <v>35</v>
      </c>
      <c r="CJ61">
        <v>35</v>
      </c>
      <c r="CK61">
        <v>35</v>
      </c>
      <c r="CL61">
        <v>121.8</v>
      </c>
      <c r="CM61">
        <v>184.1</v>
      </c>
      <c r="CN61">
        <v>147.4</v>
      </c>
      <c r="CO61">
        <v>1660</v>
      </c>
      <c r="CP61">
        <v>720</v>
      </c>
      <c r="CQ61">
        <v>720</v>
      </c>
      <c r="CR61">
        <v>1450</v>
      </c>
      <c r="CS61">
        <v>5.5899999999999998E-2</v>
      </c>
      <c r="CT61">
        <v>5.5899999999999998E-2</v>
      </c>
      <c r="CU61">
        <v>5.5899999999999998E-2</v>
      </c>
      <c r="CV61">
        <v>8.8900000000000007E-2</v>
      </c>
      <c r="CW61">
        <v>8.8900000000000007E-2</v>
      </c>
      <c r="CX61">
        <v>8.8900000000000007E-2</v>
      </c>
      <c r="CY61">
        <v>6.0999999999999999E-2</v>
      </c>
      <c r="CZ61">
        <v>6.0999999999999999E-2</v>
      </c>
      <c r="DA61">
        <v>6.0999999999999999E-2</v>
      </c>
      <c r="DB61">
        <v>5.8400000000000001E-2</v>
      </c>
      <c r="DC61">
        <v>6.3500000000000001E-2</v>
      </c>
      <c r="DD61">
        <v>6.0999999999999999E-2</v>
      </c>
      <c r="DE61">
        <v>5.33E-2</v>
      </c>
      <c r="DF61">
        <v>6.3500000000000001E-2</v>
      </c>
      <c r="DG61">
        <v>5.8400000000000001E-2</v>
      </c>
      <c r="DH61">
        <v>0</v>
      </c>
      <c r="DI61">
        <v>14</v>
      </c>
      <c r="DJ61">
        <v>5.0799999999999998E-2</v>
      </c>
      <c r="DK61" t="s">
        <v>301</v>
      </c>
      <c r="DL61" t="s">
        <v>290</v>
      </c>
      <c r="DM61">
        <v>8252</v>
      </c>
      <c r="DN61">
        <v>8231</v>
      </c>
      <c r="DO61">
        <v>1279</v>
      </c>
      <c r="DP61" t="s">
        <v>403</v>
      </c>
      <c r="DQ61" t="s">
        <v>142</v>
      </c>
      <c r="DR61">
        <v>14</v>
      </c>
      <c r="DS61">
        <v>20000818</v>
      </c>
      <c r="DT61" t="s">
        <v>412</v>
      </c>
      <c r="DU61" t="s">
        <v>380</v>
      </c>
      <c r="DV61" t="s">
        <v>143</v>
      </c>
    </row>
    <row r="62" spans="1:126">
      <c r="A62" t="s">
        <v>126</v>
      </c>
      <c r="B62">
        <v>1</v>
      </c>
      <c r="C62">
        <v>7.1</v>
      </c>
      <c r="D62">
        <v>36204</v>
      </c>
      <c r="E62" t="s">
        <v>144</v>
      </c>
      <c r="F62" t="s">
        <v>145</v>
      </c>
      <c r="G62">
        <v>20000824</v>
      </c>
      <c r="H62" t="s">
        <v>415</v>
      </c>
      <c r="I62" t="s">
        <v>295</v>
      </c>
      <c r="J62">
        <v>20000825</v>
      </c>
      <c r="K62" t="s">
        <v>131</v>
      </c>
      <c r="L62" t="s">
        <v>314</v>
      </c>
      <c r="M62" t="s">
        <v>133</v>
      </c>
      <c r="N62" t="s">
        <v>133</v>
      </c>
      <c r="O62" t="s">
        <v>133</v>
      </c>
      <c r="P62">
        <v>-0.26469999999999999</v>
      </c>
      <c r="Q62" t="s">
        <v>135</v>
      </c>
      <c r="R62" t="s">
        <v>136</v>
      </c>
      <c r="S62" t="s">
        <v>135</v>
      </c>
      <c r="T62" t="s">
        <v>137</v>
      </c>
      <c r="U62" t="s">
        <v>137</v>
      </c>
      <c r="V62">
        <v>0</v>
      </c>
      <c r="W62" t="s">
        <v>286</v>
      </c>
      <c r="X62">
        <v>143.5</v>
      </c>
      <c r="Y62">
        <v>20000822</v>
      </c>
      <c r="Z62" t="s">
        <v>138</v>
      </c>
      <c r="AA62" t="s">
        <v>328</v>
      </c>
      <c r="AB62">
        <v>9903160</v>
      </c>
      <c r="AC62">
        <v>40</v>
      </c>
      <c r="AD62">
        <v>59.93</v>
      </c>
      <c r="AE62">
        <v>66.66</v>
      </c>
      <c r="AF62">
        <v>10.89</v>
      </c>
      <c r="AG62">
        <v>10.23</v>
      </c>
      <c r="AH62">
        <v>10.37</v>
      </c>
      <c r="AI62">
        <v>160</v>
      </c>
      <c r="AJ62" t="s">
        <v>416</v>
      </c>
      <c r="AK62">
        <v>40</v>
      </c>
      <c r="AL62">
        <v>5.7</v>
      </c>
      <c r="AM62">
        <v>1.4</v>
      </c>
      <c r="AN62">
        <v>7.1</v>
      </c>
      <c r="AO62">
        <v>0</v>
      </c>
      <c r="AP62">
        <v>3147</v>
      </c>
      <c r="AQ62">
        <v>3157</v>
      </c>
      <c r="AR62">
        <v>3152.4</v>
      </c>
      <c r="AS62">
        <v>13.4</v>
      </c>
      <c r="AT62">
        <v>13.9</v>
      </c>
      <c r="AU62">
        <v>13.6</v>
      </c>
      <c r="AV62">
        <v>2.15</v>
      </c>
      <c r="AW62">
        <v>2.2200000000000002</v>
      </c>
      <c r="AX62">
        <v>2.19</v>
      </c>
      <c r="AY62">
        <v>5.9</v>
      </c>
      <c r="AZ62">
        <v>6.2</v>
      </c>
      <c r="BA62">
        <v>6</v>
      </c>
      <c r="BB62">
        <v>0</v>
      </c>
      <c r="BC62">
        <v>0</v>
      </c>
      <c r="BD62">
        <v>0</v>
      </c>
      <c r="BE62">
        <v>823</v>
      </c>
      <c r="BF62">
        <v>872</v>
      </c>
      <c r="BG62">
        <v>856</v>
      </c>
      <c r="BH62">
        <v>143</v>
      </c>
      <c r="BI62">
        <v>144.1</v>
      </c>
      <c r="BJ62">
        <v>143.4</v>
      </c>
      <c r="BK62">
        <v>87.2</v>
      </c>
      <c r="BL62">
        <v>88.3</v>
      </c>
      <c r="BM62">
        <v>87.9</v>
      </c>
      <c r="BN62">
        <v>93.2</v>
      </c>
      <c r="BO62">
        <v>93.9</v>
      </c>
      <c r="BP62">
        <v>93.6</v>
      </c>
      <c r="BQ62">
        <v>5.2</v>
      </c>
      <c r="BR62">
        <v>6.3</v>
      </c>
      <c r="BS62">
        <v>5.8</v>
      </c>
      <c r="BT62">
        <v>32.799999999999997</v>
      </c>
      <c r="BU62">
        <v>44</v>
      </c>
      <c r="BV62">
        <v>37.1</v>
      </c>
      <c r="BW62">
        <v>272</v>
      </c>
      <c r="BX62">
        <v>276</v>
      </c>
      <c r="BY62">
        <v>276</v>
      </c>
      <c r="BZ62">
        <v>5.4</v>
      </c>
      <c r="CA62">
        <v>6.8</v>
      </c>
      <c r="CB62">
        <v>5.8</v>
      </c>
      <c r="CC62">
        <v>0.4</v>
      </c>
      <c r="CD62">
        <v>0.4</v>
      </c>
      <c r="CE62">
        <v>0.4</v>
      </c>
      <c r="CF62">
        <v>0.45</v>
      </c>
      <c r="CG62">
        <v>0.5</v>
      </c>
      <c r="CH62">
        <v>0.5</v>
      </c>
      <c r="CI62">
        <v>35</v>
      </c>
      <c r="CJ62">
        <v>35</v>
      </c>
      <c r="CK62">
        <v>35</v>
      </c>
      <c r="CL62">
        <v>96.3</v>
      </c>
      <c r="CM62">
        <v>195.4</v>
      </c>
      <c r="CN62">
        <v>146.1</v>
      </c>
      <c r="CO62">
        <v>1660</v>
      </c>
      <c r="CP62">
        <v>720</v>
      </c>
      <c r="CQ62">
        <v>720</v>
      </c>
      <c r="CR62">
        <v>1500</v>
      </c>
      <c r="CS62">
        <v>5.8400000000000001E-2</v>
      </c>
      <c r="CT62">
        <v>5.8400000000000001E-2</v>
      </c>
      <c r="CU62">
        <v>5.8400000000000001E-2</v>
      </c>
      <c r="CV62">
        <v>8.6400000000000005E-2</v>
      </c>
      <c r="CW62">
        <v>8.6400000000000005E-2</v>
      </c>
      <c r="CX62">
        <v>8.6400000000000005E-2</v>
      </c>
      <c r="CY62">
        <v>6.0999999999999999E-2</v>
      </c>
      <c r="CZ62">
        <v>6.0999999999999999E-2</v>
      </c>
      <c r="DA62">
        <v>6.0999999999999999E-2</v>
      </c>
      <c r="DB62">
        <v>5.8400000000000001E-2</v>
      </c>
      <c r="DC62">
        <v>6.3500000000000001E-2</v>
      </c>
      <c r="DD62">
        <v>6.0999999999999999E-2</v>
      </c>
      <c r="DE62">
        <v>5.33E-2</v>
      </c>
      <c r="DF62">
        <v>6.3500000000000001E-2</v>
      </c>
      <c r="DG62">
        <v>5.8400000000000001E-2</v>
      </c>
      <c r="DH62">
        <v>0</v>
      </c>
      <c r="DI62">
        <v>15</v>
      </c>
      <c r="DJ62">
        <v>4.8300000000000003E-2</v>
      </c>
      <c r="DK62" t="s">
        <v>301</v>
      </c>
      <c r="DL62" t="s">
        <v>290</v>
      </c>
      <c r="DM62">
        <v>8252</v>
      </c>
      <c r="DN62">
        <v>8231</v>
      </c>
      <c r="DO62">
        <v>1279</v>
      </c>
      <c r="DP62" t="s">
        <v>403</v>
      </c>
      <c r="DQ62" t="s">
        <v>142</v>
      </c>
      <c r="DR62" t="s">
        <v>417</v>
      </c>
      <c r="DS62">
        <v>20000824</v>
      </c>
      <c r="DT62" t="s">
        <v>415</v>
      </c>
      <c r="DU62" t="s">
        <v>380</v>
      </c>
      <c r="DV62" t="s">
        <v>143</v>
      </c>
    </row>
    <row r="63" spans="1:126">
      <c r="A63" t="s">
        <v>126</v>
      </c>
      <c r="B63">
        <v>1</v>
      </c>
      <c r="C63">
        <v>3.9</v>
      </c>
      <c r="D63">
        <v>36205</v>
      </c>
      <c r="E63" t="s">
        <v>144</v>
      </c>
      <c r="F63" t="s">
        <v>145</v>
      </c>
      <c r="G63">
        <v>20000830</v>
      </c>
      <c r="H63" t="s">
        <v>418</v>
      </c>
      <c r="I63" t="s">
        <v>236</v>
      </c>
      <c r="J63">
        <v>20000831</v>
      </c>
      <c r="K63" t="s">
        <v>131</v>
      </c>
      <c r="L63" t="s">
        <v>419</v>
      </c>
      <c r="M63" t="s">
        <v>133</v>
      </c>
      <c r="N63" t="s">
        <v>133</v>
      </c>
      <c r="O63" t="s">
        <v>133</v>
      </c>
      <c r="P63">
        <v>-1.2059</v>
      </c>
      <c r="Q63" t="s">
        <v>135</v>
      </c>
      <c r="R63" t="s">
        <v>136</v>
      </c>
      <c r="S63" t="s">
        <v>135</v>
      </c>
      <c r="T63" t="s">
        <v>137</v>
      </c>
      <c r="U63" t="s">
        <v>137</v>
      </c>
      <c r="V63">
        <v>0</v>
      </c>
      <c r="W63" t="s">
        <v>286</v>
      </c>
      <c r="X63">
        <v>143.5</v>
      </c>
      <c r="Y63">
        <v>20000828</v>
      </c>
      <c r="Z63" t="s">
        <v>138</v>
      </c>
      <c r="AA63" t="s">
        <v>420</v>
      </c>
      <c r="AB63">
        <v>9903160</v>
      </c>
      <c r="AC63">
        <v>40</v>
      </c>
      <c r="AD63">
        <v>71.790000000000006</v>
      </c>
      <c r="AE63">
        <v>66.760000000000005</v>
      </c>
      <c r="AF63">
        <v>10.88</v>
      </c>
      <c r="AG63">
        <v>10.220000000000001</v>
      </c>
      <c r="AH63">
        <v>10.4</v>
      </c>
      <c r="AI63">
        <v>260</v>
      </c>
      <c r="AJ63" t="s">
        <v>421</v>
      </c>
      <c r="AK63">
        <v>40</v>
      </c>
      <c r="AL63">
        <v>2.1</v>
      </c>
      <c r="AM63">
        <v>1.8</v>
      </c>
      <c r="AN63">
        <v>3.9</v>
      </c>
      <c r="AO63">
        <v>0</v>
      </c>
      <c r="AP63">
        <v>3147</v>
      </c>
      <c r="AQ63">
        <v>3159</v>
      </c>
      <c r="AR63">
        <v>3151.4</v>
      </c>
      <c r="AS63">
        <v>13.1</v>
      </c>
      <c r="AT63">
        <v>13.7</v>
      </c>
      <c r="AU63">
        <v>13.4</v>
      </c>
      <c r="AV63">
        <v>2.17</v>
      </c>
      <c r="AW63">
        <v>2.27</v>
      </c>
      <c r="AX63">
        <v>2.21</v>
      </c>
      <c r="AY63">
        <v>6.3</v>
      </c>
      <c r="AZ63">
        <v>6.7</v>
      </c>
      <c r="BA63">
        <v>6.5</v>
      </c>
      <c r="BB63">
        <v>0</v>
      </c>
      <c r="BC63">
        <v>0</v>
      </c>
      <c r="BD63">
        <v>0</v>
      </c>
      <c r="BE63">
        <v>824</v>
      </c>
      <c r="BF63">
        <v>874</v>
      </c>
      <c r="BG63">
        <v>850</v>
      </c>
      <c r="BH63">
        <v>143.1</v>
      </c>
      <c r="BI63">
        <v>143.9</v>
      </c>
      <c r="BJ63">
        <v>143.5</v>
      </c>
      <c r="BK63">
        <v>87.3</v>
      </c>
      <c r="BL63">
        <v>88.2</v>
      </c>
      <c r="BM63">
        <v>87.8</v>
      </c>
      <c r="BN63">
        <v>93.3</v>
      </c>
      <c r="BO63">
        <v>93.8</v>
      </c>
      <c r="BP63">
        <v>93.6</v>
      </c>
      <c r="BQ63">
        <v>5.4</v>
      </c>
      <c r="BR63">
        <v>6.2</v>
      </c>
      <c r="BS63">
        <v>5.8</v>
      </c>
      <c r="BT63">
        <v>34.5</v>
      </c>
      <c r="BU63">
        <v>46.1</v>
      </c>
      <c r="BV63">
        <v>39.4</v>
      </c>
      <c r="BW63">
        <v>276</v>
      </c>
      <c r="BX63">
        <v>276</v>
      </c>
      <c r="BY63">
        <v>276</v>
      </c>
      <c r="BZ63">
        <v>6.1</v>
      </c>
      <c r="CA63">
        <v>6.8</v>
      </c>
      <c r="CB63">
        <v>6.2</v>
      </c>
      <c r="CC63">
        <v>0.4</v>
      </c>
      <c r="CD63">
        <v>0.4</v>
      </c>
      <c r="CE63">
        <v>0.4</v>
      </c>
      <c r="CF63">
        <v>0.5</v>
      </c>
      <c r="CG63">
        <v>0.5</v>
      </c>
      <c r="CH63">
        <v>0.5</v>
      </c>
      <c r="CI63">
        <v>35</v>
      </c>
      <c r="CJ63">
        <v>35</v>
      </c>
      <c r="CK63">
        <v>35</v>
      </c>
      <c r="CL63">
        <v>76.5</v>
      </c>
      <c r="CM63">
        <v>158.6</v>
      </c>
      <c r="CN63">
        <v>117.7</v>
      </c>
      <c r="CO63">
        <v>1660</v>
      </c>
      <c r="CP63">
        <v>720</v>
      </c>
      <c r="CQ63">
        <v>720</v>
      </c>
      <c r="CR63">
        <v>1400</v>
      </c>
      <c r="CS63">
        <v>5.5899999999999998E-2</v>
      </c>
      <c r="CT63">
        <v>5.5899999999999998E-2</v>
      </c>
      <c r="CU63">
        <v>5.5899999999999998E-2</v>
      </c>
      <c r="CV63">
        <v>8.3799999999999999E-2</v>
      </c>
      <c r="CW63">
        <v>8.3799999999999999E-2</v>
      </c>
      <c r="CX63">
        <v>8.3799999999999999E-2</v>
      </c>
      <c r="CY63">
        <v>6.0999999999999999E-2</v>
      </c>
      <c r="CZ63">
        <v>6.0999999999999999E-2</v>
      </c>
      <c r="DA63">
        <v>6.0999999999999999E-2</v>
      </c>
      <c r="DB63">
        <v>5.8400000000000001E-2</v>
      </c>
      <c r="DC63">
        <v>6.3500000000000001E-2</v>
      </c>
      <c r="DD63">
        <v>6.0999999999999999E-2</v>
      </c>
      <c r="DE63">
        <v>5.33E-2</v>
      </c>
      <c r="DF63">
        <v>6.3500000000000001E-2</v>
      </c>
      <c r="DG63">
        <v>5.8400000000000001E-2</v>
      </c>
      <c r="DH63">
        <v>0</v>
      </c>
      <c r="DI63">
        <v>16</v>
      </c>
      <c r="DJ63">
        <v>5.33E-2</v>
      </c>
      <c r="DK63" t="s">
        <v>301</v>
      </c>
      <c r="DL63" t="s">
        <v>290</v>
      </c>
      <c r="DM63">
        <v>8252</v>
      </c>
      <c r="DN63">
        <v>8231</v>
      </c>
      <c r="DO63">
        <v>1279</v>
      </c>
      <c r="DP63" t="s">
        <v>403</v>
      </c>
      <c r="DQ63" t="s">
        <v>142</v>
      </c>
      <c r="DR63" t="s">
        <v>422</v>
      </c>
      <c r="DS63">
        <v>20000830</v>
      </c>
      <c r="DT63" t="s">
        <v>418</v>
      </c>
      <c r="DU63" t="s">
        <v>380</v>
      </c>
      <c r="DV63" t="s">
        <v>143</v>
      </c>
    </row>
    <row r="64" spans="1:126">
      <c r="A64" t="s">
        <v>239</v>
      </c>
      <c r="B64">
        <v>1</v>
      </c>
      <c r="C64">
        <v>5.2</v>
      </c>
      <c r="D64">
        <v>36212</v>
      </c>
      <c r="E64" t="s">
        <v>144</v>
      </c>
      <c r="F64" t="s">
        <v>128</v>
      </c>
      <c r="G64">
        <v>20000831</v>
      </c>
      <c r="H64" t="s">
        <v>423</v>
      </c>
      <c r="I64" t="s">
        <v>334</v>
      </c>
      <c r="J64">
        <v>20000906</v>
      </c>
      <c r="K64" t="s">
        <v>131</v>
      </c>
      <c r="L64" t="s">
        <v>212</v>
      </c>
      <c r="M64" t="s">
        <v>157</v>
      </c>
      <c r="N64" t="s">
        <v>133</v>
      </c>
      <c r="O64" t="s">
        <v>133</v>
      </c>
      <c r="P64">
        <v>-0.82350000000000001</v>
      </c>
      <c r="Q64" t="s">
        <v>135</v>
      </c>
      <c r="R64" t="s">
        <v>136</v>
      </c>
      <c r="S64" t="s">
        <v>135</v>
      </c>
      <c r="T64" t="s">
        <v>137</v>
      </c>
      <c r="U64" t="s">
        <v>137</v>
      </c>
      <c r="V64">
        <v>0</v>
      </c>
      <c r="W64" t="s">
        <v>164</v>
      </c>
      <c r="X64">
        <v>143.5</v>
      </c>
      <c r="Y64">
        <v>20000829</v>
      </c>
      <c r="Z64" t="s">
        <v>138</v>
      </c>
      <c r="AA64" t="s">
        <v>424</v>
      </c>
      <c r="AB64" t="s">
        <v>203</v>
      </c>
      <c r="AC64">
        <v>40</v>
      </c>
      <c r="AD64">
        <v>71.8</v>
      </c>
      <c r="AE64">
        <v>65.23</v>
      </c>
      <c r="AF64">
        <v>10.83</v>
      </c>
      <c r="AG64">
        <v>10.029999999999999</v>
      </c>
      <c r="AH64">
        <v>10.210000000000001</v>
      </c>
      <c r="AI64" t="s">
        <v>166</v>
      </c>
      <c r="AJ64" t="s">
        <v>252</v>
      </c>
      <c r="AK64">
        <v>40</v>
      </c>
      <c r="AL64">
        <v>3</v>
      </c>
      <c r="AM64">
        <v>2.2000000000000002</v>
      </c>
      <c r="AN64">
        <v>5.2</v>
      </c>
      <c r="AO64">
        <v>0</v>
      </c>
      <c r="AP64">
        <v>3142</v>
      </c>
      <c r="AQ64">
        <v>3160</v>
      </c>
      <c r="AR64">
        <v>3150</v>
      </c>
      <c r="AS64">
        <v>13.4</v>
      </c>
      <c r="AT64">
        <v>13.4</v>
      </c>
      <c r="AU64">
        <v>13.4</v>
      </c>
      <c r="AV64">
        <v>2.15</v>
      </c>
      <c r="AW64">
        <v>2.21</v>
      </c>
      <c r="AX64">
        <v>2.1800000000000002</v>
      </c>
      <c r="AY64">
        <v>3691.2</v>
      </c>
      <c r="AZ64">
        <v>5033.3999999999996</v>
      </c>
      <c r="BA64">
        <v>3959.6</v>
      </c>
      <c r="BB64" t="s">
        <v>168</v>
      </c>
      <c r="BC64" t="s">
        <v>168</v>
      </c>
      <c r="BD64" t="s">
        <v>168</v>
      </c>
      <c r="BE64">
        <v>835</v>
      </c>
      <c r="BF64">
        <v>849</v>
      </c>
      <c r="BG64">
        <v>846</v>
      </c>
      <c r="BH64">
        <v>142.19999999999999</v>
      </c>
      <c r="BI64">
        <v>144.4</v>
      </c>
      <c r="BJ64">
        <v>143.30000000000001</v>
      </c>
      <c r="BK64">
        <v>85.8</v>
      </c>
      <c r="BL64">
        <v>93.2</v>
      </c>
      <c r="BM64">
        <v>87.2</v>
      </c>
      <c r="BN64">
        <v>92.2</v>
      </c>
      <c r="BO64">
        <v>94.2</v>
      </c>
      <c r="BP64">
        <v>93.1</v>
      </c>
      <c r="BQ64">
        <v>5.3</v>
      </c>
      <c r="BR64">
        <v>6.3</v>
      </c>
      <c r="BS64">
        <v>5.9</v>
      </c>
      <c r="BT64">
        <v>28.4</v>
      </c>
      <c r="BU64">
        <v>44.1</v>
      </c>
      <c r="BV64">
        <v>36.6</v>
      </c>
      <c r="BW64">
        <v>276</v>
      </c>
      <c r="BX64">
        <v>276</v>
      </c>
      <c r="BY64">
        <v>276</v>
      </c>
      <c r="BZ64">
        <v>15.2</v>
      </c>
      <c r="CA64">
        <v>17.2</v>
      </c>
      <c r="CB64">
        <v>16.8</v>
      </c>
      <c r="CC64">
        <v>0.3</v>
      </c>
      <c r="CD64">
        <v>0.3</v>
      </c>
      <c r="CE64">
        <v>0.3</v>
      </c>
      <c r="CF64">
        <v>0.47</v>
      </c>
      <c r="CG64">
        <v>0.52</v>
      </c>
      <c r="CH64">
        <v>0.5</v>
      </c>
      <c r="CI64">
        <v>35</v>
      </c>
      <c r="CJ64">
        <v>35</v>
      </c>
      <c r="CK64">
        <v>35</v>
      </c>
      <c r="CL64">
        <v>9.5</v>
      </c>
      <c r="CM64">
        <v>10</v>
      </c>
      <c r="CN64">
        <v>9.9</v>
      </c>
      <c r="CO64" t="s">
        <v>166</v>
      </c>
      <c r="CP64" t="s">
        <v>166</v>
      </c>
      <c r="CQ64" t="s">
        <v>166</v>
      </c>
      <c r="CR64" t="s">
        <v>166</v>
      </c>
      <c r="CS64">
        <v>5.5800000000000002E-2</v>
      </c>
      <c r="CT64">
        <v>5.5800000000000002E-2</v>
      </c>
      <c r="CU64">
        <v>5.5800000000000002E-2</v>
      </c>
      <c r="CV64">
        <v>8.1199999999999994E-2</v>
      </c>
      <c r="CW64">
        <v>8.1199999999999994E-2</v>
      </c>
      <c r="CX64">
        <v>8.1199999999999994E-2</v>
      </c>
      <c r="CY64">
        <v>6.3500000000000001E-2</v>
      </c>
      <c r="CZ64">
        <v>6.3500000000000001E-2</v>
      </c>
      <c r="DA64">
        <v>6.3500000000000001E-2</v>
      </c>
      <c r="DB64">
        <v>6.6000000000000003E-2</v>
      </c>
      <c r="DC64">
        <v>6.6000000000000003E-2</v>
      </c>
      <c r="DD64">
        <v>6.6000000000000003E-2</v>
      </c>
      <c r="DE64">
        <v>6.6000000000000003E-2</v>
      </c>
      <c r="DF64">
        <v>6.8599999999999994E-2</v>
      </c>
      <c r="DG64">
        <v>6.7299999999999999E-2</v>
      </c>
      <c r="DH64">
        <v>0</v>
      </c>
      <c r="DI64">
        <v>8</v>
      </c>
      <c r="DJ64">
        <v>6.0999999999999999E-2</v>
      </c>
      <c r="DK64">
        <v>49416</v>
      </c>
      <c r="DL64">
        <v>67.75</v>
      </c>
      <c r="DM64">
        <v>8252</v>
      </c>
      <c r="DN64">
        <v>8231</v>
      </c>
      <c r="DO64">
        <v>488</v>
      </c>
      <c r="DP64">
        <v>2405</v>
      </c>
      <c r="DQ64" t="s">
        <v>142</v>
      </c>
      <c r="DR64" t="s">
        <v>425</v>
      </c>
      <c r="DS64">
        <v>20000831</v>
      </c>
      <c r="DT64" t="s">
        <v>423</v>
      </c>
      <c r="DU64">
        <v>91</v>
      </c>
      <c r="DV64" t="s">
        <v>143</v>
      </c>
    </row>
    <row r="65" spans="1:126">
      <c r="A65" t="s">
        <v>160</v>
      </c>
      <c r="B65">
        <v>2</v>
      </c>
      <c r="C65">
        <v>16.899999999999999</v>
      </c>
      <c r="D65">
        <v>36197</v>
      </c>
      <c r="E65" t="s">
        <v>144</v>
      </c>
      <c r="F65" t="s">
        <v>128</v>
      </c>
      <c r="G65">
        <v>20000904</v>
      </c>
      <c r="H65" t="s">
        <v>426</v>
      </c>
      <c r="I65" t="s">
        <v>334</v>
      </c>
      <c r="J65">
        <v>20000906</v>
      </c>
      <c r="K65" t="s">
        <v>131</v>
      </c>
      <c r="L65" t="s">
        <v>285</v>
      </c>
      <c r="M65" t="s">
        <v>133</v>
      </c>
      <c r="N65" t="s">
        <v>133</v>
      </c>
      <c r="O65" t="s">
        <v>133</v>
      </c>
      <c r="P65">
        <v>2.6175999999999999</v>
      </c>
      <c r="Q65" t="s">
        <v>135</v>
      </c>
      <c r="R65" t="s">
        <v>136</v>
      </c>
      <c r="S65" t="s">
        <v>135</v>
      </c>
      <c r="T65" t="s">
        <v>137</v>
      </c>
      <c r="U65" t="s">
        <v>137</v>
      </c>
      <c r="V65">
        <v>0</v>
      </c>
      <c r="W65" t="s">
        <v>200</v>
      </c>
      <c r="X65">
        <v>143.5</v>
      </c>
      <c r="Y65">
        <v>20000902</v>
      </c>
      <c r="Z65" t="s">
        <v>138</v>
      </c>
      <c r="AA65" t="s">
        <v>427</v>
      </c>
      <c r="AB65">
        <v>9903160</v>
      </c>
      <c r="AC65">
        <v>40</v>
      </c>
      <c r="AD65">
        <v>71.88</v>
      </c>
      <c r="AE65">
        <v>66.55</v>
      </c>
      <c r="AF65">
        <v>10.92</v>
      </c>
      <c r="AG65">
        <v>10.23</v>
      </c>
      <c r="AH65">
        <v>10.34</v>
      </c>
      <c r="AI65">
        <v>190</v>
      </c>
      <c r="AJ65" t="s">
        <v>428</v>
      </c>
      <c r="AK65">
        <v>40</v>
      </c>
      <c r="AL65">
        <v>9.9</v>
      </c>
      <c r="AM65">
        <v>7</v>
      </c>
      <c r="AN65">
        <v>16.899999999999999</v>
      </c>
      <c r="AO65">
        <v>0</v>
      </c>
      <c r="AP65" t="s">
        <v>168</v>
      </c>
      <c r="AQ65" t="s">
        <v>168</v>
      </c>
      <c r="AR65" t="s">
        <v>168</v>
      </c>
      <c r="AS65" t="s">
        <v>161</v>
      </c>
      <c r="AT65" t="s">
        <v>161</v>
      </c>
      <c r="AU65" t="s">
        <v>161</v>
      </c>
      <c r="AV65" t="s">
        <v>169</v>
      </c>
      <c r="AW65" t="s">
        <v>169</v>
      </c>
      <c r="AX65" t="s">
        <v>169</v>
      </c>
      <c r="AY65" t="s">
        <v>168</v>
      </c>
      <c r="AZ65" t="s">
        <v>168</v>
      </c>
      <c r="BA65" t="s">
        <v>168</v>
      </c>
      <c r="BB65" t="s">
        <v>168</v>
      </c>
      <c r="BC65" t="s">
        <v>168</v>
      </c>
      <c r="BD65" t="s">
        <v>168</v>
      </c>
      <c r="BE65" t="s">
        <v>170</v>
      </c>
      <c r="BF65" t="s">
        <v>170</v>
      </c>
      <c r="BG65" t="s">
        <v>170</v>
      </c>
      <c r="BH65" t="s">
        <v>161</v>
      </c>
      <c r="BI65" t="s">
        <v>161</v>
      </c>
      <c r="BJ65" t="s">
        <v>161</v>
      </c>
      <c r="BK65" t="s">
        <v>161</v>
      </c>
      <c r="BL65" t="s">
        <v>161</v>
      </c>
      <c r="BM65" t="s">
        <v>161</v>
      </c>
      <c r="BN65" t="s">
        <v>161</v>
      </c>
      <c r="BO65" t="s">
        <v>161</v>
      </c>
      <c r="BP65" t="s">
        <v>161</v>
      </c>
      <c r="BQ65" t="s">
        <v>171</v>
      </c>
      <c r="BR65" t="s">
        <v>171</v>
      </c>
      <c r="BS65" t="s">
        <v>171</v>
      </c>
      <c r="BT65" t="s">
        <v>161</v>
      </c>
      <c r="BU65" t="s">
        <v>161</v>
      </c>
      <c r="BV65" t="s">
        <v>161</v>
      </c>
      <c r="BW65" t="s">
        <v>166</v>
      </c>
      <c r="BX65" t="s">
        <v>166</v>
      </c>
      <c r="BY65" t="s">
        <v>166</v>
      </c>
      <c r="BZ65" t="s">
        <v>172</v>
      </c>
      <c r="CA65" t="s">
        <v>172</v>
      </c>
      <c r="CB65" t="s">
        <v>172</v>
      </c>
      <c r="CC65" t="s">
        <v>172</v>
      </c>
      <c r="CD65" t="s">
        <v>172</v>
      </c>
      <c r="CE65" t="s">
        <v>172</v>
      </c>
      <c r="CF65" t="s">
        <v>173</v>
      </c>
      <c r="CG65" t="s">
        <v>173</v>
      </c>
      <c r="CH65" t="s">
        <v>173</v>
      </c>
      <c r="CI65" t="s">
        <v>174</v>
      </c>
      <c r="CJ65" t="s">
        <v>174</v>
      </c>
      <c r="CK65" t="s">
        <v>174</v>
      </c>
      <c r="CL65" t="s">
        <v>161</v>
      </c>
      <c r="CM65" t="s">
        <v>161</v>
      </c>
      <c r="CN65" t="s">
        <v>161</v>
      </c>
      <c r="CO65">
        <v>1660</v>
      </c>
      <c r="CP65">
        <v>720</v>
      </c>
      <c r="CQ65">
        <v>540</v>
      </c>
      <c r="CR65">
        <v>1650</v>
      </c>
      <c r="CS65">
        <v>7.3700000000000002E-2</v>
      </c>
      <c r="CT65">
        <v>7.8700000000000006E-2</v>
      </c>
      <c r="CU65">
        <v>7.6799999999999993E-2</v>
      </c>
      <c r="CV65">
        <v>9.9099999999999994E-2</v>
      </c>
      <c r="CW65">
        <v>0.10920000000000001</v>
      </c>
      <c r="CX65">
        <v>0.1048</v>
      </c>
      <c r="CY65">
        <v>7.1099999999999997E-2</v>
      </c>
      <c r="CZ65">
        <v>7.6200000000000004E-2</v>
      </c>
      <c r="DA65">
        <v>7.3700000000000002E-2</v>
      </c>
      <c r="DB65">
        <v>6.6000000000000003E-2</v>
      </c>
      <c r="DC65">
        <v>7.3700000000000002E-2</v>
      </c>
      <c r="DD65">
        <v>6.9900000000000004E-2</v>
      </c>
      <c r="DE65">
        <v>5.0799999999999998E-2</v>
      </c>
      <c r="DF65">
        <v>6.8599999999999994E-2</v>
      </c>
      <c r="DG65">
        <v>5.91E-2</v>
      </c>
      <c r="DH65">
        <v>2.5000000000000001E-3</v>
      </c>
      <c r="DI65">
        <v>1</v>
      </c>
      <c r="DJ65">
        <v>3.8100000000000002E-2</v>
      </c>
      <c r="DK65">
        <v>1619</v>
      </c>
      <c r="DL65">
        <v>103</v>
      </c>
      <c r="DM65">
        <v>8252</v>
      </c>
      <c r="DN65" t="s">
        <v>188</v>
      </c>
      <c r="DO65">
        <v>1218</v>
      </c>
      <c r="DP65">
        <v>2405</v>
      </c>
      <c r="DQ65" t="s">
        <v>142</v>
      </c>
      <c r="DR65">
        <v>38</v>
      </c>
      <c r="DS65">
        <v>20000904</v>
      </c>
      <c r="DT65" t="s">
        <v>426</v>
      </c>
      <c r="DU65">
        <v>103</v>
      </c>
      <c r="DV65" t="s">
        <v>143</v>
      </c>
    </row>
    <row r="66" spans="1:126">
      <c r="A66" t="s">
        <v>126</v>
      </c>
      <c r="B66">
        <v>1</v>
      </c>
      <c r="C66" t="s">
        <v>161</v>
      </c>
      <c r="D66">
        <v>36207</v>
      </c>
      <c r="E66">
        <v>1006</v>
      </c>
      <c r="F66" t="s">
        <v>128</v>
      </c>
      <c r="G66">
        <v>20000905</v>
      </c>
      <c r="H66" t="s">
        <v>429</v>
      </c>
      <c r="I66" t="s">
        <v>241</v>
      </c>
      <c r="J66">
        <v>20000906</v>
      </c>
      <c r="K66" t="s">
        <v>131</v>
      </c>
      <c r="L66" t="s">
        <v>430</v>
      </c>
      <c r="M66" t="s">
        <v>133</v>
      </c>
      <c r="N66" t="s">
        <v>133</v>
      </c>
      <c r="O66" t="s">
        <v>133</v>
      </c>
      <c r="P66" t="s">
        <v>134</v>
      </c>
      <c r="Q66" t="s">
        <v>135</v>
      </c>
      <c r="R66" t="s">
        <v>136</v>
      </c>
      <c r="S66" t="s">
        <v>135</v>
      </c>
      <c r="T66" t="s">
        <v>137</v>
      </c>
      <c r="U66" t="s">
        <v>137</v>
      </c>
      <c r="V66">
        <v>0</v>
      </c>
      <c r="W66" t="s">
        <v>286</v>
      </c>
      <c r="X66">
        <v>143.5</v>
      </c>
      <c r="Y66">
        <v>20000905</v>
      </c>
      <c r="Z66" t="s">
        <v>138</v>
      </c>
      <c r="AA66" t="s">
        <v>431</v>
      </c>
      <c r="AB66">
        <v>9903160</v>
      </c>
      <c r="AC66" t="s">
        <v>174</v>
      </c>
      <c r="AD66" t="s">
        <v>165</v>
      </c>
      <c r="AE66" t="s">
        <v>165</v>
      </c>
      <c r="AF66" t="s">
        <v>165</v>
      </c>
      <c r="AG66" t="s">
        <v>165</v>
      </c>
      <c r="AH66" t="s">
        <v>137</v>
      </c>
      <c r="AI66" t="s">
        <v>166</v>
      </c>
      <c r="AJ66" t="s">
        <v>432</v>
      </c>
      <c r="AK66">
        <v>0</v>
      </c>
      <c r="AL66" t="s">
        <v>161</v>
      </c>
      <c r="AM66" t="s">
        <v>161</v>
      </c>
      <c r="AN66" t="s">
        <v>161</v>
      </c>
      <c r="AO66" t="s">
        <v>161</v>
      </c>
      <c r="AP66" t="s">
        <v>168</v>
      </c>
      <c r="AQ66" t="s">
        <v>168</v>
      </c>
      <c r="AR66" t="s">
        <v>168</v>
      </c>
      <c r="AS66" t="s">
        <v>161</v>
      </c>
      <c r="AT66" t="s">
        <v>161</v>
      </c>
      <c r="AU66" t="s">
        <v>161</v>
      </c>
      <c r="AV66" t="s">
        <v>169</v>
      </c>
      <c r="AW66" t="s">
        <v>169</v>
      </c>
      <c r="AX66" t="s">
        <v>169</v>
      </c>
      <c r="AY66" t="s">
        <v>168</v>
      </c>
      <c r="AZ66" t="s">
        <v>168</v>
      </c>
      <c r="BA66" t="s">
        <v>168</v>
      </c>
      <c r="BB66" t="s">
        <v>168</v>
      </c>
      <c r="BC66" t="s">
        <v>168</v>
      </c>
      <c r="BD66" t="s">
        <v>168</v>
      </c>
      <c r="BE66" t="s">
        <v>170</v>
      </c>
      <c r="BF66" t="s">
        <v>170</v>
      </c>
      <c r="BG66" t="s">
        <v>170</v>
      </c>
      <c r="BH66" t="s">
        <v>161</v>
      </c>
      <c r="BI66" t="s">
        <v>161</v>
      </c>
      <c r="BJ66" t="s">
        <v>161</v>
      </c>
      <c r="BK66" t="s">
        <v>161</v>
      </c>
      <c r="BL66" t="s">
        <v>161</v>
      </c>
      <c r="BM66" t="s">
        <v>161</v>
      </c>
      <c r="BN66" t="s">
        <v>161</v>
      </c>
      <c r="BO66" t="s">
        <v>161</v>
      </c>
      <c r="BP66" t="s">
        <v>161</v>
      </c>
      <c r="BQ66" t="s">
        <v>171</v>
      </c>
      <c r="BR66" t="s">
        <v>171</v>
      </c>
      <c r="BS66" t="s">
        <v>171</v>
      </c>
      <c r="BT66" t="s">
        <v>161</v>
      </c>
      <c r="BU66" t="s">
        <v>161</v>
      </c>
      <c r="BV66" t="s">
        <v>161</v>
      </c>
      <c r="BW66" t="s">
        <v>166</v>
      </c>
      <c r="BX66" t="s">
        <v>166</v>
      </c>
      <c r="BY66" t="s">
        <v>166</v>
      </c>
      <c r="BZ66" t="s">
        <v>172</v>
      </c>
      <c r="CA66" t="s">
        <v>172</v>
      </c>
      <c r="CB66" t="s">
        <v>172</v>
      </c>
      <c r="CC66" t="s">
        <v>172</v>
      </c>
      <c r="CD66" t="s">
        <v>172</v>
      </c>
      <c r="CE66" t="s">
        <v>172</v>
      </c>
      <c r="CF66" t="s">
        <v>173</v>
      </c>
      <c r="CG66" t="s">
        <v>173</v>
      </c>
      <c r="CH66" t="s">
        <v>173</v>
      </c>
      <c r="CI66" t="s">
        <v>174</v>
      </c>
      <c r="CJ66" t="s">
        <v>174</v>
      </c>
      <c r="CK66" t="s">
        <v>174</v>
      </c>
      <c r="CL66" t="s">
        <v>161</v>
      </c>
      <c r="CM66" t="s">
        <v>161</v>
      </c>
      <c r="CN66" t="s">
        <v>161</v>
      </c>
      <c r="CO66" t="s">
        <v>166</v>
      </c>
      <c r="CP66" t="s">
        <v>166</v>
      </c>
      <c r="CQ66" t="s">
        <v>166</v>
      </c>
      <c r="CR66" t="s">
        <v>166</v>
      </c>
      <c r="CS66">
        <v>5.33E-2</v>
      </c>
      <c r="CT66">
        <v>5.33E-2</v>
      </c>
      <c r="CU66">
        <v>5.33E-2</v>
      </c>
      <c r="CV66">
        <v>9.1399999999999995E-2</v>
      </c>
      <c r="CW66">
        <v>9.1399999999999995E-2</v>
      </c>
      <c r="CX66">
        <v>9.1399999999999995E-2</v>
      </c>
      <c r="CY66">
        <v>6.0999999999999999E-2</v>
      </c>
      <c r="CZ66">
        <v>6.0999999999999999E-2</v>
      </c>
      <c r="DA66">
        <v>6.0999999999999999E-2</v>
      </c>
      <c r="DB66">
        <v>5.8400000000000001E-2</v>
      </c>
      <c r="DC66">
        <v>6.3500000000000001E-2</v>
      </c>
      <c r="DD66">
        <v>6.0999999999999999E-2</v>
      </c>
      <c r="DE66">
        <v>5.33E-2</v>
      </c>
      <c r="DF66">
        <v>6.3500000000000001E-2</v>
      </c>
      <c r="DG66">
        <v>5.8400000000000001E-2</v>
      </c>
      <c r="DH66" t="s">
        <v>134</v>
      </c>
      <c r="DI66">
        <v>17</v>
      </c>
      <c r="DJ66">
        <v>5.33E-2</v>
      </c>
      <c r="DK66" t="s">
        <v>301</v>
      </c>
      <c r="DL66" t="s">
        <v>290</v>
      </c>
      <c r="DM66">
        <v>8252</v>
      </c>
      <c r="DN66">
        <v>8231</v>
      </c>
      <c r="DO66">
        <v>1279</v>
      </c>
      <c r="DP66">
        <v>2405</v>
      </c>
      <c r="DQ66" t="s">
        <v>142</v>
      </c>
      <c r="DR66">
        <v>15</v>
      </c>
      <c r="DS66">
        <v>20000905</v>
      </c>
      <c r="DT66" t="s">
        <v>429</v>
      </c>
      <c r="DU66" t="s">
        <v>380</v>
      </c>
      <c r="DV66" t="s">
        <v>143</v>
      </c>
    </row>
    <row r="67" spans="1:126">
      <c r="A67" t="s">
        <v>126</v>
      </c>
      <c r="B67">
        <v>1</v>
      </c>
      <c r="C67">
        <v>9</v>
      </c>
      <c r="D67">
        <v>36208</v>
      </c>
      <c r="E67">
        <v>1006</v>
      </c>
      <c r="F67" t="s">
        <v>128</v>
      </c>
      <c r="G67">
        <v>20000909</v>
      </c>
      <c r="H67" t="s">
        <v>433</v>
      </c>
      <c r="I67" t="s">
        <v>334</v>
      </c>
      <c r="J67">
        <v>20000911</v>
      </c>
      <c r="K67" t="s">
        <v>131</v>
      </c>
      <c r="L67" t="s">
        <v>244</v>
      </c>
      <c r="M67" t="s">
        <v>350</v>
      </c>
      <c r="N67" t="s">
        <v>434</v>
      </c>
      <c r="O67" t="s">
        <v>435</v>
      </c>
      <c r="P67">
        <v>-1.5341</v>
      </c>
      <c r="Q67" t="s">
        <v>135</v>
      </c>
      <c r="R67" t="s">
        <v>136</v>
      </c>
      <c r="S67" t="s">
        <v>135</v>
      </c>
      <c r="T67" t="s">
        <v>137</v>
      </c>
      <c r="U67" t="s">
        <v>137</v>
      </c>
      <c r="V67">
        <v>0</v>
      </c>
      <c r="W67" t="s">
        <v>286</v>
      </c>
      <c r="X67">
        <v>143.5</v>
      </c>
      <c r="Y67">
        <v>20000907</v>
      </c>
      <c r="Z67" t="s">
        <v>138</v>
      </c>
      <c r="AA67" t="s">
        <v>152</v>
      </c>
      <c r="AB67">
        <v>9903160</v>
      </c>
      <c r="AC67">
        <v>40</v>
      </c>
      <c r="AD67">
        <v>59.96</v>
      </c>
      <c r="AE67">
        <v>51.7</v>
      </c>
      <c r="AF67">
        <v>10.17</v>
      </c>
      <c r="AG67">
        <v>9.09</v>
      </c>
      <c r="AH67">
        <v>8.9600000000000009</v>
      </c>
      <c r="AI67">
        <v>210</v>
      </c>
      <c r="AJ67" t="s">
        <v>436</v>
      </c>
      <c r="AK67">
        <v>40</v>
      </c>
      <c r="AL67">
        <v>4.7</v>
      </c>
      <c r="AM67">
        <v>4.3</v>
      </c>
      <c r="AN67">
        <v>9</v>
      </c>
      <c r="AO67">
        <v>0</v>
      </c>
      <c r="AP67">
        <v>3145</v>
      </c>
      <c r="AQ67">
        <v>3158</v>
      </c>
      <c r="AR67">
        <v>3151</v>
      </c>
      <c r="AS67">
        <v>13</v>
      </c>
      <c r="AT67">
        <v>13.5</v>
      </c>
      <c r="AU67">
        <v>13.2</v>
      </c>
      <c r="AV67">
        <v>2.15</v>
      </c>
      <c r="AW67">
        <v>2.21</v>
      </c>
      <c r="AX67">
        <v>2.17</v>
      </c>
      <c r="AY67">
        <v>6.3</v>
      </c>
      <c r="AZ67">
        <v>6.9</v>
      </c>
      <c r="BA67">
        <v>6.5</v>
      </c>
      <c r="BB67">
        <v>0</v>
      </c>
      <c r="BC67">
        <v>0</v>
      </c>
      <c r="BD67">
        <v>0</v>
      </c>
      <c r="BE67">
        <v>833</v>
      </c>
      <c r="BF67">
        <v>869</v>
      </c>
      <c r="BG67">
        <v>854</v>
      </c>
      <c r="BH67">
        <v>143.1</v>
      </c>
      <c r="BI67">
        <v>143.80000000000001</v>
      </c>
      <c r="BJ67">
        <v>143.5</v>
      </c>
      <c r="BK67">
        <v>87.2</v>
      </c>
      <c r="BL67">
        <v>90.7</v>
      </c>
      <c r="BM67">
        <v>88.1</v>
      </c>
      <c r="BN67">
        <v>92.8</v>
      </c>
      <c r="BO67">
        <v>96.3</v>
      </c>
      <c r="BP67">
        <v>93.6</v>
      </c>
      <c r="BQ67">
        <v>5</v>
      </c>
      <c r="BR67">
        <v>6.1</v>
      </c>
      <c r="BS67">
        <v>5.5</v>
      </c>
      <c r="BT67">
        <v>33</v>
      </c>
      <c r="BU67">
        <v>43.3</v>
      </c>
      <c r="BV67">
        <v>37.700000000000003</v>
      </c>
      <c r="BW67">
        <v>276</v>
      </c>
      <c r="BX67">
        <v>276</v>
      </c>
      <c r="BY67">
        <v>276</v>
      </c>
      <c r="BZ67">
        <v>5.8</v>
      </c>
      <c r="CA67">
        <v>6.8</v>
      </c>
      <c r="CB67">
        <v>6.6</v>
      </c>
      <c r="CC67">
        <v>0.4</v>
      </c>
      <c r="CD67">
        <v>0.4</v>
      </c>
      <c r="CE67">
        <v>0.4</v>
      </c>
      <c r="CF67">
        <v>0.5</v>
      </c>
      <c r="CG67">
        <v>0.5</v>
      </c>
      <c r="CH67">
        <v>0.5</v>
      </c>
      <c r="CI67">
        <v>35</v>
      </c>
      <c r="CJ67">
        <v>35</v>
      </c>
      <c r="CK67">
        <v>35</v>
      </c>
      <c r="CL67">
        <v>76.5</v>
      </c>
      <c r="CM67">
        <v>124.6</v>
      </c>
      <c r="CN67">
        <v>101.9</v>
      </c>
      <c r="CO67">
        <v>1660</v>
      </c>
      <c r="CP67">
        <v>720</v>
      </c>
      <c r="CQ67">
        <v>720</v>
      </c>
      <c r="CR67">
        <v>1450</v>
      </c>
      <c r="CS67">
        <v>5.0799999999999998E-2</v>
      </c>
      <c r="CT67">
        <v>5.0799999999999998E-2</v>
      </c>
      <c r="CU67">
        <v>5.0799999999999998E-2</v>
      </c>
      <c r="CV67">
        <v>8.8900000000000007E-2</v>
      </c>
      <c r="CW67">
        <v>8.8900000000000007E-2</v>
      </c>
      <c r="CX67">
        <v>8.8900000000000007E-2</v>
      </c>
      <c r="CY67">
        <v>0</v>
      </c>
      <c r="CZ67">
        <v>0</v>
      </c>
      <c r="DA67">
        <v>0</v>
      </c>
      <c r="DB67">
        <v>5.8400000000000001E-2</v>
      </c>
      <c r="DC67">
        <v>6.3500000000000001E-2</v>
      </c>
      <c r="DD67">
        <v>6.0999999999999999E-2</v>
      </c>
      <c r="DE67">
        <v>5.33E-2</v>
      </c>
      <c r="DF67">
        <v>6.3500000000000001E-2</v>
      </c>
      <c r="DG67">
        <v>5.8400000000000001E-2</v>
      </c>
      <c r="DH67">
        <v>0</v>
      </c>
      <c r="DI67">
        <v>7</v>
      </c>
      <c r="DJ67">
        <v>4.5699999999999998E-2</v>
      </c>
      <c r="DK67" t="s">
        <v>301</v>
      </c>
      <c r="DL67" t="s">
        <v>290</v>
      </c>
      <c r="DM67">
        <v>8252</v>
      </c>
      <c r="DN67">
        <v>8231</v>
      </c>
      <c r="DO67">
        <v>1279</v>
      </c>
      <c r="DP67" t="s">
        <v>403</v>
      </c>
      <c r="DQ67" t="s">
        <v>142</v>
      </c>
      <c r="DR67" t="s">
        <v>437</v>
      </c>
      <c r="DS67">
        <v>20000909</v>
      </c>
      <c r="DT67" t="s">
        <v>433</v>
      </c>
      <c r="DU67" t="s">
        <v>380</v>
      </c>
      <c r="DV67" t="s">
        <v>143</v>
      </c>
    </row>
    <row r="68" spans="1:126">
      <c r="A68" t="s">
        <v>160</v>
      </c>
      <c r="B68">
        <v>2</v>
      </c>
      <c r="C68">
        <v>11.7</v>
      </c>
      <c r="D68">
        <v>36199</v>
      </c>
      <c r="E68" t="s">
        <v>144</v>
      </c>
      <c r="F68" t="s">
        <v>145</v>
      </c>
      <c r="G68">
        <v>20000911</v>
      </c>
      <c r="H68" t="s">
        <v>438</v>
      </c>
      <c r="I68" t="s">
        <v>236</v>
      </c>
      <c r="J68">
        <v>20000912</v>
      </c>
      <c r="K68">
        <v>20010311</v>
      </c>
      <c r="L68" t="s">
        <v>133</v>
      </c>
      <c r="M68" t="s">
        <v>133</v>
      </c>
      <c r="N68" t="s">
        <v>133</v>
      </c>
      <c r="O68" t="s">
        <v>133</v>
      </c>
      <c r="P68">
        <v>1.0882000000000001</v>
      </c>
      <c r="Q68" t="s">
        <v>135</v>
      </c>
      <c r="R68" t="s">
        <v>136</v>
      </c>
      <c r="S68" t="s">
        <v>135</v>
      </c>
      <c r="T68" t="s">
        <v>137</v>
      </c>
      <c r="U68" t="s">
        <v>137</v>
      </c>
      <c r="V68">
        <v>0</v>
      </c>
      <c r="W68" t="s">
        <v>147</v>
      </c>
      <c r="X68">
        <v>143.5</v>
      </c>
      <c r="Y68">
        <v>20000909</v>
      </c>
      <c r="Z68" t="s">
        <v>138</v>
      </c>
      <c r="AA68" t="s">
        <v>206</v>
      </c>
      <c r="AB68">
        <v>9903160</v>
      </c>
      <c r="AC68">
        <v>40</v>
      </c>
      <c r="AD68">
        <v>70.819999999999993</v>
      </c>
      <c r="AE68">
        <v>66.84</v>
      </c>
      <c r="AF68">
        <v>10.87</v>
      </c>
      <c r="AG68">
        <v>10.23</v>
      </c>
      <c r="AH68">
        <v>10.29</v>
      </c>
      <c r="AI68">
        <v>80</v>
      </c>
      <c r="AJ68" t="s">
        <v>439</v>
      </c>
      <c r="AK68">
        <v>40</v>
      </c>
      <c r="AL68">
        <v>5.3</v>
      </c>
      <c r="AM68">
        <v>6.4</v>
      </c>
      <c r="AN68">
        <v>11.7</v>
      </c>
      <c r="AO68">
        <v>0</v>
      </c>
      <c r="AP68">
        <v>3147</v>
      </c>
      <c r="AQ68">
        <v>3153</v>
      </c>
      <c r="AR68">
        <v>3151</v>
      </c>
      <c r="AS68">
        <v>13.2</v>
      </c>
      <c r="AT68">
        <v>13.5</v>
      </c>
      <c r="AU68">
        <v>13.4</v>
      </c>
      <c r="AV68">
        <v>2.12</v>
      </c>
      <c r="AW68">
        <v>2.2400000000000002</v>
      </c>
      <c r="AX68">
        <v>2.19</v>
      </c>
      <c r="AY68">
        <v>4456</v>
      </c>
      <c r="AZ68">
        <v>5199</v>
      </c>
      <c r="BA68">
        <v>4964</v>
      </c>
      <c r="BB68">
        <v>1782</v>
      </c>
      <c r="BC68">
        <v>2130</v>
      </c>
      <c r="BD68">
        <v>1894</v>
      </c>
      <c r="BE68">
        <v>828</v>
      </c>
      <c r="BF68">
        <v>867</v>
      </c>
      <c r="BG68">
        <v>848</v>
      </c>
      <c r="BH68">
        <v>143.30000000000001</v>
      </c>
      <c r="BI68">
        <v>143.5</v>
      </c>
      <c r="BJ68">
        <v>143.5</v>
      </c>
      <c r="BK68">
        <v>87.5</v>
      </c>
      <c r="BL68">
        <v>88.2</v>
      </c>
      <c r="BM68">
        <v>87.7</v>
      </c>
      <c r="BN68">
        <v>93.2</v>
      </c>
      <c r="BO68">
        <v>93.9</v>
      </c>
      <c r="BP68">
        <v>93.5</v>
      </c>
      <c r="BQ68">
        <v>5.6</v>
      </c>
      <c r="BR68">
        <v>6.2</v>
      </c>
      <c r="BS68">
        <v>5.8</v>
      </c>
      <c r="BT68">
        <v>25.4</v>
      </c>
      <c r="BU68">
        <v>30.6</v>
      </c>
      <c r="BV68">
        <v>27.7</v>
      </c>
      <c r="BW68">
        <v>269</v>
      </c>
      <c r="BX68">
        <v>279</v>
      </c>
      <c r="BY68">
        <v>275</v>
      </c>
      <c r="BZ68">
        <v>9.6999999999999993</v>
      </c>
      <c r="CA68">
        <v>11.5</v>
      </c>
      <c r="CB68">
        <v>10.6</v>
      </c>
      <c r="CC68">
        <v>0.1</v>
      </c>
      <c r="CD68">
        <v>0.5</v>
      </c>
      <c r="CE68">
        <v>0.5</v>
      </c>
      <c r="CF68">
        <v>0.4</v>
      </c>
      <c r="CG68">
        <v>0.6</v>
      </c>
      <c r="CH68">
        <v>0.49</v>
      </c>
      <c r="CI68">
        <v>35</v>
      </c>
      <c r="CJ68">
        <v>35</v>
      </c>
      <c r="CK68">
        <v>35</v>
      </c>
      <c r="CL68">
        <v>136</v>
      </c>
      <c r="CM68">
        <v>157</v>
      </c>
      <c r="CN68">
        <v>152</v>
      </c>
      <c r="CO68">
        <v>1660</v>
      </c>
      <c r="CP68">
        <v>720</v>
      </c>
      <c r="CQ68">
        <v>540</v>
      </c>
      <c r="CR68">
        <v>1760</v>
      </c>
      <c r="CS68">
        <v>7.6200000000000004E-2</v>
      </c>
      <c r="CT68">
        <v>7.8700000000000006E-2</v>
      </c>
      <c r="CU68">
        <v>7.7499999999999999E-2</v>
      </c>
      <c r="CV68">
        <v>9.9099999999999994E-2</v>
      </c>
      <c r="CW68">
        <v>0.1067</v>
      </c>
      <c r="CX68">
        <v>0.1016</v>
      </c>
      <c r="CY68">
        <v>6.3500000000000001E-2</v>
      </c>
      <c r="CZ68">
        <v>6.6000000000000003E-2</v>
      </c>
      <c r="DA68">
        <v>6.54E-2</v>
      </c>
      <c r="DB68">
        <v>5.0799999999999998E-2</v>
      </c>
      <c r="DC68">
        <v>6.0999999999999999E-2</v>
      </c>
      <c r="DD68">
        <v>5.5899999999999998E-2</v>
      </c>
      <c r="DE68">
        <v>5.5899999999999998E-2</v>
      </c>
      <c r="DF68">
        <v>6.3500000000000001E-2</v>
      </c>
      <c r="DG68">
        <v>5.9700000000000003E-2</v>
      </c>
      <c r="DH68">
        <v>2.5000000000000001E-3</v>
      </c>
      <c r="DI68">
        <v>2</v>
      </c>
      <c r="DJ68">
        <v>5.33E-2</v>
      </c>
      <c r="DK68">
        <v>785</v>
      </c>
      <c r="DL68">
        <v>103</v>
      </c>
      <c r="DM68">
        <v>8252</v>
      </c>
      <c r="DN68" t="s">
        <v>188</v>
      </c>
      <c r="DO68">
        <v>1037</v>
      </c>
      <c r="DP68">
        <v>2405</v>
      </c>
      <c r="DQ68" t="s">
        <v>142</v>
      </c>
      <c r="DR68" t="s">
        <v>440</v>
      </c>
      <c r="DS68">
        <v>20000911</v>
      </c>
      <c r="DT68" t="s">
        <v>438</v>
      </c>
      <c r="DU68">
        <v>103</v>
      </c>
      <c r="DV68" t="s">
        <v>143</v>
      </c>
    </row>
    <row r="69" spans="1:126">
      <c r="A69" t="s">
        <v>126</v>
      </c>
      <c r="B69">
        <v>1</v>
      </c>
      <c r="C69">
        <v>8</v>
      </c>
      <c r="D69">
        <v>36206</v>
      </c>
      <c r="E69" t="s">
        <v>144</v>
      </c>
      <c r="F69" t="s">
        <v>145</v>
      </c>
      <c r="G69">
        <v>20000914</v>
      </c>
      <c r="H69" t="s">
        <v>194</v>
      </c>
      <c r="I69" t="s">
        <v>236</v>
      </c>
      <c r="J69">
        <v>20000915</v>
      </c>
      <c r="K69">
        <v>20010314</v>
      </c>
      <c r="L69" t="s">
        <v>133</v>
      </c>
      <c r="M69" t="s">
        <v>133</v>
      </c>
      <c r="N69" t="s">
        <v>133</v>
      </c>
      <c r="O69" t="s">
        <v>133</v>
      </c>
      <c r="P69">
        <v>0</v>
      </c>
      <c r="Q69" t="s">
        <v>135</v>
      </c>
      <c r="R69" t="s">
        <v>136</v>
      </c>
      <c r="S69" t="s">
        <v>135</v>
      </c>
      <c r="T69" t="s">
        <v>137</v>
      </c>
      <c r="U69" t="s">
        <v>137</v>
      </c>
      <c r="V69">
        <v>0</v>
      </c>
      <c r="W69" t="s">
        <v>164</v>
      </c>
      <c r="X69">
        <v>143.5</v>
      </c>
      <c r="Y69">
        <v>20000912</v>
      </c>
      <c r="Z69" t="s">
        <v>138</v>
      </c>
      <c r="AA69" t="s">
        <v>441</v>
      </c>
      <c r="AB69">
        <v>9903160</v>
      </c>
      <c r="AC69">
        <v>40</v>
      </c>
      <c r="AD69">
        <v>71.72</v>
      </c>
      <c r="AE69">
        <v>66.86</v>
      </c>
      <c r="AF69">
        <v>10.88</v>
      </c>
      <c r="AG69">
        <v>10.14</v>
      </c>
      <c r="AH69">
        <v>10.36</v>
      </c>
      <c r="AI69">
        <v>210</v>
      </c>
      <c r="AJ69" t="s">
        <v>442</v>
      </c>
      <c r="AK69">
        <v>40</v>
      </c>
      <c r="AL69">
        <v>5.6</v>
      </c>
      <c r="AM69">
        <v>2.4</v>
      </c>
      <c r="AN69">
        <v>8</v>
      </c>
      <c r="AO69">
        <v>0</v>
      </c>
      <c r="AP69">
        <v>3144</v>
      </c>
      <c r="AQ69">
        <v>3156</v>
      </c>
      <c r="AR69">
        <v>3151.5</v>
      </c>
      <c r="AS69">
        <v>13.1</v>
      </c>
      <c r="AT69">
        <v>13.6</v>
      </c>
      <c r="AU69">
        <v>13.3</v>
      </c>
      <c r="AV69">
        <v>2.17</v>
      </c>
      <c r="AW69">
        <v>2.25</v>
      </c>
      <c r="AX69">
        <v>2.2000000000000002</v>
      </c>
      <c r="AY69">
        <v>5.9</v>
      </c>
      <c r="AZ69">
        <v>6.6</v>
      </c>
      <c r="BA69">
        <v>6.2</v>
      </c>
      <c r="BB69">
        <v>0</v>
      </c>
      <c r="BC69">
        <v>0</v>
      </c>
      <c r="BD69">
        <v>0</v>
      </c>
      <c r="BE69">
        <v>841</v>
      </c>
      <c r="BF69">
        <v>868</v>
      </c>
      <c r="BG69">
        <v>853</v>
      </c>
      <c r="BH69">
        <v>143</v>
      </c>
      <c r="BI69">
        <v>144.19999999999999</v>
      </c>
      <c r="BJ69">
        <v>143.4</v>
      </c>
      <c r="BK69">
        <v>87.2</v>
      </c>
      <c r="BL69">
        <v>88.4</v>
      </c>
      <c r="BM69">
        <v>87.9</v>
      </c>
      <c r="BN69">
        <v>93</v>
      </c>
      <c r="BO69">
        <v>93.9</v>
      </c>
      <c r="BP69">
        <v>93.4</v>
      </c>
      <c r="BQ69">
        <v>5.0999999999999996</v>
      </c>
      <c r="BR69">
        <v>6.1</v>
      </c>
      <c r="BS69">
        <v>5.6</v>
      </c>
      <c r="BT69">
        <v>33.200000000000003</v>
      </c>
      <c r="BU69">
        <v>40.200000000000003</v>
      </c>
      <c r="BV69">
        <v>35.9</v>
      </c>
      <c r="BW69">
        <v>276</v>
      </c>
      <c r="BX69">
        <v>279</v>
      </c>
      <c r="BY69">
        <v>276</v>
      </c>
      <c r="BZ69">
        <v>5.4</v>
      </c>
      <c r="CA69">
        <v>7.4</v>
      </c>
      <c r="CB69">
        <v>6.4</v>
      </c>
      <c r="CC69">
        <v>0.4</v>
      </c>
      <c r="CD69">
        <v>0.6</v>
      </c>
      <c r="CE69">
        <v>0.5</v>
      </c>
      <c r="CF69">
        <v>0.5</v>
      </c>
      <c r="CG69">
        <v>0.5</v>
      </c>
      <c r="CH69">
        <v>0.5</v>
      </c>
      <c r="CI69">
        <v>35</v>
      </c>
      <c r="CJ69">
        <v>35</v>
      </c>
      <c r="CK69">
        <v>35</v>
      </c>
      <c r="CL69">
        <v>110.4</v>
      </c>
      <c r="CM69">
        <v>150.1</v>
      </c>
      <c r="CN69">
        <v>130.5</v>
      </c>
      <c r="CO69">
        <v>1660</v>
      </c>
      <c r="CP69">
        <v>720</v>
      </c>
      <c r="CQ69">
        <v>720</v>
      </c>
      <c r="CR69">
        <v>1450</v>
      </c>
      <c r="CS69">
        <v>6.3500000000000001E-2</v>
      </c>
      <c r="CT69">
        <v>6.3500000000000001E-2</v>
      </c>
      <c r="CU69">
        <v>6.3500000000000001E-2</v>
      </c>
      <c r="CV69">
        <v>8.6400000000000005E-2</v>
      </c>
      <c r="CW69">
        <v>8.6400000000000005E-2</v>
      </c>
      <c r="CX69">
        <v>8.6400000000000005E-2</v>
      </c>
      <c r="CY69">
        <v>6.0999999999999999E-2</v>
      </c>
      <c r="CZ69">
        <v>6.0999999999999999E-2</v>
      </c>
      <c r="DA69">
        <v>6.0999999999999999E-2</v>
      </c>
      <c r="DB69">
        <v>5.8400000000000001E-2</v>
      </c>
      <c r="DC69">
        <v>6.3500000000000001E-2</v>
      </c>
      <c r="DD69">
        <v>6.0999999999999999E-2</v>
      </c>
      <c r="DE69">
        <v>5.33E-2</v>
      </c>
      <c r="DF69">
        <v>6.3500000000000001E-2</v>
      </c>
      <c r="DG69">
        <v>5.8400000000000001E-2</v>
      </c>
      <c r="DH69">
        <v>0</v>
      </c>
      <c r="DI69">
        <v>8</v>
      </c>
      <c r="DJ69">
        <v>5.0799999999999998E-2</v>
      </c>
      <c r="DK69" t="s">
        <v>301</v>
      </c>
      <c r="DL69" t="s">
        <v>290</v>
      </c>
      <c r="DM69">
        <v>8252</v>
      </c>
      <c r="DN69">
        <v>8231</v>
      </c>
      <c r="DO69">
        <v>1279</v>
      </c>
      <c r="DP69" t="s">
        <v>403</v>
      </c>
      <c r="DQ69" t="s">
        <v>142</v>
      </c>
      <c r="DR69" t="s">
        <v>443</v>
      </c>
      <c r="DS69">
        <v>20000914</v>
      </c>
      <c r="DT69" t="s">
        <v>194</v>
      </c>
      <c r="DU69" t="s">
        <v>380</v>
      </c>
      <c r="DV69" t="s">
        <v>143</v>
      </c>
    </row>
    <row r="70" spans="1:126">
      <c r="A70" t="s">
        <v>239</v>
      </c>
      <c r="B70">
        <v>1</v>
      </c>
      <c r="C70">
        <v>16</v>
      </c>
      <c r="D70">
        <v>36210</v>
      </c>
      <c r="E70">
        <v>1006</v>
      </c>
      <c r="F70" t="s">
        <v>145</v>
      </c>
      <c r="G70">
        <v>20000921</v>
      </c>
      <c r="H70" t="s">
        <v>444</v>
      </c>
      <c r="I70" t="s">
        <v>236</v>
      </c>
      <c r="J70">
        <v>20000925</v>
      </c>
      <c r="K70">
        <v>20010321</v>
      </c>
      <c r="L70" t="s">
        <v>133</v>
      </c>
      <c r="M70" t="s">
        <v>133</v>
      </c>
      <c r="N70" t="s">
        <v>133</v>
      </c>
      <c r="O70" t="s">
        <v>133</v>
      </c>
      <c r="P70">
        <v>-0.20830000000000001</v>
      </c>
      <c r="Q70" t="s">
        <v>135</v>
      </c>
      <c r="R70" t="s">
        <v>136</v>
      </c>
      <c r="S70" t="s">
        <v>135</v>
      </c>
      <c r="T70" t="s">
        <v>137</v>
      </c>
      <c r="U70" t="s">
        <v>137</v>
      </c>
      <c r="V70">
        <v>0</v>
      </c>
      <c r="W70" t="s">
        <v>164</v>
      </c>
      <c r="X70">
        <v>143.5</v>
      </c>
      <c r="Y70">
        <v>20000919</v>
      </c>
      <c r="Z70" t="s">
        <v>138</v>
      </c>
      <c r="AA70" t="s">
        <v>186</v>
      </c>
      <c r="AB70">
        <v>9910650</v>
      </c>
      <c r="AC70">
        <v>40</v>
      </c>
      <c r="AD70">
        <v>59.93</v>
      </c>
      <c r="AE70">
        <v>51.98</v>
      </c>
      <c r="AF70">
        <v>10.11</v>
      </c>
      <c r="AG70">
        <v>9.02</v>
      </c>
      <c r="AH70">
        <v>9.0399999999999991</v>
      </c>
      <c r="AI70">
        <v>440</v>
      </c>
      <c r="AJ70">
        <v>36210</v>
      </c>
      <c r="AK70">
        <v>40</v>
      </c>
      <c r="AL70">
        <v>8</v>
      </c>
      <c r="AM70">
        <v>8</v>
      </c>
      <c r="AN70">
        <v>16</v>
      </c>
      <c r="AO70">
        <v>0</v>
      </c>
      <c r="AP70">
        <v>3125</v>
      </c>
      <c r="AQ70">
        <v>3159</v>
      </c>
      <c r="AR70">
        <v>3150</v>
      </c>
      <c r="AS70">
        <v>13.4</v>
      </c>
      <c r="AT70">
        <v>13.4</v>
      </c>
      <c r="AU70">
        <v>13.4</v>
      </c>
      <c r="AV70">
        <v>2.19</v>
      </c>
      <c r="AW70">
        <v>2.25</v>
      </c>
      <c r="AX70">
        <v>2.21</v>
      </c>
      <c r="AY70">
        <v>5219.8</v>
      </c>
      <c r="AZ70">
        <v>6040.1</v>
      </c>
      <c r="BA70">
        <v>5380.3</v>
      </c>
      <c r="BB70" t="s">
        <v>168</v>
      </c>
      <c r="BC70" t="s">
        <v>168</v>
      </c>
      <c r="BD70" t="s">
        <v>168</v>
      </c>
      <c r="BE70">
        <v>844</v>
      </c>
      <c r="BF70">
        <v>856</v>
      </c>
      <c r="BG70">
        <v>847</v>
      </c>
      <c r="BH70">
        <v>142.5</v>
      </c>
      <c r="BI70">
        <v>144.1</v>
      </c>
      <c r="BJ70">
        <v>143.4</v>
      </c>
      <c r="BK70">
        <v>86.7</v>
      </c>
      <c r="BL70">
        <v>88.7</v>
      </c>
      <c r="BM70">
        <v>87.8</v>
      </c>
      <c r="BN70">
        <v>92.5</v>
      </c>
      <c r="BO70">
        <v>94</v>
      </c>
      <c r="BP70">
        <v>93.2</v>
      </c>
      <c r="BQ70">
        <v>5.0999999999999996</v>
      </c>
      <c r="BR70">
        <v>6.2</v>
      </c>
      <c r="BS70">
        <v>5.4</v>
      </c>
      <c r="BT70">
        <v>23.8</v>
      </c>
      <c r="BU70">
        <v>33.9</v>
      </c>
      <c r="BV70">
        <v>29.6</v>
      </c>
      <c r="BW70">
        <v>269</v>
      </c>
      <c r="BX70">
        <v>276</v>
      </c>
      <c r="BY70">
        <v>276</v>
      </c>
      <c r="BZ70">
        <v>14.5</v>
      </c>
      <c r="CA70">
        <v>15.2</v>
      </c>
      <c r="CB70">
        <v>15</v>
      </c>
      <c r="CC70">
        <v>0.3</v>
      </c>
      <c r="CD70">
        <v>0.3</v>
      </c>
      <c r="CE70">
        <v>0.3</v>
      </c>
      <c r="CF70">
        <v>0.42</v>
      </c>
      <c r="CG70">
        <v>0.52</v>
      </c>
      <c r="CH70">
        <v>0.49</v>
      </c>
      <c r="CI70">
        <v>35</v>
      </c>
      <c r="CJ70">
        <v>35</v>
      </c>
      <c r="CK70">
        <v>35</v>
      </c>
      <c r="CL70">
        <v>251.4</v>
      </c>
      <c r="CM70">
        <v>290.2</v>
      </c>
      <c r="CN70">
        <v>277.60000000000002</v>
      </c>
      <c r="CO70">
        <v>1660</v>
      </c>
      <c r="CP70">
        <v>720</v>
      </c>
      <c r="CQ70">
        <v>540</v>
      </c>
      <c r="CR70">
        <v>1400</v>
      </c>
      <c r="CS70">
        <v>6.6000000000000003E-2</v>
      </c>
      <c r="CT70">
        <v>6.6000000000000003E-2</v>
      </c>
      <c r="CU70">
        <v>6.6000000000000003E-2</v>
      </c>
      <c r="CV70">
        <v>8.8900000000000007E-2</v>
      </c>
      <c r="CW70">
        <v>8.8900000000000007E-2</v>
      </c>
      <c r="CX70">
        <v>8.8900000000000007E-2</v>
      </c>
      <c r="CY70">
        <v>6.0900000000000003E-2</v>
      </c>
      <c r="CZ70">
        <v>6.0900000000000003E-2</v>
      </c>
      <c r="DA70">
        <v>6.0900000000000003E-2</v>
      </c>
      <c r="DB70">
        <v>6.6000000000000003E-2</v>
      </c>
      <c r="DC70">
        <v>6.6000000000000003E-2</v>
      </c>
      <c r="DD70">
        <v>6.6000000000000003E-2</v>
      </c>
      <c r="DE70">
        <v>6.8599999999999994E-2</v>
      </c>
      <c r="DF70">
        <v>6.8599999999999994E-2</v>
      </c>
      <c r="DG70">
        <v>6.8599999999999994E-2</v>
      </c>
      <c r="DH70">
        <v>2.5000000000000001E-3</v>
      </c>
      <c r="DI70">
        <v>9</v>
      </c>
      <c r="DJ70">
        <v>5.5899999999999998E-2</v>
      </c>
      <c r="DK70">
        <v>49416</v>
      </c>
      <c r="DL70">
        <v>67.75</v>
      </c>
      <c r="DM70" t="s">
        <v>445</v>
      </c>
      <c r="DN70">
        <v>8231</v>
      </c>
      <c r="DO70">
        <v>488</v>
      </c>
      <c r="DP70">
        <v>2405</v>
      </c>
      <c r="DQ70" t="s">
        <v>142</v>
      </c>
      <c r="DR70" t="s">
        <v>446</v>
      </c>
      <c r="DS70">
        <v>20000921</v>
      </c>
      <c r="DT70" t="s">
        <v>444</v>
      </c>
      <c r="DU70">
        <v>91</v>
      </c>
      <c r="DV70" t="s">
        <v>143</v>
      </c>
    </row>
    <row r="71" spans="1:126">
      <c r="A71" t="s">
        <v>160</v>
      </c>
      <c r="B71">
        <v>3</v>
      </c>
      <c r="C71" t="s">
        <v>161</v>
      </c>
      <c r="D71">
        <v>36200</v>
      </c>
      <c r="E71" t="s">
        <v>144</v>
      </c>
      <c r="F71" t="s">
        <v>128</v>
      </c>
      <c r="G71">
        <v>20000926</v>
      </c>
      <c r="H71" t="s">
        <v>447</v>
      </c>
      <c r="I71" t="s">
        <v>334</v>
      </c>
      <c r="J71">
        <v>20000929</v>
      </c>
      <c r="K71" t="s">
        <v>131</v>
      </c>
      <c r="L71" t="s">
        <v>448</v>
      </c>
      <c r="M71" t="s">
        <v>449</v>
      </c>
      <c r="N71" t="s">
        <v>450</v>
      </c>
      <c r="O71" t="s">
        <v>133</v>
      </c>
      <c r="P71" t="s">
        <v>134</v>
      </c>
      <c r="Q71" t="s">
        <v>135</v>
      </c>
      <c r="R71" t="s">
        <v>136</v>
      </c>
      <c r="S71" t="s">
        <v>135</v>
      </c>
      <c r="T71" t="s">
        <v>137</v>
      </c>
      <c r="U71" t="s">
        <v>137</v>
      </c>
      <c r="V71">
        <v>0</v>
      </c>
      <c r="W71" t="s">
        <v>286</v>
      </c>
      <c r="X71">
        <v>143.5</v>
      </c>
      <c r="Y71">
        <v>20000924</v>
      </c>
      <c r="Z71" t="s">
        <v>138</v>
      </c>
      <c r="AA71" t="s">
        <v>451</v>
      </c>
      <c r="AB71">
        <v>9903160</v>
      </c>
      <c r="AC71">
        <v>40</v>
      </c>
      <c r="AD71" t="s">
        <v>165</v>
      </c>
      <c r="AE71" t="s">
        <v>165</v>
      </c>
      <c r="AF71" t="s">
        <v>165</v>
      </c>
      <c r="AG71" t="s">
        <v>165</v>
      </c>
      <c r="AH71" t="s">
        <v>137</v>
      </c>
      <c r="AI71" t="s">
        <v>166</v>
      </c>
      <c r="AJ71" t="s">
        <v>452</v>
      </c>
      <c r="AK71" t="s">
        <v>248</v>
      </c>
      <c r="AL71" t="s">
        <v>161</v>
      </c>
      <c r="AM71" t="s">
        <v>161</v>
      </c>
      <c r="AN71" t="s">
        <v>161</v>
      </c>
      <c r="AO71" t="s">
        <v>161</v>
      </c>
      <c r="AP71" t="s">
        <v>168</v>
      </c>
      <c r="AQ71" t="s">
        <v>168</v>
      </c>
      <c r="AR71" t="s">
        <v>168</v>
      </c>
      <c r="AS71" t="s">
        <v>161</v>
      </c>
      <c r="AT71" t="s">
        <v>161</v>
      </c>
      <c r="AU71" t="s">
        <v>161</v>
      </c>
      <c r="AV71" t="s">
        <v>169</v>
      </c>
      <c r="AW71" t="s">
        <v>169</v>
      </c>
      <c r="AX71" t="s">
        <v>169</v>
      </c>
      <c r="AY71" t="s">
        <v>168</v>
      </c>
      <c r="AZ71" t="s">
        <v>168</v>
      </c>
      <c r="BA71" t="s">
        <v>168</v>
      </c>
      <c r="BB71" t="s">
        <v>168</v>
      </c>
      <c r="BC71" t="s">
        <v>168</v>
      </c>
      <c r="BD71" t="s">
        <v>168</v>
      </c>
      <c r="BE71" t="s">
        <v>170</v>
      </c>
      <c r="BF71" t="s">
        <v>170</v>
      </c>
      <c r="BG71" t="s">
        <v>170</v>
      </c>
      <c r="BH71" t="s">
        <v>161</v>
      </c>
      <c r="BI71" t="s">
        <v>161</v>
      </c>
      <c r="BJ71" t="s">
        <v>161</v>
      </c>
      <c r="BK71" t="s">
        <v>161</v>
      </c>
      <c r="BL71" t="s">
        <v>161</v>
      </c>
      <c r="BM71" t="s">
        <v>161</v>
      </c>
      <c r="BN71" t="s">
        <v>161</v>
      </c>
      <c r="BO71" t="s">
        <v>161</v>
      </c>
      <c r="BP71" t="s">
        <v>161</v>
      </c>
      <c r="BQ71" t="s">
        <v>171</v>
      </c>
      <c r="BR71" t="s">
        <v>171</v>
      </c>
      <c r="BS71" t="s">
        <v>171</v>
      </c>
      <c r="BT71" t="s">
        <v>161</v>
      </c>
      <c r="BU71" t="s">
        <v>161</v>
      </c>
      <c r="BV71" t="s">
        <v>161</v>
      </c>
      <c r="BW71" t="s">
        <v>166</v>
      </c>
      <c r="BX71" t="s">
        <v>166</v>
      </c>
      <c r="BY71" t="s">
        <v>166</v>
      </c>
      <c r="BZ71" t="s">
        <v>172</v>
      </c>
      <c r="CA71" t="s">
        <v>172</v>
      </c>
      <c r="CB71" t="s">
        <v>172</v>
      </c>
      <c r="CC71" t="s">
        <v>172</v>
      </c>
      <c r="CD71" t="s">
        <v>172</v>
      </c>
      <c r="CE71" t="s">
        <v>172</v>
      </c>
      <c r="CF71" t="s">
        <v>173</v>
      </c>
      <c r="CG71" t="s">
        <v>173</v>
      </c>
      <c r="CH71" t="s">
        <v>173</v>
      </c>
      <c r="CI71" t="s">
        <v>174</v>
      </c>
      <c r="CJ71" t="s">
        <v>174</v>
      </c>
      <c r="CK71" t="s">
        <v>174</v>
      </c>
      <c r="CL71" t="s">
        <v>161</v>
      </c>
      <c r="CM71" t="s">
        <v>161</v>
      </c>
      <c r="CN71" t="s">
        <v>161</v>
      </c>
      <c r="CO71" t="s">
        <v>166</v>
      </c>
      <c r="CP71" t="s">
        <v>166</v>
      </c>
      <c r="CQ71" t="s">
        <v>166</v>
      </c>
      <c r="CR71" t="s">
        <v>166</v>
      </c>
      <c r="CS71" t="s">
        <v>134</v>
      </c>
      <c r="CT71" t="s">
        <v>134</v>
      </c>
      <c r="CU71" t="s">
        <v>134</v>
      </c>
      <c r="CV71" t="s">
        <v>134</v>
      </c>
      <c r="CW71" t="s">
        <v>134</v>
      </c>
      <c r="CX71" t="s">
        <v>134</v>
      </c>
      <c r="CY71" t="s">
        <v>134</v>
      </c>
      <c r="CZ71" t="s">
        <v>134</v>
      </c>
      <c r="DA71" t="s">
        <v>134</v>
      </c>
      <c r="DB71" t="s">
        <v>134</v>
      </c>
      <c r="DC71" t="s">
        <v>134</v>
      </c>
      <c r="DD71" t="s">
        <v>134</v>
      </c>
      <c r="DE71" t="s">
        <v>134</v>
      </c>
      <c r="DF71" t="s">
        <v>134</v>
      </c>
      <c r="DG71" t="s">
        <v>134</v>
      </c>
      <c r="DH71" t="s">
        <v>134</v>
      </c>
      <c r="DI71" t="s">
        <v>174</v>
      </c>
      <c r="DJ71" t="s">
        <v>134</v>
      </c>
      <c r="DK71" t="s">
        <v>175</v>
      </c>
      <c r="DL71" t="s">
        <v>175</v>
      </c>
      <c r="DM71" t="s">
        <v>175</v>
      </c>
      <c r="DN71" t="s">
        <v>175</v>
      </c>
      <c r="DO71" t="s">
        <v>175</v>
      </c>
      <c r="DP71" t="s">
        <v>175</v>
      </c>
      <c r="DQ71" t="s">
        <v>175</v>
      </c>
      <c r="DR71">
        <v>17</v>
      </c>
      <c r="DS71">
        <v>20000926</v>
      </c>
      <c r="DT71" t="s">
        <v>447</v>
      </c>
      <c r="DU71">
        <v>31</v>
      </c>
      <c r="DV71" t="s">
        <v>143</v>
      </c>
    </row>
    <row r="72" spans="1:126">
      <c r="A72" t="s">
        <v>160</v>
      </c>
      <c r="B72">
        <v>3</v>
      </c>
      <c r="C72">
        <v>6.6</v>
      </c>
      <c r="D72">
        <v>38030</v>
      </c>
      <c r="E72" t="s">
        <v>144</v>
      </c>
      <c r="F72" t="s">
        <v>145</v>
      </c>
      <c r="G72">
        <v>20001002</v>
      </c>
      <c r="H72" t="s">
        <v>453</v>
      </c>
      <c r="I72" t="s">
        <v>236</v>
      </c>
      <c r="J72">
        <v>20001003</v>
      </c>
      <c r="K72">
        <v>20010402</v>
      </c>
      <c r="L72" t="s">
        <v>454</v>
      </c>
      <c r="M72" t="s">
        <v>133</v>
      </c>
      <c r="N72" t="s">
        <v>133</v>
      </c>
      <c r="O72" t="s">
        <v>133</v>
      </c>
      <c r="P72">
        <v>-0.4118</v>
      </c>
      <c r="Q72" t="s">
        <v>135</v>
      </c>
      <c r="R72" t="s">
        <v>136</v>
      </c>
      <c r="S72" t="s">
        <v>135</v>
      </c>
      <c r="T72" t="s">
        <v>137</v>
      </c>
      <c r="U72" t="s">
        <v>137</v>
      </c>
      <c r="V72">
        <v>0</v>
      </c>
      <c r="W72" t="s">
        <v>286</v>
      </c>
      <c r="X72">
        <v>143.5</v>
      </c>
      <c r="Y72">
        <v>20000930</v>
      </c>
      <c r="Z72" t="s">
        <v>138</v>
      </c>
      <c r="AA72" t="s">
        <v>455</v>
      </c>
      <c r="AB72">
        <v>9903160</v>
      </c>
      <c r="AC72">
        <v>40</v>
      </c>
      <c r="AD72">
        <v>71.67</v>
      </c>
      <c r="AE72">
        <v>66.03</v>
      </c>
      <c r="AF72">
        <v>10.89</v>
      </c>
      <c r="AG72">
        <v>10.14</v>
      </c>
      <c r="AH72">
        <v>10.19</v>
      </c>
      <c r="AI72">
        <v>240</v>
      </c>
      <c r="AJ72" t="s">
        <v>456</v>
      </c>
      <c r="AK72">
        <v>40</v>
      </c>
      <c r="AL72">
        <v>2.6</v>
      </c>
      <c r="AM72">
        <v>4</v>
      </c>
      <c r="AN72">
        <v>6.6</v>
      </c>
      <c r="AO72">
        <v>0</v>
      </c>
      <c r="AP72">
        <v>3140</v>
      </c>
      <c r="AQ72">
        <v>3151</v>
      </c>
      <c r="AR72">
        <v>3150</v>
      </c>
      <c r="AS72">
        <v>13.3</v>
      </c>
      <c r="AT72">
        <v>13.6</v>
      </c>
      <c r="AU72">
        <v>13.5</v>
      </c>
      <c r="AV72">
        <v>2.2200000000000002</v>
      </c>
      <c r="AW72">
        <v>2.34</v>
      </c>
      <c r="AX72">
        <v>2.2599999999999998</v>
      </c>
      <c r="AY72">
        <v>4805</v>
      </c>
      <c r="AZ72">
        <v>5573</v>
      </c>
      <c r="BA72">
        <v>5312</v>
      </c>
      <c r="BB72">
        <v>1452</v>
      </c>
      <c r="BC72">
        <v>1685</v>
      </c>
      <c r="BD72">
        <v>1580</v>
      </c>
      <c r="BE72">
        <v>834</v>
      </c>
      <c r="BF72">
        <v>852</v>
      </c>
      <c r="BG72">
        <v>849</v>
      </c>
      <c r="BH72">
        <v>143.5</v>
      </c>
      <c r="BI72">
        <v>143.5</v>
      </c>
      <c r="BJ72">
        <v>143.5</v>
      </c>
      <c r="BK72">
        <v>87.9</v>
      </c>
      <c r="BL72">
        <v>87.9</v>
      </c>
      <c r="BM72">
        <v>87.9</v>
      </c>
      <c r="BN72">
        <v>93.5</v>
      </c>
      <c r="BO72">
        <v>93.6</v>
      </c>
      <c r="BP72">
        <v>93.5</v>
      </c>
      <c r="BQ72">
        <v>5.6</v>
      </c>
      <c r="BR72">
        <v>5.6</v>
      </c>
      <c r="BS72">
        <v>5.6</v>
      </c>
      <c r="BT72">
        <v>26.6</v>
      </c>
      <c r="BU72">
        <v>31.8</v>
      </c>
      <c r="BV72">
        <v>29.1</v>
      </c>
      <c r="BW72">
        <v>265</v>
      </c>
      <c r="BX72">
        <v>280</v>
      </c>
      <c r="BY72">
        <v>273</v>
      </c>
      <c r="BZ72">
        <v>7</v>
      </c>
      <c r="CA72">
        <v>9</v>
      </c>
      <c r="CB72">
        <v>8.5</v>
      </c>
      <c r="CC72">
        <v>0.2</v>
      </c>
      <c r="CD72">
        <v>0.6</v>
      </c>
      <c r="CE72">
        <v>0.5</v>
      </c>
      <c r="CF72">
        <v>0.5</v>
      </c>
      <c r="CG72">
        <v>0.5</v>
      </c>
      <c r="CH72">
        <v>0.5</v>
      </c>
      <c r="CI72">
        <v>35</v>
      </c>
      <c r="CJ72">
        <v>35</v>
      </c>
      <c r="CK72">
        <v>35</v>
      </c>
      <c r="CL72">
        <v>303</v>
      </c>
      <c r="CM72">
        <v>338</v>
      </c>
      <c r="CN72">
        <v>333</v>
      </c>
      <c r="CO72">
        <v>1660</v>
      </c>
      <c r="CP72">
        <v>720</v>
      </c>
      <c r="CQ72">
        <v>540</v>
      </c>
      <c r="CR72">
        <v>1600</v>
      </c>
      <c r="CS72">
        <v>7.8700000000000006E-2</v>
      </c>
      <c r="CT72">
        <v>8.3799999999999999E-2</v>
      </c>
      <c r="CU72">
        <v>8.1900000000000001E-2</v>
      </c>
      <c r="CV72">
        <v>7.8700000000000006E-2</v>
      </c>
      <c r="CW72">
        <v>9.4E-2</v>
      </c>
      <c r="CX72">
        <v>8.8900000000000007E-2</v>
      </c>
      <c r="CY72">
        <v>6.3500000000000001E-2</v>
      </c>
      <c r="CZ72">
        <v>6.6000000000000003E-2</v>
      </c>
      <c r="DA72">
        <v>6.4799999999999996E-2</v>
      </c>
      <c r="DB72">
        <v>5.0799999999999998E-2</v>
      </c>
      <c r="DC72">
        <v>5.33E-2</v>
      </c>
      <c r="DD72">
        <v>5.1400000000000001E-2</v>
      </c>
      <c r="DE72">
        <v>5.5899999999999998E-2</v>
      </c>
      <c r="DF72">
        <v>7.6200000000000004E-2</v>
      </c>
      <c r="DG72">
        <v>6.6000000000000003E-2</v>
      </c>
      <c r="DH72">
        <v>0</v>
      </c>
      <c r="DI72">
        <v>2</v>
      </c>
      <c r="DJ72">
        <v>3.3000000000000002E-2</v>
      </c>
      <c r="DK72">
        <v>640</v>
      </c>
      <c r="DL72">
        <v>31</v>
      </c>
      <c r="DM72">
        <v>8252</v>
      </c>
      <c r="DN72" t="s">
        <v>188</v>
      </c>
      <c r="DO72">
        <v>1282</v>
      </c>
      <c r="DP72">
        <v>2405</v>
      </c>
      <c r="DQ72" t="s">
        <v>142</v>
      </c>
      <c r="DR72" t="s">
        <v>271</v>
      </c>
      <c r="DS72">
        <v>20001002</v>
      </c>
      <c r="DT72" t="s">
        <v>453</v>
      </c>
      <c r="DU72">
        <v>31</v>
      </c>
      <c r="DV72" t="s">
        <v>143</v>
      </c>
    </row>
    <row r="73" spans="1:126">
      <c r="A73" t="s">
        <v>160</v>
      </c>
      <c r="B73">
        <v>2</v>
      </c>
      <c r="C73">
        <v>14.2</v>
      </c>
      <c r="D73">
        <v>36202</v>
      </c>
      <c r="E73">
        <v>1006</v>
      </c>
      <c r="F73" t="s">
        <v>145</v>
      </c>
      <c r="G73">
        <v>20001009</v>
      </c>
      <c r="H73" t="s">
        <v>457</v>
      </c>
      <c r="I73" t="s">
        <v>236</v>
      </c>
      <c r="J73">
        <v>20001012</v>
      </c>
      <c r="K73">
        <v>20010409</v>
      </c>
      <c r="L73" t="s">
        <v>133</v>
      </c>
      <c r="M73" t="s">
        <v>133</v>
      </c>
      <c r="N73" t="s">
        <v>133</v>
      </c>
      <c r="O73" t="s">
        <v>133</v>
      </c>
      <c r="P73">
        <v>-0.54920000000000002</v>
      </c>
      <c r="Q73" t="s">
        <v>135</v>
      </c>
      <c r="R73" t="s">
        <v>136</v>
      </c>
      <c r="S73" t="s">
        <v>135</v>
      </c>
      <c r="T73" t="s">
        <v>137</v>
      </c>
      <c r="U73" t="s">
        <v>137</v>
      </c>
      <c r="V73">
        <v>0</v>
      </c>
      <c r="W73" t="s">
        <v>151</v>
      </c>
      <c r="X73">
        <v>143.5</v>
      </c>
      <c r="Y73">
        <v>20001007</v>
      </c>
      <c r="Z73" t="s">
        <v>138</v>
      </c>
      <c r="AA73" t="s">
        <v>458</v>
      </c>
      <c r="AB73">
        <v>9903160</v>
      </c>
      <c r="AC73">
        <v>40</v>
      </c>
      <c r="AD73">
        <v>59.75</v>
      </c>
      <c r="AE73">
        <v>52.34</v>
      </c>
      <c r="AF73">
        <v>10.15</v>
      </c>
      <c r="AG73">
        <v>9.0500000000000007</v>
      </c>
      <c r="AH73">
        <v>9.1</v>
      </c>
      <c r="AI73">
        <v>60</v>
      </c>
      <c r="AJ73" t="s">
        <v>459</v>
      </c>
      <c r="AK73">
        <v>40</v>
      </c>
      <c r="AL73">
        <v>7.3</v>
      </c>
      <c r="AM73">
        <v>6.9</v>
      </c>
      <c r="AN73">
        <v>14.2</v>
      </c>
      <c r="AO73">
        <v>0</v>
      </c>
      <c r="AP73">
        <v>3148</v>
      </c>
      <c r="AQ73">
        <v>3156</v>
      </c>
      <c r="AR73">
        <v>3151</v>
      </c>
      <c r="AS73">
        <v>13.4</v>
      </c>
      <c r="AT73">
        <v>13.7</v>
      </c>
      <c r="AU73">
        <v>13.6</v>
      </c>
      <c r="AV73">
        <v>2.1800000000000002</v>
      </c>
      <c r="AW73">
        <v>2.29</v>
      </c>
      <c r="AX73">
        <v>2.2400000000000002</v>
      </c>
      <c r="AY73">
        <v>4215</v>
      </c>
      <c r="AZ73">
        <v>5486</v>
      </c>
      <c r="BA73">
        <v>5273</v>
      </c>
      <c r="BB73">
        <v>2280</v>
      </c>
      <c r="BC73">
        <v>2494</v>
      </c>
      <c r="BD73">
        <v>2403</v>
      </c>
      <c r="BE73">
        <v>834</v>
      </c>
      <c r="BF73">
        <v>860</v>
      </c>
      <c r="BG73">
        <v>845</v>
      </c>
      <c r="BH73">
        <v>143</v>
      </c>
      <c r="BI73">
        <v>144.30000000000001</v>
      </c>
      <c r="BJ73">
        <v>143.6</v>
      </c>
      <c r="BK73">
        <v>87.2</v>
      </c>
      <c r="BL73">
        <v>88</v>
      </c>
      <c r="BM73">
        <v>87.8</v>
      </c>
      <c r="BN73">
        <v>92.7</v>
      </c>
      <c r="BO73">
        <v>93.5</v>
      </c>
      <c r="BP73">
        <v>93.3</v>
      </c>
      <c r="BQ73">
        <v>4.9000000000000004</v>
      </c>
      <c r="BR73">
        <v>6.4</v>
      </c>
      <c r="BS73">
        <v>5.4</v>
      </c>
      <c r="BT73">
        <v>22.3</v>
      </c>
      <c r="BU73">
        <v>27</v>
      </c>
      <c r="BV73">
        <v>26.3</v>
      </c>
      <c r="BW73">
        <v>267</v>
      </c>
      <c r="BX73">
        <v>285</v>
      </c>
      <c r="BY73">
        <v>277</v>
      </c>
      <c r="BZ73">
        <v>7.1</v>
      </c>
      <c r="CA73">
        <v>17.399999999999999</v>
      </c>
      <c r="CB73">
        <v>9.8000000000000007</v>
      </c>
      <c r="CC73">
        <v>0</v>
      </c>
      <c r="CD73">
        <v>6.1</v>
      </c>
      <c r="CE73">
        <v>1.6</v>
      </c>
      <c r="CF73">
        <v>0.42</v>
      </c>
      <c r="CG73">
        <v>0.59</v>
      </c>
      <c r="CH73">
        <v>0.5</v>
      </c>
      <c r="CI73">
        <v>35</v>
      </c>
      <c r="CJ73">
        <v>35</v>
      </c>
      <c r="CK73">
        <v>35</v>
      </c>
      <c r="CL73">
        <v>95</v>
      </c>
      <c r="CM73">
        <v>150</v>
      </c>
      <c r="CN73">
        <v>125</v>
      </c>
      <c r="CO73">
        <v>1660</v>
      </c>
      <c r="CP73">
        <v>720</v>
      </c>
      <c r="CQ73">
        <v>540</v>
      </c>
      <c r="CR73">
        <v>1780</v>
      </c>
      <c r="CS73">
        <v>7.1099999999999997E-2</v>
      </c>
      <c r="CT73">
        <v>7.6200000000000004E-2</v>
      </c>
      <c r="CU73">
        <v>7.2400000000000006E-2</v>
      </c>
      <c r="CV73">
        <v>9.1399999999999995E-2</v>
      </c>
      <c r="CW73">
        <v>0.1118</v>
      </c>
      <c r="CX73">
        <v>9.9699999999999997E-2</v>
      </c>
      <c r="CY73">
        <v>6.0999999999999999E-2</v>
      </c>
      <c r="CZ73">
        <v>6.6000000000000003E-2</v>
      </c>
      <c r="DA73">
        <v>6.3500000000000001E-2</v>
      </c>
      <c r="DB73">
        <v>5.8400000000000001E-2</v>
      </c>
      <c r="DC73">
        <v>6.6000000000000003E-2</v>
      </c>
      <c r="DD73">
        <v>6.2199999999999998E-2</v>
      </c>
      <c r="DE73">
        <v>6.3500000000000001E-2</v>
      </c>
      <c r="DF73">
        <v>6.6000000000000003E-2</v>
      </c>
      <c r="DG73">
        <v>6.54E-2</v>
      </c>
      <c r="DH73">
        <v>2.5000000000000001E-3</v>
      </c>
      <c r="DI73">
        <v>7</v>
      </c>
      <c r="DJ73">
        <v>6.0999999999999999E-2</v>
      </c>
      <c r="DK73">
        <v>1552</v>
      </c>
      <c r="DL73">
        <v>103</v>
      </c>
      <c r="DM73">
        <v>8252</v>
      </c>
      <c r="DN73" t="s">
        <v>188</v>
      </c>
      <c r="DO73">
        <v>1243</v>
      </c>
      <c r="DP73">
        <v>2405</v>
      </c>
      <c r="DQ73" t="s">
        <v>142</v>
      </c>
      <c r="DR73">
        <v>43</v>
      </c>
      <c r="DS73">
        <v>20001009</v>
      </c>
      <c r="DT73" t="s">
        <v>457</v>
      </c>
      <c r="DU73">
        <v>103</v>
      </c>
      <c r="DV73" t="s">
        <v>143</v>
      </c>
    </row>
    <row r="74" spans="1:126">
      <c r="A74" t="s">
        <v>126</v>
      </c>
      <c r="B74">
        <v>3</v>
      </c>
      <c r="C74" t="s">
        <v>161</v>
      </c>
      <c r="D74">
        <v>38044</v>
      </c>
      <c r="E74" t="s">
        <v>144</v>
      </c>
      <c r="F74" t="s">
        <v>128</v>
      </c>
      <c r="G74">
        <v>20001115</v>
      </c>
      <c r="H74" t="s">
        <v>460</v>
      </c>
      <c r="I74" t="s">
        <v>241</v>
      </c>
      <c r="J74">
        <v>20001120</v>
      </c>
      <c r="K74" t="s">
        <v>131</v>
      </c>
      <c r="L74" t="s">
        <v>461</v>
      </c>
      <c r="M74" t="s">
        <v>462</v>
      </c>
      <c r="N74" t="s">
        <v>463</v>
      </c>
      <c r="O74" t="s">
        <v>133</v>
      </c>
      <c r="P74" t="s">
        <v>134</v>
      </c>
      <c r="Q74" t="s">
        <v>135</v>
      </c>
      <c r="R74" t="s">
        <v>136</v>
      </c>
      <c r="S74" t="s">
        <v>135</v>
      </c>
      <c r="T74" t="s">
        <v>137</v>
      </c>
      <c r="U74" t="s">
        <v>137</v>
      </c>
      <c r="V74">
        <v>0</v>
      </c>
      <c r="W74" t="s">
        <v>286</v>
      </c>
      <c r="X74">
        <v>143.5</v>
      </c>
      <c r="Y74">
        <v>20001115</v>
      </c>
      <c r="Z74" t="s">
        <v>138</v>
      </c>
      <c r="AA74" t="s">
        <v>464</v>
      </c>
      <c r="AB74">
        <v>9903160</v>
      </c>
      <c r="AC74" t="s">
        <v>174</v>
      </c>
      <c r="AD74" t="s">
        <v>165</v>
      </c>
      <c r="AE74" t="s">
        <v>165</v>
      </c>
      <c r="AF74" t="s">
        <v>165</v>
      </c>
      <c r="AG74" t="s">
        <v>165</v>
      </c>
      <c r="AH74" t="s">
        <v>137</v>
      </c>
      <c r="AI74" t="s">
        <v>166</v>
      </c>
      <c r="AJ74" t="s">
        <v>465</v>
      </c>
      <c r="AK74">
        <v>0</v>
      </c>
      <c r="AL74" t="s">
        <v>161</v>
      </c>
      <c r="AM74" t="s">
        <v>161</v>
      </c>
      <c r="AN74" t="s">
        <v>161</v>
      </c>
      <c r="AO74" t="s">
        <v>161</v>
      </c>
      <c r="AP74" t="s">
        <v>168</v>
      </c>
      <c r="AQ74" t="s">
        <v>168</v>
      </c>
      <c r="AR74" t="s">
        <v>168</v>
      </c>
      <c r="AS74" t="s">
        <v>161</v>
      </c>
      <c r="AT74" t="s">
        <v>161</v>
      </c>
      <c r="AU74" t="s">
        <v>161</v>
      </c>
      <c r="AV74" t="s">
        <v>169</v>
      </c>
      <c r="AW74" t="s">
        <v>169</v>
      </c>
      <c r="AX74" t="s">
        <v>169</v>
      </c>
      <c r="AY74" t="s">
        <v>168</v>
      </c>
      <c r="AZ74" t="s">
        <v>168</v>
      </c>
      <c r="BA74" t="s">
        <v>168</v>
      </c>
      <c r="BB74" t="s">
        <v>168</v>
      </c>
      <c r="BC74" t="s">
        <v>168</v>
      </c>
      <c r="BD74" t="s">
        <v>168</v>
      </c>
      <c r="BE74" t="s">
        <v>170</v>
      </c>
      <c r="BF74" t="s">
        <v>170</v>
      </c>
      <c r="BG74" t="s">
        <v>170</v>
      </c>
      <c r="BH74" t="s">
        <v>161</v>
      </c>
      <c r="BI74" t="s">
        <v>161</v>
      </c>
      <c r="BJ74" t="s">
        <v>161</v>
      </c>
      <c r="BK74" t="s">
        <v>161</v>
      </c>
      <c r="BL74" t="s">
        <v>161</v>
      </c>
      <c r="BM74" t="s">
        <v>161</v>
      </c>
      <c r="BN74" t="s">
        <v>161</v>
      </c>
      <c r="BO74" t="s">
        <v>161</v>
      </c>
      <c r="BP74" t="s">
        <v>161</v>
      </c>
      <c r="BQ74" t="s">
        <v>171</v>
      </c>
      <c r="BR74" t="s">
        <v>171</v>
      </c>
      <c r="BS74" t="s">
        <v>171</v>
      </c>
      <c r="BT74" t="s">
        <v>161</v>
      </c>
      <c r="BU74" t="s">
        <v>161</v>
      </c>
      <c r="BV74" t="s">
        <v>161</v>
      </c>
      <c r="BW74" t="s">
        <v>166</v>
      </c>
      <c r="BX74" t="s">
        <v>166</v>
      </c>
      <c r="BY74" t="s">
        <v>166</v>
      </c>
      <c r="BZ74" t="s">
        <v>172</v>
      </c>
      <c r="CA74" t="s">
        <v>172</v>
      </c>
      <c r="CB74" t="s">
        <v>172</v>
      </c>
      <c r="CC74" t="s">
        <v>172</v>
      </c>
      <c r="CD74" t="s">
        <v>172</v>
      </c>
      <c r="CE74" t="s">
        <v>172</v>
      </c>
      <c r="CF74" t="s">
        <v>173</v>
      </c>
      <c r="CG74" t="s">
        <v>173</v>
      </c>
      <c r="CH74" t="s">
        <v>173</v>
      </c>
      <c r="CI74" t="s">
        <v>174</v>
      </c>
      <c r="CJ74" t="s">
        <v>174</v>
      </c>
      <c r="CK74" t="s">
        <v>174</v>
      </c>
      <c r="CL74" t="s">
        <v>161</v>
      </c>
      <c r="CM74" t="s">
        <v>161</v>
      </c>
      <c r="CN74" t="s">
        <v>161</v>
      </c>
      <c r="CO74" t="s">
        <v>166</v>
      </c>
      <c r="CP74" t="s">
        <v>166</v>
      </c>
      <c r="CQ74" t="s">
        <v>166</v>
      </c>
      <c r="CR74" t="s">
        <v>166</v>
      </c>
      <c r="CS74" t="s">
        <v>134</v>
      </c>
      <c r="CT74" t="s">
        <v>134</v>
      </c>
      <c r="CU74" t="s">
        <v>134</v>
      </c>
      <c r="CV74" t="s">
        <v>134</v>
      </c>
      <c r="CW74" t="s">
        <v>134</v>
      </c>
      <c r="CX74" t="s">
        <v>134</v>
      </c>
      <c r="CY74" t="s">
        <v>134</v>
      </c>
      <c r="CZ74" t="s">
        <v>134</v>
      </c>
      <c r="DA74" t="s">
        <v>134</v>
      </c>
      <c r="DB74" t="s">
        <v>134</v>
      </c>
      <c r="DC74" t="s">
        <v>134</v>
      </c>
      <c r="DD74" t="s">
        <v>134</v>
      </c>
      <c r="DE74" t="s">
        <v>134</v>
      </c>
      <c r="DF74" t="s">
        <v>134</v>
      </c>
      <c r="DG74" t="s">
        <v>134</v>
      </c>
      <c r="DH74" t="s">
        <v>134</v>
      </c>
      <c r="DI74" t="s">
        <v>174</v>
      </c>
      <c r="DJ74" t="s">
        <v>134</v>
      </c>
      <c r="DK74" t="s">
        <v>175</v>
      </c>
      <c r="DL74" t="s">
        <v>175</v>
      </c>
      <c r="DM74" t="s">
        <v>175</v>
      </c>
      <c r="DN74" t="s">
        <v>175</v>
      </c>
      <c r="DO74" t="s">
        <v>175</v>
      </c>
      <c r="DP74" t="s">
        <v>175</v>
      </c>
      <c r="DQ74" t="s">
        <v>175</v>
      </c>
      <c r="DR74">
        <v>32</v>
      </c>
      <c r="DS74">
        <v>20001115</v>
      </c>
      <c r="DT74" t="s">
        <v>460</v>
      </c>
      <c r="DU74">
        <v>119</v>
      </c>
      <c r="DV74" t="s">
        <v>143</v>
      </c>
    </row>
    <row r="75" spans="1:126">
      <c r="A75" t="s">
        <v>126</v>
      </c>
      <c r="B75">
        <v>3</v>
      </c>
      <c r="C75">
        <v>11.6</v>
      </c>
      <c r="D75">
        <v>38045</v>
      </c>
      <c r="E75" t="s">
        <v>144</v>
      </c>
      <c r="F75" t="s">
        <v>145</v>
      </c>
      <c r="G75">
        <v>20001119</v>
      </c>
      <c r="H75" t="s">
        <v>355</v>
      </c>
      <c r="I75" t="s">
        <v>236</v>
      </c>
      <c r="J75">
        <v>20001120</v>
      </c>
      <c r="K75">
        <v>20010519</v>
      </c>
      <c r="L75" t="s">
        <v>133</v>
      </c>
      <c r="M75" t="s">
        <v>133</v>
      </c>
      <c r="N75" t="s">
        <v>133</v>
      </c>
      <c r="O75" t="s">
        <v>133</v>
      </c>
      <c r="P75">
        <v>1.0588</v>
      </c>
      <c r="Q75" t="s">
        <v>135</v>
      </c>
      <c r="R75" t="s">
        <v>136</v>
      </c>
      <c r="S75" t="s">
        <v>135</v>
      </c>
      <c r="T75" t="s">
        <v>137</v>
      </c>
      <c r="U75" t="s">
        <v>137</v>
      </c>
      <c r="V75">
        <v>0</v>
      </c>
      <c r="W75" t="s">
        <v>286</v>
      </c>
      <c r="X75">
        <v>143.5</v>
      </c>
      <c r="Y75">
        <v>20001117</v>
      </c>
      <c r="Z75" t="s">
        <v>138</v>
      </c>
      <c r="AA75" t="s">
        <v>466</v>
      </c>
      <c r="AB75">
        <v>9910650</v>
      </c>
      <c r="AC75">
        <v>40</v>
      </c>
      <c r="AD75">
        <v>72.03</v>
      </c>
      <c r="AE75">
        <v>64.87</v>
      </c>
      <c r="AF75">
        <v>10.92</v>
      </c>
      <c r="AG75">
        <v>10.050000000000001</v>
      </c>
      <c r="AH75">
        <v>10.26</v>
      </c>
      <c r="AI75">
        <v>310</v>
      </c>
      <c r="AJ75" t="s">
        <v>467</v>
      </c>
      <c r="AK75">
        <v>40</v>
      </c>
      <c r="AL75">
        <v>4</v>
      </c>
      <c r="AM75">
        <v>7.6</v>
      </c>
      <c r="AN75">
        <v>11.6</v>
      </c>
      <c r="AO75">
        <v>0</v>
      </c>
      <c r="AP75">
        <v>3146</v>
      </c>
      <c r="AQ75">
        <v>3154</v>
      </c>
      <c r="AR75">
        <v>3150.4</v>
      </c>
      <c r="AS75">
        <v>13</v>
      </c>
      <c r="AT75">
        <v>19.100000000000001</v>
      </c>
      <c r="AU75">
        <v>13.4</v>
      </c>
      <c r="AV75">
        <v>2.14</v>
      </c>
      <c r="AW75">
        <v>2.35</v>
      </c>
      <c r="AX75">
        <v>2.2400000000000002</v>
      </c>
      <c r="AY75">
        <v>6.1</v>
      </c>
      <c r="AZ75">
        <v>7.1</v>
      </c>
      <c r="BA75">
        <v>6.6</v>
      </c>
      <c r="BB75">
        <v>0</v>
      </c>
      <c r="BC75">
        <v>0</v>
      </c>
      <c r="BD75">
        <v>0</v>
      </c>
      <c r="BE75">
        <v>841</v>
      </c>
      <c r="BF75">
        <v>874</v>
      </c>
      <c r="BG75">
        <v>853</v>
      </c>
      <c r="BH75">
        <v>143.19999999999999</v>
      </c>
      <c r="BI75">
        <v>144</v>
      </c>
      <c r="BJ75">
        <v>143.69999999999999</v>
      </c>
      <c r="BK75">
        <v>87.2</v>
      </c>
      <c r="BL75">
        <v>88.3</v>
      </c>
      <c r="BM75">
        <v>87.8</v>
      </c>
      <c r="BN75">
        <v>92.8</v>
      </c>
      <c r="BO75">
        <v>94</v>
      </c>
      <c r="BP75">
        <v>93.6</v>
      </c>
      <c r="BQ75">
        <v>5.3</v>
      </c>
      <c r="BR75">
        <v>6.1</v>
      </c>
      <c r="BS75">
        <v>5.8</v>
      </c>
      <c r="BT75">
        <v>22.8</v>
      </c>
      <c r="BU75">
        <v>26</v>
      </c>
      <c r="BV75">
        <v>23.8</v>
      </c>
      <c r="BW75">
        <v>276</v>
      </c>
      <c r="BX75">
        <v>279</v>
      </c>
      <c r="BY75">
        <v>276</v>
      </c>
      <c r="BZ75">
        <v>10.1</v>
      </c>
      <c r="CA75">
        <v>12.8</v>
      </c>
      <c r="CB75">
        <v>10.9</v>
      </c>
      <c r="CC75">
        <v>0.5</v>
      </c>
      <c r="CD75">
        <v>0.5</v>
      </c>
      <c r="CE75">
        <v>0.5</v>
      </c>
      <c r="CF75">
        <v>0.5</v>
      </c>
      <c r="CG75">
        <v>0.5</v>
      </c>
      <c r="CH75">
        <v>0.5</v>
      </c>
      <c r="CI75">
        <v>35</v>
      </c>
      <c r="CJ75">
        <v>35</v>
      </c>
      <c r="CK75">
        <v>35</v>
      </c>
      <c r="CL75">
        <v>195.4</v>
      </c>
      <c r="CM75">
        <v>263.39999999999998</v>
      </c>
      <c r="CN75">
        <v>224.9</v>
      </c>
      <c r="CO75">
        <v>1660</v>
      </c>
      <c r="CP75">
        <v>720</v>
      </c>
      <c r="CQ75">
        <v>720</v>
      </c>
      <c r="CR75">
        <v>1350</v>
      </c>
      <c r="CS75">
        <v>6.0999999999999999E-2</v>
      </c>
      <c r="CT75">
        <v>6.0999999999999999E-2</v>
      </c>
      <c r="CU75">
        <v>6.0999999999999999E-2</v>
      </c>
      <c r="CV75">
        <v>8.8900000000000007E-2</v>
      </c>
      <c r="CW75">
        <v>8.8900000000000007E-2</v>
      </c>
      <c r="CX75">
        <v>8.8900000000000007E-2</v>
      </c>
      <c r="CY75">
        <v>6.6000000000000003E-2</v>
      </c>
      <c r="CZ75">
        <v>6.6000000000000003E-2</v>
      </c>
      <c r="DA75">
        <v>6.6000000000000003E-2</v>
      </c>
      <c r="DB75">
        <v>6.3500000000000001E-2</v>
      </c>
      <c r="DC75">
        <v>6.3500000000000001E-2</v>
      </c>
      <c r="DD75">
        <v>6.3500000000000001E-2</v>
      </c>
      <c r="DE75">
        <v>5.33E-2</v>
      </c>
      <c r="DF75">
        <v>6.8599999999999994E-2</v>
      </c>
      <c r="DG75">
        <v>6.0999999999999999E-2</v>
      </c>
      <c r="DH75">
        <v>0</v>
      </c>
      <c r="DI75">
        <v>1</v>
      </c>
      <c r="DJ75">
        <v>3.8100000000000002E-2</v>
      </c>
      <c r="DK75" t="s">
        <v>362</v>
      </c>
      <c r="DL75" t="s">
        <v>141</v>
      </c>
      <c r="DM75">
        <v>8252</v>
      </c>
      <c r="DN75">
        <v>8231</v>
      </c>
      <c r="DO75">
        <v>1289</v>
      </c>
      <c r="DP75" t="s">
        <v>403</v>
      </c>
      <c r="DQ75" t="s">
        <v>142</v>
      </c>
      <c r="DR75" t="s">
        <v>468</v>
      </c>
      <c r="DS75">
        <v>20001119</v>
      </c>
      <c r="DT75" t="s">
        <v>355</v>
      </c>
      <c r="DU75">
        <v>119</v>
      </c>
      <c r="DV75" t="s">
        <v>143</v>
      </c>
    </row>
    <row r="76" spans="1:126">
      <c r="A76" t="s">
        <v>160</v>
      </c>
      <c r="B76">
        <v>3</v>
      </c>
      <c r="C76">
        <v>18.5</v>
      </c>
      <c r="D76">
        <v>38032</v>
      </c>
      <c r="E76">
        <v>1006</v>
      </c>
      <c r="F76" t="s">
        <v>145</v>
      </c>
      <c r="G76">
        <v>20010117</v>
      </c>
      <c r="H76" t="s">
        <v>469</v>
      </c>
      <c r="I76" t="s">
        <v>236</v>
      </c>
      <c r="J76">
        <v>20010118</v>
      </c>
      <c r="K76">
        <v>20010717</v>
      </c>
      <c r="L76" t="s">
        <v>470</v>
      </c>
      <c r="M76" t="s">
        <v>382</v>
      </c>
      <c r="N76" t="s">
        <v>133</v>
      </c>
      <c r="O76" t="s">
        <v>133</v>
      </c>
      <c r="P76">
        <v>0.26519999999999999</v>
      </c>
      <c r="Q76" t="s">
        <v>135</v>
      </c>
      <c r="R76" t="s">
        <v>136</v>
      </c>
      <c r="S76" t="s">
        <v>135</v>
      </c>
      <c r="T76" t="s">
        <v>137</v>
      </c>
      <c r="U76" t="s">
        <v>137</v>
      </c>
      <c r="V76">
        <v>0</v>
      </c>
      <c r="W76" t="s">
        <v>151</v>
      </c>
      <c r="X76">
        <v>143.5</v>
      </c>
      <c r="Y76">
        <v>20010115</v>
      </c>
      <c r="Z76" t="s">
        <v>138</v>
      </c>
      <c r="AA76" t="s">
        <v>471</v>
      </c>
      <c r="AB76">
        <v>9903160</v>
      </c>
      <c r="AC76">
        <v>40</v>
      </c>
      <c r="AD76">
        <v>60.02</v>
      </c>
      <c r="AE76">
        <v>52.55</v>
      </c>
      <c r="AF76">
        <v>10.199999999999999</v>
      </c>
      <c r="AG76">
        <v>8.9499999999999993</v>
      </c>
      <c r="AH76">
        <v>9.01</v>
      </c>
      <c r="AI76">
        <v>340</v>
      </c>
      <c r="AJ76" t="s">
        <v>472</v>
      </c>
      <c r="AK76">
        <v>40</v>
      </c>
      <c r="AL76">
        <v>10.5</v>
      </c>
      <c r="AM76">
        <v>8</v>
      </c>
      <c r="AN76">
        <v>18.5</v>
      </c>
      <c r="AO76">
        <v>0</v>
      </c>
      <c r="AP76">
        <v>3149</v>
      </c>
      <c r="AQ76">
        <v>3150</v>
      </c>
      <c r="AR76">
        <v>3150</v>
      </c>
      <c r="AS76">
        <v>13.4</v>
      </c>
      <c r="AT76">
        <v>13.8</v>
      </c>
      <c r="AU76">
        <v>13.5</v>
      </c>
      <c r="AV76">
        <v>2.21</v>
      </c>
      <c r="AW76">
        <v>2.34</v>
      </c>
      <c r="AX76">
        <v>2.29</v>
      </c>
      <c r="AY76">
        <v>5190</v>
      </c>
      <c r="AZ76">
        <v>5856</v>
      </c>
      <c r="BA76">
        <v>5580</v>
      </c>
      <c r="BB76">
        <v>2157</v>
      </c>
      <c r="BC76">
        <v>2324</v>
      </c>
      <c r="BD76">
        <v>2242</v>
      </c>
      <c r="BE76">
        <v>824</v>
      </c>
      <c r="BF76">
        <v>856</v>
      </c>
      <c r="BG76">
        <v>849</v>
      </c>
      <c r="BH76">
        <v>143.5</v>
      </c>
      <c r="BI76">
        <v>143.5</v>
      </c>
      <c r="BJ76">
        <v>143.5</v>
      </c>
      <c r="BK76">
        <v>87.8</v>
      </c>
      <c r="BL76">
        <v>88</v>
      </c>
      <c r="BM76">
        <v>87.9</v>
      </c>
      <c r="BN76">
        <v>93.4</v>
      </c>
      <c r="BO76">
        <v>93.6</v>
      </c>
      <c r="BP76">
        <v>93.5</v>
      </c>
      <c r="BQ76">
        <v>5.6</v>
      </c>
      <c r="BR76">
        <v>5.6</v>
      </c>
      <c r="BS76">
        <v>5.6</v>
      </c>
      <c r="BT76">
        <v>25.3</v>
      </c>
      <c r="BU76">
        <v>27.3</v>
      </c>
      <c r="BV76">
        <v>26.3</v>
      </c>
      <c r="BW76">
        <v>267</v>
      </c>
      <c r="BX76">
        <v>285</v>
      </c>
      <c r="BY76">
        <v>275</v>
      </c>
      <c r="BZ76">
        <v>7.2</v>
      </c>
      <c r="CA76">
        <v>8.1999999999999993</v>
      </c>
      <c r="CB76">
        <v>7.9</v>
      </c>
      <c r="CC76">
        <v>0.4</v>
      </c>
      <c r="CD76">
        <v>1.6</v>
      </c>
      <c r="CE76">
        <v>0.9</v>
      </c>
      <c r="CF76">
        <v>0.5</v>
      </c>
      <c r="CG76">
        <v>0.5</v>
      </c>
      <c r="CH76">
        <v>0.5</v>
      </c>
      <c r="CI76">
        <v>35</v>
      </c>
      <c r="CJ76">
        <v>35</v>
      </c>
      <c r="CK76">
        <v>35</v>
      </c>
      <c r="CL76">
        <v>165</v>
      </c>
      <c r="CM76">
        <v>233</v>
      </c>
      <c r="CN76">
        <v>207</v>
      </c>
      <c r="CO76">
        <v>1660</v>
      </c>
      <c r="CP76">
        <v>720</v>
      </c>
      <c r="CQ76">
        <v>540</v>
      </c>
      <c r="CR76">
        <v>1500</v>
      </c>
      <c r="CS76">
        <v>7.8700000000000006E-2</v>
      </c>
      <c r="CT76">
        <v>8.6400000000000005E-2</v>
      </c>
      <c r="CU76">
        <v>8.4500000000000006E-2</v>
      </c>
      <c r="CV76">
        <v>0.1041</v>
      </c>
      <c r="CW76">
        <v>0.10920000000000001</v>
      </c>
      <c r="CX76">
        <v>0.1067</v>
      </c>
      <c r="CY76">
        <v>6.6000000000000003E-2</v>
      </c>
      <c r="CZ76">
        <v>7.3700000000000002E-2</v>
      </c>
      <c r="DA76">
        <v>6.9199999999999998E-2</v>
      </c>
      <c r="DB76">
        <v>6.6000000000000003E-2</v>
      </c>
      <c r="DC76">
        <v>7.1099999999999997E-2</v>
      </c>
      <c r="DD76">
        <v>6.8599999999999994E-2</v>
      </c>
      <c r="DE76">
        <v>5.8400000000000001E-2</v>
      </c>
      <c r="DF76">
        <v>6.8599999999999994E-2</v>
      </c>
      <c r="DG76">
        <v>6.3500000000000001E-2</v>
      </c>
      <c r="DH76">
        <v>5.1000000000000004E-3</v>
      </c>
      <c r="DI76">
        <v>2</v>
      </c>
      <c r="DJ76">
        <v>3.3000000000000002E-2</v>
      </c>
      <c r="DK76">
        <v>640</v>
      </c>
      <c r="DL76">
        <v>31</v>
      </c>
      <c r="DM76">
        <v>8252</v>
      </c>
      <c r="DN76" t="s">
        <v>188</v>
      </c>
      <c r="DO76">
        <v>1282</v>
      </c>
      <c r="DP76">
        <v>2405</v>
      </c>
      <c r="DQ76" t="s">
        <v>142</v>
      </c>
      <c r="DR76">
        <v>14</v>
      </c>
      <c r="DS76">
        <v>20010117</v>
      </c>
      <c r="DT76" t="s">
        <v>469</v>
      </c>
      <c r="DU76">
        <v>152</v>
      </c>
      <c r="DV76" t="s">
        <v>143</v>
      </c>
    </row>
    <row r="77" spans="1:126">
      <c r="A77" t="s">
        <v>160</v>
      </c>
      <c r="B77">
        <v>2</v>
      </c>
      <c r="C77">
        <v>21.6</v>
      </c>
      <c r="D77">
        <v>39064</v>
      </c>
      <c r="E77">
        <v>1006</v>
      </c>
      <c r="F77" t="s">
        <v>145</v>
      </c>
      <c r="G77">
        <v>20010120</v>
      </c>
      <c r="H77" t="s">
        <v>473</v>
      </c>
      <c r="I77" t="s">
        <v>236</v>
      </c>
      <c r="J77">
        <v>20010122</v>
      </c>
      <c r="K77">
        <v>20010720</v>
      </c>
      <c r="L77" t="s">
        <v>133</v>
      </c>
      <c r="M77" t="s">
        <v>133</v>
      </c>
      <c r="N77" t="s">
        <v>133</v>
      </c>
      <c r="O77" t="s">
        <v>133</v>
      </c>
      <c r="P77">
        <v>0.85229999999999995</v>
      </c>
      <c r="Q77" t="s">
        <v>135</v>
      </c>
      <c r="R77" t="s">
        <v>136</v>
      </c>
      <c r="S77" t="s">
        <v>135</v>
      </c>
      <c r="T77" t="s">
        <v>137</v>
      </c>
      <c r="U77" t="s">
        <v>137</v>
      </c>
      <c r="V77">
        <v>0</v>
      </c>
      <c r="W77" t="s">
        <v>151</v>
      </c>
      <c r="X77">
        <v>143.5</v>
      </c>
      <c r="Y77">
        <v>20010118</v>
      </c>
      <c r="Z77" t="s">
        <v>138</v>
      </c>
      <c r="AA77" t="s">
        <v>474</v>
      </c>
      <c r="AB77">
        <v>9903160</v>
      </c>
      <c r="AC77">
        <v>40</v>
      </c>
      <c r="AD77">
        <v>59.96</v>
      </c>
      <c r="AE77">
        <v>52.6</v>
      </c>
      <c r="AF77">
        <v>10.18</v>
      </c>
      <c r="AG77">
        <v>9.0500000000000007</v>
      </c>
      <c r="AH77">
        <v>9.1300000000000008</v>
      </c>
      <c r="AI77">
        <v>115</v>
      </c>
      <c r="AJ77" t="s">
        <v>475</v>
      </c>
      <c r="AK77">
        <v>40</v>
      </c>
      <c r="AL77">
        <v>9.9</v>
      </c>
      <c r="AM77">
        <v>11.7</v>
      </c>
      <c r="AN77">
        <v>21.6</v>
      </c>
      <c r="AO77">
        <v>0</v>
      </c>
      <c r="AP77">
        <v>3144</v>
      </c>
      <c r="AQ77">
        <v>3150</v>
      </c>
      <c r="AR77">
        <v>3148</v>
      </c>
      <c r="AS77">
        <v>13.2</v>
      </c>
      <c r="AT77">
        <v>13.6</v>
      </c>
      <c r="AU77">
        <v>13.4</v>
      </c>
      <c r="AV77">
        <v>2.19</v>
      </c>
      <c r="AW77">
        <v>2.34</v>
      </c>
      <c r="AX77">
        <v>2.25</v>
      </c>
      <c r="AY77">
        <v>5200</v>
      </c>
      <c r="AZ77">
        <v>5943</v>
      </c>
      <c r="BA77">
        <v>5498</v>
      </c>
      <c r="BB77">
        <v>2372</v>
      </c>
      <c r="BC77">
        <v>2624</v>
      </c>
      <c r="BD77">
        <v>2462</v>
      </c>
      <c r="BE77">
        <v>802</v>
      </c>
      <c r="BF77">
        <v>867</v>
      </c>
      <c r="BG77">
        <v>850</v>
      </c>
      <c r="BH77">
        <v>142.9</v>
      </c>
      <c r="BI77">
        <v>144.19999999999999</v>
      </c>
      <c r="BJ77">
        <v>143.19999999999999</v>
      </c>
      <c r="BK77">
        <v>87.4</v>
      </c>
      <c r="BL77">
        <v>88.6</v>
      </c>
      <c r="BM77">
        <v>87.9</v>
      </c>
      <c r="BN77">
        <v>93.2</v>
      </c>
      <c r="BO77">
        <v>94.2</v>
      </c>
      <c r="BP77">
        <v>93.7</v>
      </c>
      <c r="BQ77">
        <v>4.8</v>
      </c>
      <c r="BR77">
        <v>6.3</v>
      </c>
      <c r="BS77">
        <v>5.8</v>
      </c>
      <c r="BT77">
        <v>28.2</v>
      </c>
      <c r="BU77">
        <v>33.799999999999997</v>
      </c>
      <c r="BV77">
        <v>31.4</v>
      </c>
      <c r="BW77">
        <v>266</v>
      </c>
      <c r="BX77">
        <v>284</v>
      </c>
      <c r="BY77">
        <v>273</v>
      </c>
      <c r="BZ77">
        <v>8.1999999999999993</v>
      </c>
      <c r="CA77">
        <v>10.199999999999999</v>
      </c>
      <c r="CB77">
        <v>9.6999999999999993</v>
      </c>
      <c r="CC77">
        <v>0.3</v>
      </c>
      <c r="CD77">
        <v>0.7</v>
      </c>
      <c r="CE77">
        <v>0.6</v>
      </c>
      <c r="CF77">
        <v>0.24</v>
      </c>
      <c r="CG77">
        <v>0.65</v>
      </c>
      <c r="CH77">
        <v>0.5</v>
      </c>
      <c r="CI77">
        <v>35</v>
      </c>
      <c r="CJ77">
        <v>35</v>
      </c>
      <c r="CK77">
        <v>35</v>
      </c>
      <c r="CL77">
        <v>38</v>
      </c>
      <c r="CM77">
        <v>96</v>
      </c>
      <c r="CN77">
        <v>65</v>
      </c>
      <c r="CO77">
        <v>1660</v>
      </c>
      <c r="CP77">
        <v>720</v>
      </c>
      <c r="CQ77">
        <v>540</v>
      </c>
      <c r="CR77">
        <v>1725</v>
      </c>
      <c r="CS77">
        <v>6.8599999999999994E-2</v>
      </c>
      <c r="CT77">
        <v>7.6200000000000004E-2</v>
      </c>
      <c r="CU77">
        <v>7.3700000000000002E-2</v>
      </c>
      <c r="CV77">
        <v>9.1399999999999995E-2</v>
      </c>
      <c r="CW77">
        <v>0.1016</v>
      </c>
      <c r="CX77">
        <v>9.5200000000000007E-2</v>
      </c>
      <c r="CY77">
        <v>7.3700000000000002E-2</v>
      </c>
      <c r="CZ77">
        <v>7.6200000000000004E-2</v>
      </c>
      <c r="DA77">
        <v>7.4300000000000005E-2</v>
      </c>
      <c r="DB77">
        <v>5.0799999999999998E-2</v>
      </c>
      <c r="DC77">
        <v>5.8400000000000001E-2</v>
      </c>
      <c r="DD77">
        <v>5.5199999999999999E-2</v>
      </c>
      <c r="DE77">
        <v>6.0999999999999999E-2</v>
      </c>
      <c r="DF77">
        <v>7.6200000000000004E-2</v>
      </c>
      <c r="DG77">
        <v>6.9199999999999998E-2</v>
      </c>
      <c r="DH77">
        <v>2.5000000000000001E-3</v>
      </c>
      <c r="DI77">
        <v>1</v>
      </c>
      <c r="DJ77">
        <v>4.5699999999999998E-2</v>
      </c>
      <c r="DK77">
        <v>1552</v>
      </c>
      <c r="DL77">
        <v>103</v>
      </c>
      <c r="DM77">
        <v>8252</v>
      </c>
      <c r="DN77" t="s">
        <v>188</v>
      </c>
      <c r="DO77">
        <v>1243</v>
      </c>
      <c r="DP77">
        <v>2405</v>
      </c>
      <c r="DQ77" t="s">
        <v>142</v>
      </c>
      <c r="DR77">
        <v>59</v>
      </c>
      <c r="DS77">
        <v>20010120</v>
      </c>
      <c r="DT77" t="s">
        <v>473</v>
      </c>
      <c r="DU77">
        <v>103</v>
      </c>
      <c r="DV77" t="s">
        <v>143</v>
      </c>
    </row>
    <row r="78" spans="1:126">
      <c r="A78" t="s">
        <v>126</v>
      </c>
      <c r="B78">
        <v>1</v>
      </c>
      <c r="C78">
        <v>6.7</v>
      </c>
      <c r="D78">
        <v>38040</v>
      </c>
      <c r="E78">
        <v>1006</v>
      </c>
      <c r="F78" t="s">
        <v>145</v>
      </c>
      <c r="G78">
        <v>20010128</v>
      </c>
      <c r="H78" t="s">
        <v>464</v>
      </c>
      <c r="I78" t="s">
        <v>295</v>
      </c>
      <c r="J78">
        <v>20010129</v>
      </c>
      <c r="K78" t="s">
        <v>131</v>
      </c>
      <c r="L78" t="s">
        <v>268</v>
      </c>
      <c r="M78" t="s">
        <v>476</v>
      </c>
      <c r="N78" t="s">
        <v>305</v>
      </c>
      <c r="O78" t="s">
        <v>133</v>
      </c>
      <c r="P78">
        <v>-1.9697</v>
      </c>
      <c r="Q78" t="s">
        <v>135</v>
      </c>
      <c r="R78" t="s">
        <v>136</v>
      </c>
      <c r="S78" t="s">
        <v>135</v>
      </c>
      <c r="T78" t="s">
        <v>137</v>
      </c>
      <c r="U78" t="s">
        <v>137</v>
      </c>
      <c r="V78">
        <v>0</v>
      </c>
      <c r="W78" t="s">
        <v>286</v>
      </c>
      <c r="X78">
        <v>143.5</v>
      </c>
      <c r="Y78">
        <v>20010126</v>
      </c>
      <c r="Z78" t="s">
        <v>138</v>
      </c>
      <c r="AA78" t="s">
        <v>208</v>
      </c>
      <c r="AB78">
        <v>9910650</v>
      </c>
      <c r="AC78">
        <v>40</v>
      </c>
      <c r="AD78">
        <v>59.81</v>
      </c>
      <c r="AE78">
        <v>52.37</v>
      </c>
      <c r="AF78">
        <v>10.199999999999999</v>
      </c>
      <c r="AG78">
        <v>9.06</v>
      </c>
      <c r="AH78">
        <v>9.14</v>
      </c>
      <c r="AI78">
        <v>260</v>
      </c>
      <c r="AJ78" t="s">
        <v>477</v>
      </c>
      <c r="AK78">
        <v>40</v>
      </c>
      <c r="AL78">
        <v>3.4</v>
      </c>
      <c r="AM78">
        <v>3.3</v>
      </c>
      <c r="AN78">
        <v>6.7</v>
      </c>
      <c r="AO78">
        <v>0</v>
      </c>
      <c r="AP78">
        <v>3144</v>
      </c>
      <c r="AQ78">
        <v>3152</v>
      </c>
      <c r="AR78">
        <v>3148.2</v>
      </c>
      <c r="AS78">
        <v>13.1</v>
      </c>
      <c r="AT78">
        <v>13.2</v>
      </c>
      <c r="AU78">
        <v>13.1</v>
      </c>
      <c r="AV78">
        <v>2.2400000000000002</v>
      </c>
      <c r="AW78">
        <v>2.35</v>
      </c>
      <c r="AX78">
        <v>2.29</v>
      </c>
      <c r="AY78">
        <v>6.6</v>
      </c>
      <c r="AZ78">
        <v>6.9</v>
      </c>
      <c r="BA78">
        <v>6.7</v>
      </c>
      <c r="BB78">
        <v>0</v>
      </c>
      <c r="BC78">
        <v>0</v>
      </c>
      <c r="BD78">
        <v>0</v>
      </c>
      <c r="BE78">
        <v>837</v>
      </c>
      <c r="BF78">
        <v>868</v>
      </c>
      <c r="BG78">
        <v>856</v>
      </c>
      <c r="BH78">
        <v>142.80000000000001</v>
      </c>
      <c r="BI78">
        <v>143.6</v>
      </c>
      <c r="BJ78">
        <v>143.30000000000001</v>
      </c>
      <c r="BK78">
        <v>86.8</v>
      </c>
      <c r="BL78">
        <v>88.2</v>
      </c>
      <c r="BM78">
        <v>87.8</v>
      </c>
      <c r="BN78">
        <v>92.8</v>
      </c>
      <c r="BO78">
        <v>93.8</v>
      </c>
      <c r="BP78">
        <v>93.5</v>
      </c>
      <c r="BQ78">
        <v>5.4</v>
      </c>
      <c r="BR78">
        <v>6</v>
      </c>
      <c r="BS78">
        <v>5.6</v>
      </c>
      <c r="BT78">
        <v>28.9</v>
      </c>
      <c r="BU78">
        <v>32.4</v>
      </c>
      <c r="BV78">
        <v>30.3</v>
      </c>
      <c r="BW78">
        <v>276</v>
      </c>
      <c r="BX78">
        <v>276</v>
      </c>
      <c r="BY78">
        <v>276</v>
      </c>
      <c r="BZ78">
        <v>6.8</v>
      </c>
      <c r="CA78">
        <v>6.8</v>
      </c>
      <c r="CB78">
        <v>6.8</v>
      </c>
      <c r="CC78">
        <v>0.5</v>
      </c>
      <c r="CD78">
        <v>0.5</v>
      </c>
      <c r="CE78">
        <v>0.5</v>
      </c>
      <c r="CF78">
        <v>0.5</v>
      </c>
      <c r="CG78">
        <v>0.5</v>
      </c>
      <c r="CH78">
        <v>0.5</v>
      </c>
      <c r="CI78">
        <v>35</v>
      </c>
      <c r="CJ78">
        <v>35</v>
      </c>
      <c r="CK78">
        <v>35</v>
      </c>
      <c r="CL78">
        <v>172.7</v>
      </c>
      <c r="CM78">
        <v>201</v>
      </c>
      <c r="CN78">
        <v>187.7</v>
      </c>
      <c r="CO78">
        <v>1660</v>
      </c>
      <c r="CP78">
        <v>720</v>
      </c>
      <c r="CQ78">
        <v>720</v>
      </c>
      <c r="CR78">
        <v>1400</v>
      </c>
      <c r="CS78">
        <v>5.33E-2</v>
      </c>
      <c r="CT78">
        <v>5.33E-2</v>
      </c>
      <c r="CU78">
        <v>5.33E-2</v>
      </c>
      <c r="CV78">
        <v>8.8900000000000007E-2</v>
      </c>
      <c r="CW78">
        <v>8.8900000000000007E-2</v>
      </c>
      <c r="CX78">
        <v>8.8900000000000007E-2</v>
      </c>
      <c r="CY78">
        <v>6.0999999999999999E-2</v>
      </c>
      <c r="CZ78">
        <v>6.0999999999999999E-2</v>
      </c>
      <c r="DA78">
        <v>6.0999999999999999E-2</v>
      </c>
      <c r="DB78">
        <v>5.8400000000000001E-2</v>
      </c>
      <c r="DC78">
        <v>6.3500000000000001E-2</v>
      </c>
      <c r="DD78">
        <v>6.0999999999999999E-2</v>
      </c>
      <c r="DE78">
        <v>5.33E-2</v>
      </c>
      <c r="DF78">
        <v>6.3500000000000001E-2</v>
      </c>
      <c r="DG78">
        <v>5.8400000000000001E-2</v>
      </c>
      <c r="DH78">
        <v>0</v>
      </c>
      <c r="DI78">
        <v>12</v>
      </c>
      <c r="DJ78">
        <v>5.8400000000000001E-2</v>
      </c>
      <c r="DK78" t="s">
        <v>301</v>
      </c>
      <c r="DL78" t="s">
        <v>290</v>
      </c>
      <c r="DM78">
        <v>8252</v>
      </c>
      <c r="DN78">
        <v>8231</v>
      </c>
      <c r="DO78">
        <v>1279</v>
      </c>
      <c r="DP78">
        <v>2405</v>
      </c>
      <c r="DQ78" t="s">
        <v>142</v>
      </c>
      <c r="DR78">
        <v>31</v>
      </c>
      <c r="DS78">
        <v>20010128</v>
      </c>
      <c r="DT78" t="s">
        <v>464</v>
      </c>
      <c r="DU78" t="s">
        <v>380</v>
      </c>
      <c r="DV78" t="s">
        <v>143</v>
      </c>
    </row>
    <row r="79" spans="1:126">
      <c r="A79" t="s">
        <v>126</v>
      </c>
      <c r="B79">
        <v>1</v>
      </c>
      <c r="C79">
        <v>8.1</v>
      </c>
      <c r="D79">
        <v>38041</v>
      </c>
      <c r="E79">
        <v>1006</v>
      </c>
      <c r="F79" t="s">
        <v>145</v>
      </c>
      <c r="G79">
        <v>20010203</v>
      </c>
      <c r="H79" t="s">
        <v>260</v>
      </c>
      <c r="I79" t="s">
        <v>236</v>
      </c>
      <c r="J79">
        <v>20010205</v>
      </c>
      <c r="K79">
        <v>20010803</v>
      </c>
      <c r="L79" t="s">
        <v>133</v>
      </c>
      <c r="M79" t="s">
        <v>133</v>
      </c>
      <c r="N79" t="s">
        <v>133</v>
      </c>
      <c r="O79" t="s">
        <v>133</v>
      </c>
      <c r="P79">
        <v>-1.7044999999999999</v>
      </c>
      <c r="Q79" t="s">
        <v>135</v>
      </c>
      <c r="R79" t="s">
        <v>136</v>
      </c>
      <c r="S79" t="s">
        <v>135</v>
      </c>
      <c r="T79" t="s">
        <v>137</v>
      </c>
      <c r="U79" t="s">
        <v>137</v>
      </c>
      <c r="V79">
        <v>0</v>
      </c>
      <c r="W79" t="s">
        <v>286</v>
      </c>
      <c r="X79">
        <v>143.5</v>
      </c>
      <c r="Y79">
        <v>20010201</v>
      </c>
      <c r="Z79" t="s">
        <v>138</v>
      </c>
      <c r="AA79" t="s">
        <v>388</v>
      </c>
      <c r="AB79">
        <v>9910650</v>
      </c>
      <c r="AC79">
        <v>40</v>
      </c>
      <c r="AD79">
        <v>60</v>
      </c>
      <c r="AE79">
        <v>51.62</v>
      </c>
      <c r="AF79">
        <v>10.17</v>
      </c>
      <c r="AG79">
        <v>8.99</v>
      </c>
      <c r="AH79">
        <v>9.11</v>
      </c>
      <c r="AI79">
        <v>110</v>
      </c>
      <c r="AJ79" t="s">
        <v>478</v>
      </c>
      <c r="AK79">
        <v>40</v>
      </c>
      <c r="AL79">
        <v>4.0999999999999996</v>
      </c>
      <c r="AM79">
        <v>4</v>
      </c>
      <c r="AN79">
        <v>8.1</v>
      </c>
      <c r="AO79">
        <v>0</v>
      </c>
      <c r="AP79">
        <v>3147</v>
      </c>
      <c r="AQ79">
        <v>3156</v>
      </c>
      <c r="AR79">
        <v>3150.8</v>
      </c>
      <c r="AS79">
        <v>13.4</v>
      </c>
      <c r="AT79">
        <v>13.7</v>
      </c>
      <c r="AU79">
        <v>13.6</v>
      </c>
      <c r="AV79">
        <v>2.2200000000000002</v>
      </c>
      <c r="AW79">
        <v>2.2999999999999998</v>
      </c>
      <c r="AX79">
        <v>2.2599999999999998</v>
      </c>
      <c r="AY79">
        <v>6.8</v>
      </c>
      <c r="AZ79">
        <v>71.5</v>
      </c>
      <c r="BA79">
        <v>8.6999999999999993</v>
      </c>
      <c r="BB79">
        <v>0</v>
      </c>
      <c r="BC79">
        <v>0</v>
      </c>
      <c r="BD79">
        <v>0</v>
      </c>
      <c r="BE79">
        <v>827</v>
      </c>
      <c r="BF79">
        <v>867</v>
      </c>
      <c r="BG79">
        <v>851</v>
      </c>
      <c r="BH79">
        <v>143.19999999999999</v>
      </c>
      <c r="BI79">
        <v>143.69999999999999</v>
      </c>
      <c r="BJ79">
        <v>143.5</v>
      </c>
      <c r="BK79">
        <v>87.4</v>
      </c>
      <c r="BL79">
        <v>88.1</v>
      </c>
      <c r="BM79">
        <v>87.9</v>
      </c>
      <c r="BN79">
        <v>93.2</v>
      </c>
      <c r="BO79">
        <v>93.8</v>
      </c>
      <c r="BP79">
        <v>93.5</v>
      </c>
      <c r="BQ79">
        <v>5.5</v>
      </c>
      <c r="BR79">
        <v>5.9</v>
      </c>
      <c r="BS79">
        <v>5.7</v>
      </c>
      <c r="BT79">
        <v>18.7</v>
      </c>
      <c r="BU79">
        <v>28.2</v>
      </c>
      <c r="BV79">
        <v>23.3</v>
      </c>
      <c r="BW79">
        <v>276</v>
      </c>
      <c r="BX79">
        <v>276</v>
      </c>
      <c r="BY79">
        <v>276</v>
      </c>
      <c r="BZ79">
        <v>6.8</v>
      </c>
      <c r="CA79">
        <v>7.4</v>
      </c>
      <c r="CB79">
        <v>6.8</v>
      </c>
      <c r="CC79">
        <v>0.5</v>
      </c>
      <c r="CD79">
        <v>0.5</v>
      </c>
      <c r="CE79">
        <v>0.5</v>
      </c>
      <c r="CF79">
        <v>0.5</v>
      </c>
      <c r="CG79">
        <v>0.5</v>
      </c>
      <c r="CH79">
        <v>0.5</v>
      </c>
      <c r="CI79">
        <v>35</v>
      </c>
      <c r="CJ79">
        <v>35</v>
      </c>
      <c r="CK79">
        <v>35</v>
      </c>
      <c r="CL79">
        <v>212.4</v>
      </c>
      <c r="CM79">
        <v>254.8</v>
      </c>
      <c r="CN79">
        <v>234.1</v>
      </c>
      <c r="CO79">
        <v>1660</v>
      </c>
      <c r="CP79">
        <v>720</v>
      </c>
      <c r="CQ79">
        <v>720</v>
      </c>
      <c r="CR79">
        <v>1550</v>
      </c>
      <c r="CS79">
        <v>5.5899999999999998E-2</v>
      </c>
      <c r="CT79">
        <v>5.5899999999999998E-2</v>
      </c>
      <c r="CU79">
        <v>5.5899999999999998E-2</v>
      </c>
      <c r="CV79">
        <v>8.8900000000000007E-2</v>
      </c>
      <c r="CW79">
        <v>8.8900000000000007E-2</v>
      </c>
      <c r="CX79">
        <v>8.8900000000000007E-2</v>
      </c>
      <c r="CY79">
        <v>6.0999999999999999E-2</v>
      </c>
      <c r="CZ79">
        <v>6.0999999999999999E-2</v>
      </c>
      <c r="DA79">
        <v>6.0999999999999999E-2</v>
      </c>
      <c r="DB79">
        <v>5.8400000000000001E-2</v>
      </c>
      <c r="DC79">
        <v>6.3500000000000001E-2</v>
      </c>
      <c r="DD79">
        <v>6.0999999999999999E-2</v>
      </c>
      <c r="DE79">
        <v>5.33E-2</v>
      </c>
      <c r="DF79">
        <v>6.3500000000000001E-2</v>
      </c>
      <c r="DG79">
        <v>5.8400000000000001E-2</v>
      </c>
      <c r="DH79">
        <v>0</v>
      </c>
      <c r="DI79">
        <v>13</v>
      </c>
      <c r="DJ79">
        <v>5.5899999999999998E-2</v>
      </c>
      <c r="DK79" t="s">
        <v>301</v>
      </c>
      <c r="DL79" t="s">
        <v>290</v>
      </c>
      <c r="DM79">
        <v>8252</v>
      </c>
      <c r="DN79">
        <v>8231</v>
      </c>
      <c r="DO79">
        <v>1279</v>
      </c>
      <c r="DP79" t="s">
        <v>479</v>
      </c>
      <c r="DQ79" t="s">
        <v>142</v>
      </c>
      <c r="DR79" t="s">
        <v>480</v>
      </c>
      <c r="DS79">
        <v>20010203</v>
      </c>
      <c r="DT79" t="s">
        <v>260</v>
      </c>
      <c r="DU79" t="s">
        <v>380</v>
      </c>
      <c r="DV79" t="s">
        <v>143</v>
      </c>
    </row>
    <row r="80" spans="1:126">
      <c r="A80" t="s">
        <v>126</v>
      </c>
      <c r="B80">
        <v>3</v>
      </c>
      <c r="C80">
        <v>10.1</v>
      </c>
      <c r="D80">
        <v>39045</v>
      </c>
      <c r="E80" t="s">
        <v>144</v>
      </c>
      <c r="F80" t="s">
        <v>145</v>
      </c>
      <c r="G80">
        <v>20010204</v>
      </c>
      <c r="H80" t="s">
        <v>481</v>
      </c>
      <c r="I80" t="s">
        <v>236</v>
      </c>
      <c r="J80">
        <v>20010205</v>
      </c>
      <c r="K80">
        <v>20010804</v>
      </c>
      <c r="L80" t="s">
        <v>133</v>
      </c>
      <c r="M80" t="s">
        <v>133</v>
      </c>
      <c r="N80" t="s">
        <v>133</v>
      </c>
      <c r="O80" t="s">
        <v>133</v>
      </c>
      <c r="P80">
        <v>0.61760000000000004</v>
      </c>
      <c r="Q80" t="s">
        <v>135</v>
      </c>
      <c r="R80" t="s">
        <v>136</v>
      </c>
      <c r="S80" t="s">
        <v>135</v>
      </c>
      <c r="T80" t="s">
        <v>137</v>
      </c>
      <c r="U80" t="s">
        <v>137</v>
      </c>
      <c r="V80">
        <v>0</v>
      </c>
      <c r="W80" t="s">
        <v>286</v>
      </c>
      <c r="X80">
        <v>143.5</v>
      </c>
      <c r="Y80">
        <v>20010202</v>
      </c>
      <c r="Z80" t="s">
        <v>138</v>
      </c>
      <c r="AA80" t="s">
        <v>338</v>
      </c>
      <c r="AB80">
        <v>9910650</v>
      </c>
      <c r="AC80">
        <v>40</v>
      </c>
      <c r="AD80">
        <v>71.95</v>
      </c>
      <c r="AE80">
        <v>64.06</v>
      </c>
      <c r="AF80">
        <v>10.92</v>
      </c>
      <c r="AG80">
        <v>9.98</v>
      </c>
      <c r="AH80">
        <v>10.220000000000001</v>
      </c>
      <c r="AI80">
        <v>260</v>
      </c>
      <c r="AJ80" t="s">
        <v>482</v>
      </c>
      <c r="AK80">
        <v>40</v>
      </c>
      <c r="AL80">
        <v>3.4</v>
      </c>
      <c r="AM80">
        <v>6.7</v>
      </c>
      <c r="AN80">
        <v>10.1</v>
      </c>
      <c r="AO80">
        <v>0</v>
      </c>
      <c r="AP80">
        <v>3147</v>
      </c>
      <c r="AQ80">
        <v>3156</v>
      </c>
      <c r="AR80">
        <v>3151.7</v>
      </c>
      <c r="AS80">
        <v>13.1</v>
      </c>
      <c r="AT80">
        <v>13.5</v>
      </c>
      <c r="AU80">
        <v>13.3</v>
      </c>
      <c r="AV80">
        <v>2.21</v>
      </c>
      <c r="AW80">
        <v>2.35</v>
      </c>
      <c r="AX80">
        <v>2.29</v>
      </c>
      <c r="AY80">
        <v>6.6</v>
      </c>
      <c r="AZ80">
        <v>7.3</v>
      </c>
      <c r="BA80">
        <v>6.9</v>
      </c>
      <c r="BB80">
        <v>0</v>
      </c>
      <c r="BC80">
        <v>0</v>
      </c>
      <c r="BD80">
        <v>0</v>
      </c>
      <c r="BE80">
        <v>845</v>
      </c>
      <c r="BF80">
        <v>854</v>
      </c>
      <c r="BG80">
        <v>850</v>
      </c>
      <c r="BH80">
        <v>143.1</v>
      </c>
      <c r="BI80">
        <v>143.9</v>
      </c>
      <c r="BJ80">
        <v>143.5</v>
      </c>
      <c r="BK80">
        <v>87.4</v>
      </c>
      <c r="BL80">
        <v>88.2</v>
      </c>
      <c r="BM80">
        <v>87.8</v>
      </c>
      <c r="BN80">
        <v>93.2</v>
      </c>
      <c r="BO80">
        <v>93.7</v>
      </c>
      <c r="BP80">
        <v>93.4</v>
      </c>
      <c r="BQ80">
        <v>5.4</v>
      </c>
      <c r="BR80">
        <v>5.8</v>
      </c>
      <c r="BS80">
        <v>5.6</v>
      </c>
      <c r="BT80">
        <v>34.9</v>
      </c>
      <c r="BU80">
        <v>41</v>
      </c>
      <c r="BV80">
        <v>38.299999999999997</v>
      </c>
      <c r="BW80">
        <v>276</v>
      </c>
      <c r="BX80">
        <v>279</v>
      </c>
      <c r="BY80">
        <v>276</v>
      </c>
      <c r="BZ80">
        <v>9.5</v>
      </c>
      <c r="CA80">
        <v>9.5</v>
      </c>
      <c r="CB80">
        <v>9.5</v>
      </c>
      <c r="CC80">
        <v>0.5</v>
      </c>
      <c r="CD80">
        <v>0.5</v>
      </c>
      <c r="CE80">
        <v>0.5</v>
      </c>
      <c r="CF80">
        <v>0.5</v>
      </c>
      <c r="CG80">
        <v>0.5</v>
      </c>
      <c r="CH80">
        <v>0.5</v>
      </c>
      <c r="CI80">
        <v>35</v>
      </c>
      <c r="CJ80">
        <v>35</v>
      </c>
      <c r="CK80">
        <v>35</v>
      </c>
      <c r="CL80">
        <v>249.2</v>
      </c>
      <c r="CM80">
        <v>294.5</v>
      </c>
      <c r="CN80">
        <v>269.8</v>
      </c>
      <c r="CO80">
        <v>1660</v>
      </c>
      <c r="CP80">
        <v>720</v>
      </c>
      <c r="CQ80">
        <v>720</v>
      </c>
      <c r="CR80">
        <v>1400</v>
      </c>
      <c r="CS80">
        <v>5.8400000000000001E-2</v>
      </c>
      <c r="CT80">
        <v>5.8400000000000001E-2</v>
      </c>
      <c r="CU80">
        <v>5.8400000000000001E-2</v>
      </c>
      <c r="CV80">
        <v>8.8900000000000007E-2</v>
      </c>
      <c r="CW80">
        <v>8.8900000000000007E-2</v>
      </c>
      <c r="CX80">
        <v>8.8900000000000007E-2</v>
      </c>
      <c r="CY80">
        <v>6.6000000000000003E-2</v>
      </c>
      <c r="CZ80">
        <v>6.6000000000000003E-2</v>
      </c>
      <c r="DA80">
        <v>6.6000000000000003E-2</v>
      </c>
      <c r="DB80">
        <v>6.3500000000000001E-2</v>
      </c>
      <c r="DC80">
        <v>6.3500000000000001E-2</v>
      </c>
      <c r="DD80">
        <v>6.3500000000000001E-2</v>
      </c>
      <c r="DE80">
        <v>5.33E-2</v>
      </c>
      <c r="DF80">
        <v>6.8599999999999994E-2</v>
      </c>
      <c r="DG80">
        <v>6.0999999999999999E-2</v>
      </c>
      <c r="DH80">
        <v>0</v>
      </c>
      <c r="DI80">
        <v>19</v>
      </c>
      <c r="DJ80">
        <v>5.5899999999999998E-2</v>
      </c>
      <c r="DK80" t="s">
        <v>362</v>
      </c>
      <c r="DL80" t="s">
        <v>141</v>
      </c>
      <c r="DM80">
        <v>8252</v>
      </c>
      <c r="DN80">
        <v>8231</v>
      </c>
      <c r="DO80">
        <v>1289</v>
      </c>
      <c r="DP80" t="s">
        <v>479</v>
      </c>
      <c r="DQ80" t="s">
        <v>142</v>
      </c>
      <c r="DR80">
        <v>40</v>
      </c>
      <c r="DS80">
        <v>20010204</v>
      </c>
      <c r="DT80" t="s">
        <v>481</v>
      </c>
      <c r="DU80">
        <v>119</v>
      </c>
      <c r="DV80" t="s">
        <v>143</v>
      </c>
    </row>
    <row r="81" spans="1:126">
      <c r="A81" t="s">
        <v>160</v>
      </c>
      <c r="B81">
        <v>4</v>
      </c>
      <c r="C81">
        <v>7.5</v>
      </c>
      <c r="D81">
        <v>38031</v>
      </c>
      <c r="E81" t="s">
        <v>144</v>
      </c>
      <c r="F81" t="s">
        <v>145</v>
      </c>
      <c r="G81">
        <v>20010219</v>
      </c>
      <c r="H81" t="s">
        <v>483</v>
      </c>
      <c r="I81" t="s">
        <v>236</v>
      </c>
      <c r="J81">
        <v>20010220</v>
      </c>
      <c r="K81">
        <v>20010819</v>
      </c>
      <c r="L81" t="s">
        <v>484</v>
      </c>
      <c r="M81" t="s">
        <v>382</v>
      </c>
      <c r="N81" t="s">
        <v>133</v>
      </c>
      <c r="O81" t="s">
        <v>133</v>
      </c>
      <c r="P81">
        <v>-0.14710000000000001</v>
      </c>
      <c r="Q81" t="s">
        <v>135</v>
      </c>
      <c r="R81" t="s">
        <v>136</v>
      </c>
      <c r="S81" t="s">
        <v>135</v>
      </c>
      <c r="T81" t="s">
        <v>137</v>
      </c>
      <c r="U81" t="s">
        <v>137</v>
      </c>
      <c r="V81">
        <v>0</v>
      </c>
      <c r="W81" t="s">
        <v>200</v>
      </c>
      <c r="X81">
        <v>143.5</v>
      </c>
      <c r="Y81">
        <v>20010217</v>
      </c>
      <c r="Z81" t="s">
        <v>138</v>
      </c>
      <c r="AA81" t="s">
        <v>485</v>
      </c>
      <c r="AB81">
        <v>9903160</v>
      </c>
      <c r="AC81">
        <v>40</v>
      </c>
      <c r="AD81">
        <v>71.900000000000006</v>
      </c>
      <c r="AE81">
        <v>65.8</v>
      </c>
      <c r="AF81">
        <v>10.92</v>
      </c>
      <c r="AG81">
        <v>10.15</v>
      </c>
      <c r="AH81">
        <v>10.19</v>
      </c>
      <c r="AI81">
        <v>190</v>
      </c>
      <c r="AJ81" t="s">
        <v>486</v>
      </c>
      <c r="AK81">
        <v>40</v>
      </c>
      <c r="AL81">
        <v>4.0999999999999996</v>
      </c>
      <c r="AM81">
        <v>3.4</v>
      </c>
      <c r="AN81">
        <v>7.5</v>
      </c>
      <c r="AO81">
        <v>0</v>
      </c>
      <c r="AP81">
        <v>3148</v>
      </c>
      <c r="AQ81">
        <v>3152</v>
      </c>
      <c r="AR81">
        <v>3150</v>
      </c>
      <c r="AS81">
        <v>13.3</v>
      </c>
      <c r="AT81">
        <v>13.6</v>
      </c>
      <c r="AU81">
        <v>13.4</v>
      </c>
      <c r="AV81">
        <v>2.16</v>
      </c>
      <c r="AW81">
        <v>2.27</v>
      </c>
      <c r="AX81">
        <v>2.2400000000000002</v>
      </c>
      <c r="AY81">
        <v>5422</v>
      </c>
      <c r="AZ81">
        <v>6044</v>
      </c>
      <c r="BA81">
        <v>5829</v>
      </c>
      <c r="BB81">
        <v>2051</v>
      </c>
      <c r="BC81">
        <v>2249</v>
      </c>
      <c r="BD81">
        <v>2190</v>
      </c>
      <c r="BE81">
        <v>828</v>
      </c>
      <c r="BF81">
        <v>864</v>
      </c>
      <c r="BG81">
        <v>850</v>
      </c>
      <c r="BH81">
        <v>143.4</v>
      </c>
      <c r="BI81">
        <v>143.6</v>
      </c>
      <c r="BJ81">
        <v>143.5</v>
      </c>
      <c r="BK81">
        <v>87.4</v>
      </c>
      <c r="BL81">
        <v>88.4</v>
      </c>
      <c r="BM81">
        <v>87.9</v>
      </c>
      <c r="BN81">
        <v>93.1</v>
      </c>
      <c r="BO81">
        <v>94.1</v>
      </c>
      <c r="BP81">
        <v>93.5</v>
      </c>
      <c r="BQ81">
        <v>5.4</v>
      </c>
      <c r="BR81">
        <v>5.8</v>
      </c>
      <c r="BS81">
        <v>5.6</v>
      </c>
      <c r="BT81">
        <v>27.2</v>
      </c>
      <c r="BU81">
        <v>30.1</v>
      </c>
      <c r="BV81">
        <v>28.3</v>
      </c>
      <c r="BW81">
        <v>270</v>
      </c>
      <c r="BX81">
        <v>282</v>
      </c>
      <c r="BY81">
        <v>275</v>
      </c>
      <c r="BZ81">
        <v>8.6</v>
      </c>
      <c r="CA81">
        <v>10.1</v>
      </c>
      <c r="CB81">
        <v>9.3000000000000007</v>
      </c>
      <c r="CC81">
        <v>1.1000000000000001</v>
      </c>
      <c r="CD81">
        <v>1.5</v>
      </c>
      <c r="CE81">
        <v>1.4</v>
      </c>
      <c r="CF81">
        <v>0.49</v>
      </c>
      <c r="CG81">
        <v>0.51</v>
      </c>
      <c r="CH81">
        <v>0.5</v>
      </c>
      <c r="CI81">
        <v>35</v>
      </c>
      <c r="CJ81">
        <v>35</v>
      </c>
      <c r="CK81">
        <v>35</v>
      </c>
      <c r="CL81">
        <v>108</v>
      </c>
      <c r="CM81">
        <v>140</v>
      </c>
      <c r="CN81">
        <v>124</v>
      </c>
      <c r="CO81">
        <v>1660</v>
      </c>
      <c r="CP81">
        <v>720</v>
      </c>
      <c r="CQ81">
        <v>540</v>
      </c>
      <c r="CR81">
        <v>1650</v>
      </c>
      <c r="CS81">
        <v>8.1299999999999997E-2</v>
      </c>
      <c r="CT81">
        <v>8.6400000000000005E-2</v>
      </c>
      <c r="CU81">
        <v>8.3799999999999999E-2</v>
      </c>
      <c r="CV81">
        <v>8.3799999999999999E-2</v>
      </c>
      <c r="CW81">
        <v>0.1016</v>
      </c>
      <c r="CX81">
        <v>9.4E-2</v>
      </c>
      <c r="CY81">
        <v>6.8599999999999994E-2</v>
      </c>
      <c r="CZ81">
        <v>7.1099999999999997E-2</v>
      </c>
      <c r="DA81">
        <v>7.0499999999999993E-2</v>
      </c>
      <c r="DB81">
        <v>7.3700000000000002E-2</v>
      </c>
      <c r="DC81">
        <v>7.6200000000000004E-2</v>
      </c>
      <c r="DD81">
        <v>7.5600000000000001E-2</v>
      </c>
      <c r="DE81">
        <v>6.3500000000000001E-2</v>
      </c>
      <c r="DF81">
        <v>7.6200000000000004E-2</v>
      </c>
      <c r="DG81">
        <v>6.9800000000000001E-2</v>
      </c>
      <c r="DH81">
        <v>2.5000000000000001E-3</v>
      </c>
      <c r="DI81">
        <v>1</v>
      </c>
      <c r="DJ81">
        <v>3.0499999999999999E-2</v>
      </c>
      <c r="DK81">
        <v>640</v>
      </c>
      <c r="DL81">
        <v>152</v>
      </c>
      <c r="DM81">
        <v>8252</v>
      </c>
      <c r="DN81" t="s">
        <v>188</v>
      </c>
      <c r="DO81">
        <v>1282</v>
      </c>
      <c r="DP81">
        <v>2405</v>
      </c>
      <c r="DQ81" t="s">
        <v>142</v>
      </c>
      <c r="DR81">
        <v>18</v>
      </c>
      <c r="DS81">
        <v>20010219</v>
      </c>
      <c r="DT81" t="s">
        <v>483</v>
      </c>
      <c r="DU81">
        <v>152</v>
      </c>
      <c r="DV81" t="s">
        <v>143</v>
      </c>
    </row>
    <row r="82" spans="1:126">
      <c r="A82" t="s">
        <v>160</v>
      </c>
      <c r="B82">
        <v>4</v>
      </c>
      <c r="C82">
        <v>6.9</v>
      </c>
      <c r="D82">
        <v>38033</v>
      </c>
      <c r="E82" t="s">
        <v>144</v>
      </c>
      <c r="F82" t="s">
        <v>145</v>
      </c>
      <c r="G82">
        <v>20010301</v>
      </c>
      <c r="H82" t="s">
        <v>255</v>
      </c>
      <c r="I82" t="s">
        <v>236</v>
      </c>
      <c r="J82">
        <v>20010302</v>
      </c>
      <c r="K82">
        <v>20010901</v>
      </c>
      <c r="L82" t="s">
        <v>487</v>
      </c>
      <c r="M82" t="s">
        <v>382</v>
      </c>
      <c r="N82" t="s">
        <v>133</v>
      </c>
      <c r="O82" t="s">
        <v>133</v>
      </c>
      <c r="P82">
        <v>-0.32350000000000001</v>
      </c>
      <c r="Q82" t="s">
        <v>135</v>
      </c>
      <c r="R82" t="s">
        <v>136</v>
      </c>
      <c r="S82" t="s">
        <v>135</v>
      </c>
      <c r="T82" t="s">
        <v>137</v>
      </c>
      <c r="U82" t="s">
        <v>137</v>
      </c>
      <c r="V82">
        <v>0</v>
      </c>
      <c r="W82" t="s">
        <v>147</v>
      </c>
      <c r="X82">
        <v>143.5</v>
      </c>
      <c r="Y82">
        <v>20010227</v>
      </c>
      <c r="Z82" t="s">
        <v>138</v>
      </c>
      <c r="AA82" t="s">
        <v>488</v>
      </c>
      <c r="AB82">
        <v>9903160</v>
      </c>
      <c r="AC82">
        <v>40</v>
      </c>
      <c r="AD82">
        <v>76.56</v>
      </c>
      <c r="AE82">
        <v>66.900000000000006</v>
      </c>
      <c r="AF82">
        <v>10.91</v>
      </c>
      <c r="AG82">
        <v>10.24</v>
      </c>
      <c r="AH82">
        <v>10.38</v>
      </c>
      <c r="AI82">
        <v>290</v>
      </c>
      <c r="AJ82" t="s">
        <v>489</v>
      </c>
      <c r="AK82">
        <v>40</v>
      </c>
      <c r="AL82">
        <v>3.8</v>
      </c>
      <c r="AM82">
        <v>3.1</v>
      </c>
      <c r="AN82">
        <v>6.9</v>
      </c>
      <c r="AO82">
        <v>0</v>
      </c>
      <c r="AP82">
        <v>3145</v>
      </c>
      <c r="AQ82">
        <v>3151</v>
      </c>
      <c r="AR82">
        <v>3150</v>
      </c>
      <c r="AS82">
        <v>13.2</v>
      </c>
      <c r="AT82">
        <v>13.8</v>
      </c>
      <c r="AU82">
        <v>13.5</v>
      </c>
      <c r="AV82">
        <v>2.2000000000000002</v>
      </c>
      <c r="AW82">
        <v>2.2599999999999998</v>
      </c>
      <c r="AX82">
        <v>2.23</v>
      </c>
      <c r="AY82">
        <v>4914</v>
      </c>
      <c r="AZ82">
        <v>5930</v>
      </c>
      <c r="BA82">
        <v>5633</v>
      </c>
      <c r="BB82">
        <v>1984</v>
      </c>
      <c r="BC82">
        <v>2285</v>
      </c>
      <c r="BD82">
        <v>2133</v>
      </c>
      <c r="BE82">
        <v>840</v>
      </c>
      <c r="BF82">
        <v>860</v>
      </c>
      <c r="BG82">
        <v>850</v>
      </c>
      <c r="BH82">
        <v>142.5</v>
      </c>
      <c r="BI82">
        <v>143.6</v>
      </c>
      <c r="BJ82">
        <v>143.5</v>
      </c>
      <c r="BK82">
        <v>87.7</v>
      </c>
      <c r="BL82">
        <v>88</v>
      </c>
      <c r="BM82">
        <v>87.9</v>
      </c>
      <c r="BN82">
        <v>93.4</v>
      </c>
      <c r="BO82">
        <v>93.6</v>
      </c>
      <c r="BP82">
        <v>93.5</v>
      </c>
      <c r="BQ82">
        <v>5.6</v>
      </c>
      <c r="BR82">
        <v>5.6</v>
      </c>
      <c r="BS82">
        <v>5.6</v>
      </c>
      <c r="BT82">
        <v>27.2</v>
      </c>
      <c r="BU82">
        <v>29</v>
      </c>
      <c r="BV82">
        <v>28.4</v>
      </c>
      <c r="BW82">
        <v>265</v>
      </c>
      <c r="BX82">
        <v>284</v>
      </c>
      <c r="BY82">
        <v>278</v>
      </c>
      <c r="BZ82">
        <v>8.4</v>
      </c>
      <c r="CA82">
        <v>10.6</v>
      </c>
      <c r="CB82">
        <v>8.9</v>
      </c>
      <c r="CC82">
        <v>0</v>
      </c>
      <c r="CD82">
        <v>1.9</v>
      </c>
      <c r="CE82">
        <v>1</v>
      </c>
      <c r="CF82">
        <v>0.5</v>
      </c>
      <c r="CG82">
        <v>0.51</v>
      </c>
      <c r="CH82">
        <v>0.5</v>
      </c>
      <c r="CI82">
        <v>35</v>
      </c>
      <c r="CJ82">
        <v>35</v>
      </c>
      <c r="CK82">
        <v>35</v>
      </c>
      <c r="CL82">
        <v>85</v>
      </c>
      <c r="CM82">
        <v>137</v>
      </c>
      <c r="CN82">
        <v>127</v>
      </c>
      <c r="CO82">
        <v>1660</v>
      </c>
      <c r="CP82">
        <v>720</v>
      </c>
      <c r="CQ82">
        <v>540</v>
      </c>
      <c r="CR82">
        <v>1550</v>
      </c>
      <c r="CS82">
        <v>7.6200000000000004E-2</v>
      </c>
      <c r="CT82">
        <v>8.1299999999999997E-2</v>
      </c>
      <c r="CU82">
        <v>7.9399999999999998E-2</v>
      </c>
      <c r="CV82">
        <v>9.9099999999999994E-2</v>
      </c>
      <c r="CW82">
        <v>0.1041</v>
      </c>
      <c r="CX82">
        <v>0.1022</v>
      </c>
      <c r="CY82">
        <v>6.0999999999999999E-2</v>
      </c>
      <c r="CZ82">
        <v>6.3500000000000001E-2</v>
      </c>
      <c r="DA82">
        <v>6.1600000000000002E-2</v>
      </c>
      <c r="DB82">
        <v>5.8400000000000001E-2</v>
      </c>
      <c r="DC82">
        <v>6.3500000000000001E-2</v>
      </c>
      <c r="DD82">
        <v>6.0299999999999999E-2</v>
      </c>
      <c r="DE82">
        <v>6.6000000000000003E-2</v>
      </c>
      <c r="DF82">
        <v>7.3700000000000002E-2</v>
      </c>
      <c r="DG82">
        <v>6.9800000000000001E-2</v>
      </c>
      <c r="DH82">
        <v>2.5000000000000001E-3</v>
      </c>
      <c r="DI82">
        <v>1</v>
      </c>
      <c r="DJ82">
        <v>3.56E-2</v>
      </c>
      <c r="DK82">
        <v>1</v>
      </c>
      <c r="DL82">
        <v>205</v>
      </c>
      <c r="DM82">
        <v>8252</v>
      </c>
      <c r="DN82" t="s">
        <v>188</v>
      </c>
      <c r="DO82">
        <v>1038</v>
      </c>
      <c r="DP82">
        <v>2405</v>
      </c>
      <c r="DQ82" t="s">
        <v>142</v>
      </c>
      <c r="DR82">
        <v>1</v>
      </c>
      <c r="DS82">
        <v>20010301</v>
      </c>
      <c r="DT82" t="s">
        <v>255</v>
      </c>
      <c r="DU82">
        <v>205</v>
      </c>
      <c r="DV82" t="s">
        <v>143</v>
      </c>
    </row>
    <row r="83" spans="1:126">
      <c r="A83" t="s">
        <v>239</v>
      </c>
      <c r="B83">
        <v>1</v>
      </c>
      <c r="C83">
        <v>15.1</v>
      </c>
      <c r="D83">
        <v>38052</v>
      </c>
      <c r="E83">
        <v>1006</v>
      </c>
      <c r="F83" t="s">
        <v>145</v>
      </c>
      <c r="G83">
        <v>20010404</v>
      </c>
      <c r="H83" t="s">
        <v>185</v>
      </c>
      <c r="I83" t="s">
        <v>236</v>
      </c>
      <c r="J83">
        <v>20010406</v>
      </c>
      <c r="K83">
        <v>20011004</v>
      </c>
      <c r="L83" t="s">
        <v>133</v>
      </c>
      <c r="M83" t="s">
        <v>133</v>
      </c>
      <c r="N83" t="s">
        <v>133</v>
      </c>
      <c r="O83" t="s">
        <v>133</v>
      </c>
      <c r="P83">
        <v>-0.37880000000000003</v>
      </c>
      <c r="Q83" t="s">
        <v>135</v>
      </c>
      <c r="R83" t="s">
        <v>136</v>
      </c>
      <c r="S83" t="s">
        <v>135</v>
      </c>
      <c r="T83" t="s">
        <v>137</v>
      </c>
      <c r="U83" t="s">
        <v>137</v>
      </c>
      <c r="V83">
        <v>0</v>
      </c>
      <c r="W83" t="s">
        <v>164</v>
      </c>
      <c r="X83">
        <v>143.5</v>
      </c>
      <c r="Y83">
        <v>20010402</v>
      </c>
      <c r="Z83" t="s">
        <v>138</v>
      </c>
      <c r="AA83" t="s">
        <v>490</v>
      </c>
      <c r="AB83">
        <v>11769</v>
      </c>
      <c r="AC83">
        <v>40</v>
      </c>
      <c r="AD83">
        <v>59.83</v>
      </c>
      <c r="AE83">
        <v>52.22</v>
      </c>
      <c r="AF83">
        <v>10.1</v>
      </c>
      <c r="AG83">
        <v>8.99</v>
      </c>
      <c r="AH83">
        <v>9.06</v>
      </c>
      <c r="AI83">
        <v>116</v>
      </c>
      <c r="AJ83">
        <v>38052</v>
      </c>
      <c r="AK83">
        <v>40</v>
      </c>
      <c r="AL83">
        <v>6.5</v>
      </c>
      <c r="AM83">
        <v>8.6</v>
      </c>
      <c r="AN83">
        <v>15.1</v>
      </c>
      <c r="AO83">
        <v>0</v>
      </c>
      <c r="AP83">
        <v>3147</v>
      </c>
      <c r="AQ83">
        <v>3155</v>
      </c>
      <c r="AR83">
        <v>3151</v>
      </c>
      <c r="AS83">
        <v>13.4</v>
      </c>
      <c r="AT83">
        <v>13.4</v>
      </c>
      <c r="AU83">
        <v>13.4</v>
      </c>
      <c r="AV83">
        <v>2.1800000000000002</v>
      </c>
      <c r="AW83">
        <v>2.25</v>
      </c>
      <c r="AX83">
        <v>2.2200000000000002</v>
      </c>
      <c r="AY83">
        <v>5667.2</v>
      </c>
      <c r="AZ83">
        <v>5704.5</v>
      </c>
      <c r="BA83">
        <v>5703.6</v>
      </c>
      <c r="BB83" t="s">
        <v>168</v>
      </c>
      <c r="BC83" t="s">
        <v>168</v>
      </c>
      <c r="BD83" t="s">
        <v>168</v>
      </c>
      <c r="BE83">
        <v>844</v>
      </c>
      <c r="BF83">
        <v>861</v>
      </c>
      <c r="BG83">
        <v>850</v>
      </c>
      <c r="BH83">
        <v>142.5</v>
      </c>
      <c r="BI83">
        <v>144.19999999999999</v>
      </c>
      <c r="BJ83">
        <v>143.30000000000001</v>
      </c>
      <c r="BK83">
        <v>86.7</v>
      </c>
      <c r="BL83">
        <v>88.3</v>
      </c>
      <c r="BM83">
        <v>87.7</v>
      </c>
      <c r="BN83">
        <v>91.9</v>
      </c>
      <c r="BO83">
        <v>94.3</v>
      </c>
      <c r="BP83">
        <v>93.2</v>
      </c>
      <c r="BQ83">
        <v>4.9000000000000004</v>
      </c>
      <c r="BR83">
        <v>6.7</v>
      </c>
      <c r="BS83">
        <v>5.4</v>
      </c>
      <c r="BT83">
        <v>23.9</v>
      </c>
      <c r="BU83">
        <v>36</v>
      </c>
      <c r="BV83">
        <v>32</v>
      </c>
      <c r="BW83">
        <v>276</v>
      </c>
      <c r="BX83">
        <v>276</v>
      </c>
      <c r="BY83">
        <v>276</v>
      </c>
      <c r="BZ83">
        <v>16.5</v>
      </c>
      <c r="CA83">
        <v>16.5</v>
      </c>
      <c r="CB83">
        <v>16.5</v>
      </c>
      <c r="CC83">
        <v>0.3</v>
      </c>
      <c r="CD83">
        <v>0.3</v>
      </c>
      <c r="CE83">
        <v>0.3</v>
      </c>
      <c r="CF83">
        <v>0.45</v>
      </c>
      <c r="CG83">
        <v>0.55000000000000004</v>
      </c>
      <c r="CH83">
        <v>0.5</v>
      </c>
      <c r="CI83">
        <v>35</v>
      </c>
      <c r="CJ83">
        <v>35</v>
      </c>
      <c r="CK83">
        <v>35</v>
      </c>
      <c r="CL83">
        <v>277.5</v>
      </c>
      <c r="CM83">
        <v>294.5</v>
      </c>
      <c r="CN83">
        <v>283.7</v>
      </c>
      <c r="CO83">
        <v>1660</v>
      </c>
      <c r="CP83">
        <v>720</v>
      </c>
      <c r="CQ83">
        <v>540</v>
      </c>
      <c r="CR83">
        <v>1724</v>
      </c>
      <c r="CS83">
        <v>8.1299999999999997E-2</v>
      </c>
      <c r="CT83">
        <v>8.1299999999999997E-2</v>
      </c>
      <c r="CU83">
        <v>8.1299999999999997E-2</v>
      </c>
      <c r="CV83">
        <v>0.1016</v>
      </c>
      <c r="CW83">
        <v>0.1016</v>
      </c>
      <c r="CX83">
        <v>0.1016</v>
      </c>
      <c r="CY83">
        <v>6.6000000000000003E-2</v>
      </c>
      <c r="CZ83">
        <v>6.6000000000000003E-2</v>
      </c>
      <c r="DA83">
        <v>6.6000000000000003E-2</v>
      </c>
      <c r="DB83">
        <v>6.8599999999999994E-2</v>
      </c>
      <c r="DC83">
        <v>6.8599999999999994E-2</v>
      </c>
      <c r="DD83">
        <v>6.8599999999999994E-2</v>
      </c>
      <c r="DE83">
        <v>6.8599999999999994E-2</v>
      </c>
      <c r="DF83">
        <v>6.8599999999999994E-2</v>
      </c>
      <c r="DG83">
        <v>6.8599999999999994E-2</v>
      </c>
      <c r="DH83">
        <v>0</v>
      </c>
      <c r="DI83">
        <v>6</v>
      </c>
      <c r="DJ83">
        <v>4.5699999999999998E-2</v>
      </c>
      <c r="DK83">
        <v>49416</v>
      </c>
      <c r="DL83">
        <v>67.75</v>
      </c>
      <c r="DM83" t="s">
        <v>393</v>
      </c>
      <c r="DN83">
        <v>8231</v>
      </c>
      <c r="DO83">
        <v>488</v>
      </c>
      <c r="DP83">
        <v>2405</v>
      </c>
      <c r="DQ83" t="s">
        <v>142</v>
      </c>
      <c r="DR83">
        <v>224</v>
      </c>
      <c r="DS83">
        <v>20010404</v>
      </c>
      <c r="DT83" t="s">
        <v>185</v>
      </c>
      <c r="DU83">
        <v>91</v>
      </c>
      <c r="DV83" t="s">
        <v>143</v>
      </c>
    </row>
    <row r="84" spans="1:126">
      <c r="A84" t="s">
        <v>126</v>
      </c>
      <c r="B84">
        <v>3</v>
      </c>
      <c r="C84">
        <v>11.2</v>
      </c>
      <c r="D84">
        <v>38042</v>
      </c>
      <c r="E84">
        <v>1006</v>
      </c>
      <c r="F84" t="s">
        <v>145</v>
      </c>
      <c r="G84">
        <v>20010427</v>
      </c>
      <c r="H84" t="s">
        <v>491</v>
      </c>
      <c r="I84" t="s">
        <v>236</v>
      </c>
      <c r="J84">
        <v>20010501</v>
      </c>
      <c r="K84">
        <v>20011027</v>
      </c>
      <c r="L84" t="s">
        <v>133</v>
      </c>
      <c r="M84" t="s">
        <v>133</v>
      </c>
      <c r="N84" t="s">
        <v>133</v>
      </c>
      <c r="O84" t="s">
        <v>133</v>
      </c>
      <c r="P84">
        <v>-0.94420000000000004</v>
      </c>
      <c r="Q84" t="s">
        <v>135</v>
      </c>
      <c r="R84" t="s">
        <v>136</v>
      </c>
      <c r="S84" t="s">
        <v>135</v>
      </c>
      <c r="T84" t="s">
        <v>137</v>
      </c>
      <c r="U84" t="s">
        <v>137</v>
      </c>
      <c r="V84">
        <v>0</v>
      </c>
      <c r="W84" t="s">
        <v>286</v>
      </c>
      <c r="X84">
        <v>143.5</v>
      </c>
      <c r="Y84">
        <v>20010425</v>
      </c>
      <c r="Z84" t="s">
        <v>138</v>
      </c>
      <c r="AA84" t="s">
        <v>323</v>
      </c>
      <c r="AB84">
        <v>9910650</v>
      </c>
      <c r="AC84">
        <v>40</v>
      </c>
      <c r="AD84">
        <v>59.95</v>
      </c>
      <c r="AE84">
        <v>51.85</v>
      </c>
      <c r="AF84">
        <v>10.18</v>
      </c>
      <c r="AG84">
        <v>8.93</v>
      </c>
      <c r="AH84">
        <v>9.1999999999999993</v>
      </c>
      <c r="AI84">
        <v>380</v>
      </c>
      <c r="AJ84" t="s">
        <v>492</v>
      </c>
      <c r="AK84">
        <v>40</v>
      </c>
      <c r="AL84">
        <v>5.6</v>
      </c>
      <c r="AM84">
        <v>0</v>
      </c>
      <c r="AN84">
        <v>5.6</v>
      </c>
      <c r="AO84">
        <v>5.6</v>
      </c>
      <c r="AP84">
        <v>3147</v>
      </c>
      <c r="AQ84">
        <v>3154</v>
      </c>
      <c r="AR84">
        <v>3149.9</v>
      </c>
      <c r="AS84">
        <v>13.3</v>
      </c>
      <c r="AT84">
        <v>13.8</v>
      </c>
      <c r="AU84">
        <v>13.4</v>
      </c>
      <c r="AV84">
        <v>2.15</v>
      </c>
      <c r="AW84">
        <v>2.29</v>
      </c>
      <c r="AX84">
        <v>2.25</v>
      </c>
      <c r="AY84">
        <v>6.5</v>
      </c>
      <c r="AZ84">
        <v>7.1</v>
      </c>
      <c r="BA84">
        <v>6.8</v>
      </c>
      <c r="BB84">
        <v>0</v>
      </c>
      <c r="BC84">
        <v>0</v>
      </c>
      <c r="BD84">
        <v>0</v>
      </c>
      <c r="BE84">
        <v>839</v>
      </c>
      <c r="BF84">
        <v>863</v>
      </c>
      <c r="BG84">
        <v>850</v>
      </c>
      <c r="BH84">
        <v>143.19999999999999</v>
      </c>
      <c r="BI84">
        <v>143.80000000000001</v>
      </c>
      <c r="BJ84">
        <v>143.4</v>
      </c>
      <c r="BK84">
        <v>87.4</v>
      </c>
      <c r="BL84">
        <v>88.7</v>
      </c>
      <c r="BM84">
        <v>87.9</v>
      </c>
      <c r="BN84">
        <v>93</v>
      </c>
      <c r="BO84">
        <v>93.8</v>
      </c>
      <c r="BP84">
        <v>93.4</v>
      </c>
      <c r="BQ84">
        <v>5.0999999999999996</v>
      </c>
      <c r="BR84">
        <v>5.8</v>
      </c>
      <c r="BS84">
        <v>5.6</v>
      </c>
      <c r="BT84">
        <v>26.3</v>
      </c>
      <c r="BU84">
        <v>33.4</v>
      </c>
      <c r="BV84">
        <v>29.8</v>
      </c>
      <c r="BW84">
        <v>272</v>
      </c>
      <c r="BX84">
        <v>276</v>
      </c>
      <c r="BY84">
        <v>276</v>
      </c>
      <c r="BZ84">
        <v>8.4</v>
      </c>
      <c r="CA84">
        <v>10.8</v>
      </c>
      <c r="CB84">
        <v>10</v>
      </c>
      <c r="CC84">
        <v>0.4</v>
      </c>
      <c r="CD84">
        <v>0.5</v>
      </c>
      <c r="CE84">
        <v>0.5</v>
      </c>
      <c r="CF84">
        <v>0.5</v>
      </c>
      <c r="CG84">
        <v>0.5</v>
      </c>
      <c r="CH84">
        <v>0.5</v>
      </c>
      <c r="CI84">
        <v>35</v>
      </c>
      <c r="CJ84">
        <v>35</v>
      </c>
      <c r="CK84">
        <v>35</v>
      </c>
      <c r="CL84">
        <v>5.7</v>
      </c>
      <c r="CM84">
        <v>223.7</v>
      </c>
      <c r="CN84">
        <v>156.80000000000001</v>
      </c>
      <c r="CO84">
        <v>1660</v>
      </c>
      <c r="CP84">
        <v>720</v>
      </c>
      <c r="CQ84">
        <v>720</v>
      </c>
      <c r="CR84">
        <v>1280</v>
      </c>
      <c r="CS84">
        <v>5.8400000000000001E-2</v>
      </c>
      <c r="CT84">
        <v>5.8400000000000001E-2</v>
      </c>
      <c r="CU84">
        <v>5.8400000000000001E-2</v>
      </c>
      <c r="CV84">
        <v>7.8700000000000006E-2</v>
      </c>
      <c r="CW84">
        <v>7.8700000000000006E-2</v>
      </c>
      <c r="CX84">
        <v>7.8700000000000006E-2</v>
      </c>
      <c r="CY84">
        <v>6.6000000000000003E-2</v>
      </c>
      <c r="CZ84">
        <v>6.6000000000000003E-2</v>
      </c>
      <c r="DA84">
        <v>6.6000000000000003E-2</v>
      </c>
      <c r="DB84">
        <v>6.3500000000000001E-2</v>
      </c>
      <c r="DC84">
        <v>6.3500000000000001E-2</v>
      </c>
      <c r="DD84">
        <v>6.3500000000000001E-2</v>
      </c>
      <c r="DE84">
        <v>5.33E-2</v>
      </c>
      <c r="DF84">
        <v>6.8599999999999994E-2</v>
      </c>
      <c r="DG84">
        <v>6.0999999999999999E-2</v>
      </c>
      <c r="DH84">
        <v>0</v>
      </c>
      <c r="DI84">
        <v>1</v>
      </c>
      <c r="DJ84">
        <v>5.33E-2</v>
      </c>
      <c r="DK84" t="s">
        <v>362</v>
      </c>
      <c r="DL84" t="s">
        <v>141</v>
      </c>
      <c r="DM84">
        <v>8252</v>
      </c>
      <c r="DN84">
        <v>8231</v>
      </c>
      <c r="DO84">
        <v>1289</v>
      </c>
      <c r="DP84">
        <v>2405</v>
      </c>
      <c r="DQ84" t="s">
        <v>142</v>
      </c>
      <c r="DR84">
        <v>56</v>
      </c>
      <c r="DS84">
        <v>20010427</v>
      </c>
      <c r="DT84" t="s">
        <v>491</v>
      </c>
      <c r="DU84">
        <v>119</v>
      </c>
      <c r="DV84" t="s">
        <v>143</v>
      </c>
    </row>
    <row r="85" spans="1:126">
      <c r="A85" t="s">
        <v>160</v>
      </c>
      <c r="B85">
        <v>2</v>
      </c>
      <c r="C85" t="s">
        <v>161</v>
      </c>
      <c r="D85">
        <v>39066</v>
      </c>
      <c r="E85">
        <v>1006</v>
      </c>
      <c r="F85" t="s">
        <v>128</v>
      </c>
      <c r="G85">
        <v>20010508</v>
      </c>
      <c r="H85" t="s">
        <v>493</v>
      </c>
      <c r="I85" t="s">
        <v>334</v>
      </c>
      <c r="J85">
        <v>20011205</v>
      </c>
      <c r="K85" t="s">
        <v>131</v>
      </c>
      <c r="L85" t="s">
        <v>285</v>
      </c>
      <c r="M85" t="s">
        <v>133</v>
      </c>
      <c r="N85" t="s">
        <v>133</v>
      </c>
      <c r="O85" t="s">
        <v>133</v>
      </c>
      <c r="P85" t="s">
        <v>134</v>
      </c>
      <c r="Q85" t="s">
        <v>135</v>
      </c>
      <c r="R85" t="s">
        <v>136</v>
      </c>
      <c r="S85" t="s">
        <v>135</v>
      </c>
      <c r="T85" t="s">
        <v>137</v>
      </c>
      <c r="U85" t="s">
        <v>137</v>
      </c>
      <c r="V85">
        <v>0</v>
      </c>
      <c r="W85" t="s">
        <v>200</v>
      </c>
      <c r="X85" t="s">
        <v>201</v>
      </c>
      <c r="Y85">
        <v>20010506</v>
      </c>
      <c r="Z85" t="s">
        <v>245</v>
      </c>
      <c r="AA85" t="s">
        <v>494</v>
      </c>
      <c r="AB85" t="s">
        <v>203</v>
      </c>
      <c r="AC85">
        <v>40</v>
      </c>
      <c r="AD85" t="s">
        <v>165</v>
      </c>
      <c r="AE85" t="s">
        <v>165</v>
      </c>
      <c r="AF85" t="s">
        <v>165</v>
      </c>
      <c r="AG85" t="s">
        <v>165</v>
      </c>
      <c r="AH85" t="s">
        <v>137</v>
      </c>
      <c r="AI85" t="s">
        <v>166</v>
      </c>
      <c r="AJ85" t="s">
        <v>247</v>
      </c>
      <c r="AK85" t="s">
        <v>248</v>
      </c>
      <c r="AL85" t="s">
        <v>161</v>
      </c>
      <c r="AM85" t="s">
        <v>161</v>
      </c>
      <c r="AN85" t="s">
        <v>161</v>
      </c>
      <c r="AO85" t="s">
        <v>161</v>
      </c>
      <c r="AP85" t="s">
        <v>168</v>
      </c>
      <c r="AQ85" t="s">
        <v>168</v>
      </c>
      <c r="AR85" t="s">
        <v>168</v>
      </c>
      <c r="AS85" t="s">
        <v>161</v>
      </c>
      <c r="AT85" t="s">
        <v>161</v>
      </c>
      <c r="AU85" t="s">
        <v>161</v>
      </c>
      <c r="AV85" t="s">
        <v>169</v>
      </c>
      <c r="AW85" t="s">
        <v>169</v>
      </c>
      <c r="AX85" t="s">
        <v>169</v>
      </c>
      <c r="AY85" t="s">
        <v>168</v>
      </c>
      <c r="AZ85" t="s">
        <v>168</v>
      </c>
      <c r="BA85" t="s">
        <v>168</v>
      </c>
      <c r="BB85" t="s">
        <v>168</v>
      </c>
      <c r="BC85" t="s">
        <v>168</v>
      </c>
      <c r="BD85" t="s">
        <v>168</v>
      </c>
      <c r="BE85" t="s">
        <v>170</v>
      </c>
      <c r="BF85" t="s">
        <v>170</v>
      </c>
      <c r="BG85" t="s">
        <v>170</v>
      </c>
      <c r="BH85" t="s">
        <v>161</v>
      </c>
      <c r="BI85" t="s">
        <v>161</v>
      </c>
      <c r="BJ85" t="s">
        <v>161</v>
      </c>
      <c r="BK85" t="s">
        <v>161</v>
      </c>
      <c r="BL85" t="s">
        <v>161</v>
      </c>
      <c r="BM85" t="s">
        <v>161</v>
      </c>
      <c r="BN85" t="s">
        <v>161</v>
      </c>
      <c r="BO85" t="s">
        <v>161</v>
      </c>
      <c r="BP85" t="s">
        <v>161</v>
      </c>
      <c r="BQ85" t="s">
        <v>171</v>
      </c>
      <c r="BR85" t="s">
        <v>171</v>
      </c>
      <c r="BS85" t="s">
        <v>171</v>
      </c>
      <c r="BT85" t="s">
        <v>161</v>
      </c>
      <c r="BU85" t="s">
        <v>161</v>
      </c>
      <c r="BV85" t="s">
        <v>161</v>
      </c>
      <c r="BW85" t="s">
        <v>166</v>
      </c>
      <c r="BX85" t="s">
        <v>166</v>
      </c>
      <c r="BY85" t="s">
        <v>166</v>
      </c>
      <c r="BZ85" t="s">
        <v>172</v>
      </c>
      <c r="CA85" t="s">
        <v>172</v>
      </c>
      <c r="CB85" t="s">
        <v>172</v>
      </c>
      <c r="CC85" t="s">
        <v>172</v>
      </c>
      <c r="CD85" t="s">
        <v>172</v>
      </c>
      <c r="CE85" t="s">
        <v>172</v>
      </c>
      <c r="CF85" t="s">
        <v>173</v>
      </c>
      <c r="CG85" t="s">
        <v>173</v>
      </c>
      <c r="CH85" t="s">
        <v>173</v>
      </c>
      <c r="CI85" t="s">
        <v>174</v>
      </c>
      <c r="CJ85" t="s">
        <v>174</v>
      </c>
      <c r="CK85" t="s">
        <v>174</v>
      </c>
      <c r="CL85" t="s">
        <v>161</v>
      </c>
      <c r="CM85" t="s">
        <v>161</v>
      </c>
      <c r="CN85" t="s">
        <v>161</v>
      </c>
      <c r="CO85" t="s">
        <v>166</v>
      </c>
      <c r="CP85" t="s">
        <v>166</v>
      </c>
      <c r="CQ85" t="s">
        <v>166</v>
      </c>
      <c r="CR85" t="s">
        <v>166</v>
      </c>
      <c r="CS85" t="s">
        <v>134</v>
      </c>
      <c r="CT85" t="s">
        <v>134</v>
      </c>
      <c r="CU85" t="s">
        <v>134</v>
      </c>
      <c r="CV85" t="s">
        <v>134</v>
      </c>
      <c r="CW85" t="s">
        <v>134</v>
      </c>
      <c r="CX85" t="s">
        <v>134</v>
      </c>
      <c r="CY85" t="s">
        <v>134</v>
      </c>
      <c r="CZ85" t="s">
        <v>134</v>
      </c>
      <c r="DA85" t="s">
        <v>134</v>
      </c>
      <c r="DB85" t="s">
        <v>134</v>
      </c>
      <c r="DC85" t="s">
        <v>134</v>
      </c>
      <c r="DD85" t="s">
        <v>134</v>
      </c>
      <c r="DE85" t="s">
        <v>134</v>
      </c>
      <c r="DF85" t="s">
        <v>134</v>
      </c>
      <c r="DG85" t="s">
        <v>134</v>
      </c>
      <c r="DH85" t="s">
        <v>134</v>
      </c>
      <c r="DI85" t="s">
        <v>174</v>
      </c>
      <c r="DJ85" t="s">
        <v>134</v>
      </c>
      <c r="DK85" t="s">
        <v>175</v>
      </c>
      <c r="DL85" t="s">
        <v>175</v>
      </c>
      <c r="DM85" t="s">
        <v>175</v>
      </c>
      <c r="DN85" t="s">
        <v>175</v>
      </c>
      <c r="DO85" t="s">
        <v>175</v>
      </c>
      <c r="DP85" t="s">
        <v>175</v>
      </c>
      <c r="DQ85" t="s">
        <v>175</v>
      </c>
      <c r="DR85">
        <v>75</v>
      </c>
      <c r="DS85">
        <v>20010508</v>
      </c>
      <c r="DT85" t="s">
        <v>493</v>
      </c>
      <c r="DU85">
        <v>103</v>
      </c>
      <c r="DV85" t="s">
        <v>246</v>
      </c>
    </row>
    <row r="86" spans="1:126">
      <c r="A86" t="s">
        <v>126</v>
      </c>
      <c r="B86">
        <v>1</v>
      </c>
      <c r="C86">
        <v>7.9</v>
      </c>
      <c r="D86">
        <v>39046</v>
      </c>
      <c r="E86" t="s">
        <v>144</v>
      </c>
      <c r="F86" t="s">
        <v>145</v>
      </c>
      <c r="G86">
        <v>20010511</v>
      </c>
      <c r="H86" t="s">
        <v>388</v>
      </c>
      <c r="I86" t="s">
        <v>236</v>
      </c>
      <c r="J86">
        <v>20010514</v>
      </c>
      <c r="K86">
        <v>20011111</v>
      </c>
      <c r="L86" t="s">
        <v>495</v>
      </c>
      <c r="M86" t="s">
        <v>496</v>
      </c>
      <c r="N86" t="s">
        <v>497</v>
      </c>
      <c r="O86" t="s">
        <v>133</v>
      </c>
      <c r="P86">
        <v>-0.16669999999999999</v>
      </c>
      <c r="Q86" t="s">
        <v>135</v>
      </c>
      <c r="R86" t="s">
        <v>136</v>
      </c>
      <c r="S86" t="s">
        <v>135</v>
      </c>
      <c r="T86" t="s">
        <v>137</v>
      </c>
      <c r="U86" t="s">
        <v>137</v>
      </c>
      <c r="V86">
        <v>0</v>
      </c>
      <c r="W86" t="s">
        <v>286</v>
      </c>
      <c r="X86">
        <v>143.5</v>
      </c>
      <c r="Y86">
        <v>20010509</v>
      </c>
      <c r="Z86" t="s">
        <v>138</v>
      </c>
      <c r="AA86" t="s">
        <v>355</v>
      </c>
      <c r="AB86">
        <v>9910650</v>
      </c>
      <c r="AC86">
        <v>40</v>
      </c>
      <c r="AD86">
        <v>71.8</v>
      </c>
      <c r="AE86">
        <v>65.98</v>
      </c>
      <c r="AF86">
        <v>10.88</v>
      </c>
      <c r="AG86">
        <v>10.1</v>
      </c>
      <c r="AH86">
        <v>10.23</v>
      </c>
      <c r="AI86">
        <v>260</v>
      </c>
      <c r="AJ86" t="s">
        <v>498</v>
      </c>
      <c r="AK86">
        <v>40</v>
      </c>
      <c r="AL86">
        <v>4</v>
      </c>
      <c r="AM86">
        <v>3.9</v>
      </c>
      <c r="AN86">
        <v>7.9</v>
      </c>
      <c r="AO86">
        <v>0</v>
      </c>
      <c r="AP86">
        <v>3146</v>
      </c>
      <c r="AQ86">
        <v>3155</v>
      </c>
      <c r="AR86">
        <v>3150.4</v>
      </c>
      <c r="AS86">
        <v>13.1</v>
      </c>
      <c r="AT86">
        <v>13.6</v>
      </c>
      <c r="AU86">
        <v>13.4</v>
      </c>
      <c r="AV86">
        <v>2.2200000000000002</v>
      </c>
      <c r="AW86">
        <v>2.2999999999999998</v>
      </c>
      <c r="AX86">
        <v>2.27</v>
      </c>
      <c r="AY86">
        <v>6.1</v>
      </c>
      <c r="AZ86">
        <v>6.7</v>
      </c>
      <c r="BA86">
        <v>6.4</v>
      </c>
      <c r="BB86">
        <v>0</v>
      </c>
      <c r="BC86">
        <v>0</v>
      </c>
      <c r="BD86">
        <v>0</v>
      </c>
      <c r="BE86">
        <v>834</v>
      </c>
      <c r="BF86">
        <v>863</v>
      </c>
      <c r="BG86">
        <v>852</v>
      </c>
      <c r="BH86">
        <v>143.30000000000001</v>
      </c>
      <c r="BI86">
        <v>143.80000000000001</v>
      </c>
      <c r="BJ86">
        <v>143.5</v>
      </c>
      <c r="BK86">
        <v>87.2</v>
      </c>
      <c r="BL86">
        <v>88.6</v>
      </c>
      <c r="BM86">
        <v>88</v>
      </c>
      <c r="BN86">
        <v>93.2</v>
      </c>
      <c r="BO86">
        <v>94.2</v>
      </c>
      <c r="BP86">
        <v>93.6</v>
      </c>
      <c r="BQ86">
        <v>5.5</v>
      </c>
      <c r="BR86">
        <v>6.1</v>
      </c>
      <c r="BS86">
        <v>5.6</v>
      </c>
      <c r="BT86">
        <v>31.3</v>
      </c>
      <c r="BU86">
        <v>41.3</v>
      </c>
      <c r="BV86">
        <v>35</v>
      </c>
      <c r="BW86">
        <v>276</v>
      </c>
      <c r="BX86">
        <v>276</v>
      </c>
      <c r="BY86">
        <v>276</v>
      </c>
      <c r="BZ86">
        <v>5.4</v>
      </c>
      <c r="CA86">
        <v>6.8</v>
      </c>
      <c r="CB86">
        <v>6.1</v>
      </c>
      <c r="CC86">
        <v>0.5</v>
      </c>
      <c r="CD86">
        <v>0.5</v>
      </c>
      <c r="CE86">
        <v>0.5</v>
      </c>
      <c r="CF86">
        <v>0.5</v>
      </c>
      <c r="CG86">
        <v>0.5</v>
      </c>
      <c r="CH86">
        <v>0.5</v>
      </c>
      <c r="CI86">
        <v>35</v>
      </c>
      <c r="CJ86">
        <v>35</v>
      </c>
      <c r="CK86">
        <v>35</v>
      </c>
      <c r="CL86">
        <v>141.6</v>
      </c>
      <c r="CM86">
        <v>215.2</v>
      </c>
      <c r="CN86">
        <v>167.4</v>
      </c>
      <c r="CO86">
        <v>1660</v>
      </c>
      <c r="CP86">
        <v>720</v>
      </c>
      <c r="CQ86">
        <v>720</v>
      </c>
      <c r="CR86">
        <v>1400</v>
      </c>
      <c r="CS86">
        <v>5.8400000000000001E-2</v>
      </c>
      <c r="CT86">
        <v>5.8400000000000001E-2</v>
      </c>
      <c r="CU86">
        <v>5.8400000000000001E-2</v>
      </c>
      <c r="CV86">
        <v>8.3799999999999999E-2</v>
      </c>
      <c r="CW86">
        <v>8.3799999999999999E-2</v>
      </c>
      <c r="CX86">
        <v>8.3799999999999999E-2</v>
      </c>
      <c r="CY86">
        <v>6.6000000000000003E-2</v>
      </c>
      <c r="CZ86">
        <v>6.6000000000000003E-2</v>
      </c>
      <c r="DA86">
        <v>6.6000000000000003E-2</v>
      </c>
      <c r="DB86">
        <v>5.8400000000000001E-2</v>
      </c>
      <c r="DC86">
        <v>6.3500000000000001E-2</v>
      </c>
      <c r="DD86">
        <v>6.0999999999999999E-2</v>
      </c>
      <c r="DE86">
        <v>5.33E-2</v>
      </c>
      <c r="DF86">
        <v>6.3500000000000001E-2</v>
      </c>
      <c r="DG86">
        <v>5.8400000000000001E-2</v>
      </c>
      <c r="DH86">
        <v>0</v>
      </c>
      <c r="DI86">
        <v>1</v>
      </c>
      <c r="DJ86">
        <v>4.0599999999999997E-2</v>
      </c>
      <c r="DK86" t="s">
        <v>301</v>
      </c>
      <c r="DL86" t="s">
        <v>290</v>
      </c>
      <c r="DM86">
        <v>8252</v>
      </c>
      <c r="DN86">
        <v>8231</v>
      </c>
      <c r="DO86">
        <v>1279</v>
      </c>
      <c r="DP86" t="s">
        <v>499</v>
      </c>
      <c r="DQ86" t="s">
        <v>142</v>
      </c>
      <c r="DR86">
        <v>47</v>
      </c>
      <c r="DS86">
        <v>20010511</v>
      </c>
      <c r="DT86" t="s">
        <v>388</v>
      </c>
      <c r="DU86" t="s">
        <v>380</v>
      </c>
      <c r="DV86" t="s">
        <v>143</v>
      </c>
    </row>
    <row r="87" spans="1:126">
      <c r="A87" t="s">
        <v>160</v>
      </c>
      <c r="B87">
        <v>2</v>
      </c>
      <c r="C87">
        <v>13.1</v>
      </c>
      <c r="D87">
        <v>40335</v>
      </c>
      <c r="E87">
        <v>1006</v>
      </c>
      <c r="F87" t="s">
        <v>145</v>
      </c>
      <c r="G87">
        <v>20010512</v>
      </c>
      <c r="H87" t="s">
        <v>500</v>
      </c>
      <c r="I87" t="s">
        <v>236</v>
      </c>
      <c r="J87">
        <v>20010517</v>
      </c>
      <c r="K87">
        <v>20011112</v>
      </c>
      <c r="L87" t="s">
        <v>133</v>
      </c>
      <c r="M87" t="s">
        <v>133</v>
      </c>
      <c r="N87" t="s">
        <v>133</v>
      </c>
      <c r="O87" t="s">
        <v>133</v>
      </c>
      <c r="P87">
        <v>-0.53649999999999998</v>
      </c>
      <c r="Q87" t="s">
        <v>135</v>
      </c>
      <c r="R87" t="s">
        <v>136</v>
      </c>
      <c r="S87" t="s">
        <v>135</v>
      </c>
      <c r="T87" t="s">
        <v>137</v>
      </c>
      <c r="U87" t="s">
        <v>137</v>
      </c>
      <c r="V87">
        <v>0</v>
      </c>
      <c r="W87" t="s">
        <v>151</v>
      </c>
      <c r="X87">
        <v>143.5</v>
      </c>
      <c r="Y87">
        <v>20010510</v>
      </c>
      <c r="Z87" t="s">
        <v>138</v>
      </c>
      <c r="AA87" t="s">
        <v>501</v>
      </c>
      <c r="AB87">
        <v>9903160</v>
      </c>
      <c r="AC87">
        <v>40</v>
      </c>
      <c r="AD87">
        <v>60.04</v>
      </c>
      <c r="AE87">
        <v>52.15</v>
      </c>
      <c r="AF87">
        <v>10.19</v>
      </c>
      <c r="AG87">
        <v>8.9499999999999993</v>
      </c>
      <c r="AH87">
        <v>9.07</v>
      </c>
      <c r="AI87">
        <v>220</v>
      </c>
      <c r="AJ87" t="s">
        <v>502</v>
      </c>
      <c r="AK87">
        <v>40</v>
      </c>
      <c r="AL87">
        <v>6.2</v>
      </c>
      <c r="AM87">
        <v>6.9</v>
      </c>
      <c r="AN87">
        <v>13.1</v>
      </c>
      <c r="AO87">
        <v>0</v>
      </c>
      <c r="AP87">
        <v>3142</v>
      </c>
      <c r="AQ87">
        <v>3164</v>
      </c>
      <c r="AR87">
        <v>3150</v>
      </c>
      <c r="AS87">
        <v>13.2</v>
      </c>
      <c r="AT87">
        <v>13.9</v>
      </c>
      <c r="AU87">
        <v>13.5</v>
      </c>
      <c r="AV87">
        <v>2.16</v>
      </c>
      <c r="AW87">
        <v>2.39</v>
      </c>
      <c r="AX87">
        <v>2.2799999999999998</v>
      </c>
      <c r="AY87">
        <v>5311</v>
      </c>
      <c r="AZ87">
        <v>6571</v>
      </c>
      <c r="BA87">
        <v>6150</v>
      </c>
      <c r="BB87">
        <v>1952</v>
      </c>
      <c r="BC87">
        <v>2523</v>
      </c>
      <c r="BD87">
        <v>2254</v>
      </c>
      <c r="BE87">
        <v>820</v>
      </c>
      <c r="BF87">
        <v>869</v>
      </c>
      <c r="BG87">
        <v>856</v>
      </c>
      <c r="BH87">
        <v>143.19999999999999</v>
      </c>
      <c r="BI87">
        <v>144.80000000000001</v>
      </c>
      <c r="BJ87">
        <v>143.80000000000001</v>
      </c>
      <c r="BK87">
        <v>87.3</v>
      </c>
      <c r="BL87">
        <v>87.9</v>
      </c>
      <c r="BM87">
        <v>87.7</v>
      </c>
      <c r="BN87">
        <v>92.9</v>
      </c>
      <c r="BO87">
        <v>93.9</v>
      </c>
      <c r="BP87">
        <v>93.6</v>
      </c>
      <c r="BQ87">
        <v>5.6</v>
      </c>
      <c r="BR87">
        <v>6.1</v>
      </c>
      <c r="BS87">
        <v>5.9</v>
      </c>
      <c r="BT87">
        <v>27.3</v>
      </c>
      <c r="BU87">
        <v>35.6</v>
      </c>
      <c r="BV87">
        <v>30.8</v>
      </c>
      <c r="BW87">
        <v>268</v>
      </c>
      <c r="BX87">
        <v>284</v>
      </c>
      <c r="BY87">
        <v>277</v>
      </c>
      <c r="BZ87">
        <v>7</v>
      </c>
      <c r="CA87">
        <v>10.4</v>
      </c>
      <c r="CB87">
        <v>8.6</v>
      </c>
      <c r="CC87">
        <v>0.2</v>
      </c>
      <c r="CD87">
        <v>0.6</v>
      </c>
      <c r="CE87">
        <v>0.5</v>
      </c>
      <c r="CF87">
        <v>0.43</v>
      </c>
      <c r="CG87">
        <v>0.64</v>
      </c>
      <c r="CH87">
        <v>0.49</v>
      </c>
      <c r="CI87">
        <v>35</v>
      </c>
      <c r="CJ87">
        <v>35</v>
      </c>
      <c r="CK87">
        <v>35</v>
      </c>
      <c r="CL87">
        <v>148</v>
      </c>
      <c r="CM87">
        <v>183</v>
      </c>
      <c r="CN87">
        <v>169</v>
      </c>
      <c r="CO87">
        <v>1660</v>
      </c>
      <c r="CP87">
        <v>720</v>
      </c>
      <c r="CQ87">
        <v>540</v>
      </c>
      <c r="CR87">
        <v>1620</v>
      </c>
      <c r="CS87">
        <v>9.4E-2</v>
      </c>
      <c r="CT87">
        <v>9.4E-2</v>
      </c>
      <c r="CU87">
        <v>9.4E-2</v>
      </c>
      <c r="CV87">
        <v>8.3799999999999999E-2</v>
      </c>
      <c r="CW87">
        <v>9.9099999999999994E-2</v>
      </c>
      <c r="CX87">
        <v>9.3299999999999994E-2</v>
      </c>
      <c r="CY87">
        <v>7.1099999999999997E-2</v>
      </c>
      <c r="CZ87">
        <v>7.6200000000000004E-2</v>
      </c>
      <c r="DA87">
        <v>7.4300000000000005E-2</v>
      </c>
      <c r="DB87">
        <v>5.8400000000000001E-2</v>
      </c>
      <c r="DC87">
        <v>6.0999999999999999E-2</v>
      </c>
      <c r="DD87">
        <v>5.9700000000000003E-2</v>
      </c>
      <c r="DE87">
        <v>6.0999999999999999E-2</v>
      </c>
      <c r="DF87">
        <v>7.6200000000000004E-2</v>
      </c>
      <c r="DG87">
        <v>6.7900000000000002E-2</v>
      </c>
      <c r="DH87">
        <v>2.5000000000000001E-3</v>
      </c>
      <c r="DI87">
        <v>2</v>
      </c>
      <c r="DJ87">
        <v>3.56E-2</v>
      </c>
      <c r="DK87">
        <v>1570</v>
      </c>
      <c r="DL87">
        <v>103</v>
      </c>
      <c r="DM87">
        <v>8252</v>
      </c>
      <c r="DN87" t="s">
        <v>188</v>
      </c>
      <c r="DO87">
        <v>1243</v>
      </c>
      <c r="DP87">
        <v>2405</v>
      </c>
      <c r="DQ87" t="s">
        <v>142</v>
      </c>
      <c r="DR87" t="s">
        <v>503</v>
      </c>
      <c r="DS87">
        <v>20010512</v>
      </c>
      <c r="DT87" t="s">
        <v>500</v>
      </c>
      <c r="DU87">
        <v>103</v>
      </c>
      <c r="DV87" t="s">
        <v>143</v>
      </c>
    </row>
    <row r="88" spans="1:126">
      <c r="A88" t="s">
        <v>160</v>
      </c>
      <c r="B88">
        <v>4</v>
      </c>
      <c r="C88">
        <v>16.399999999999999</v>
      </c>
      <c r="D88">
        <v>40337</v>
      </c>
      <c r="E88">
        <v>1006</v>
      </c>
      <c r="F88" t="s">
        <v>145</v>
      </c>
      <c r="G88">
        <v>20010625</v>
      </c>
      <c r="H88" t="s">
        <v>504</v>
      </c>
      <c r="I88" t="s">
        <v>236</v>
      </c>
      <c r="J88">
        <v>20010625</v>
      </c>
      <c r="K88">
        <v>20011225</v>
      </c>
      <c r="L88" t="s">
        <v>133</v>
      </c>
      <c r="M88" t="s">
        <v>133</v>
      </c>
      <c r="N88" t="s">
        <v>133</v>
      </c>
      <c r="O88" t="s">
        <v>133</v>
      </c>
      <c r="P88">
        <v>0.17169999999999999</v>
      </c>
      <c r="Q88" t="s">
        <v>135</v>
      </c>
      <c r="R88" t="s">
        <v>136</v>
      </c>
      <c r="S88" t="s">
        <v>135</v>
      </c>
      <c r="T88" t="s">
        <v>137</v>
      </c>
      <c r="U88" t="s">
        <v>137</v>
      </c>
      <c r="V88">
        <v>0</v>
      </c>
      <c r="W88" t="s">
        <v>151</v>
      </c>
      <c r="X88">
        <v>143.5</v>
      </c>
      <c r="Y88">
        <v>20010623</v>
      </c>
      <c r="Z88" t="s">
        <v>138</v>
      </c>
      <c r="AA88" t="s">
        <v>505</v>
      </c>
      <c r="AB88">
        <v>9903160</v>
      </c>
      <c r="AC88">
        <v>40</v>
      </c>
      <c r="AD88">
        <v>59.75</v>
      </c>
      <c r="AE88">
        <v>52.38</v>
      </c>
      <c r="AF88">
        <v>10.210000000000001</v>
      </c>
      <c r="AG88">
        <v>9</v>
      </c>
      <c r="AH88">
        <v>9.17</v>
      </c>
      <c r="AI88">
        <v>290</v>
      </c>
      <c r="AJ88" t="s">
        <v>506</v>
      </c>
      <c r="AK88">
        <v>40</v>
      </c>
      <c r="AL88">
        <v>8.4</v>
      </c>
      <c r="AM88">
        <v>8</v>
      </c>
      <c r="AN88">
        <v>16.399999999999999</v>
      </c>
      <c r="AO88">
        <v>0</v>
      </c>
      <c r="AP88">
        <v>3150</v>
      </c>
      <c r="AQ88">
        <v>3151</v>
      </c>
      <c r="AR88">
        <v>3150</v>
      </c>
      <c r="AS88">
        <v>13.4</v>
      </c>
      <c r="AT88">
        <v>13.7</v>
      </c>
      <c r="AU88">
        <v>13.5</v>
      </c>
      <c r="AV88">
        <v>2.1800000000000002</v>
      </c>
      <c r="AW88">
        <v>2.23</v>
      </c>
      <c r="AX88">
        <v>2.2000000000000002</v>
      </c>
      <c r="AY88">
        <v>4702</v>
      </c>
      <c r="AZ88">
        <v>5277</v>
      </c>
      <c r="BA88">
        <v>4914</v>
      </c>
      <c r="BB88">
        <v>2094</v>
      </c>
      <c r="BC88">
        <v>2231</v>
      </c>
      <c r="BD88">
        <v>2171</v>
      </c>
      <c r="BE88">
        <v>827</v>
      </c>
      <c r="BF88">
        <v>851</v>
      </c>
      <c r="BG88">
        <v>849</v>
      </c>
      <c r="BH88">
        <v>143.5</v>
      </c>
      <c r="BI88">
        <v>143.6</v>
      </c>
      <c r="BJ88">
        <v>143.5</v>
      </c>
      <c r="BK88">
        <v>87.4</v>
      </c>
      <c r="BL88">
        <v>88.2</v>
      </c>
      <c r="BM88">
        <v>87.9</v>
      </c>
      <c r="BN88">
        <v>93</v>
      </c>
      <c r="BO88">
        <v>93.8</v>
      </c>
      <c r="BP88">
        <v>93.5</v>
      </c>
      <c r="BQ88">
        <v>5.5</v>
      </c>
      <c r="BR88">
        <v>5.6</v>
      </c>
      <c r="BS88">
        <v>5.6</v>
      </c>
      <c r="BT88">
        <v>28.3</v>
      </c>
      <c r="BU88">
        <v>33</v>
      </c>
      <c r="BV88">
        <v>30.1</v>
      </c>
      <c r="BW88">
        <v>266</v>
      </c>
      <c r="BX88">
        <v>275</v>
      </c>
      <c r="BY88">
        <v>270</v>
      </c>
      <c r="BZ88">
        <v>8.6999999999999993</v>
      </c>
      <c r="CA88">
        <v>9</v>
      </c>
      <c r="CB88">
        <v>8.9</v>
      </c>
      <c r="CC88">
        <v>0</v>
      </c>
      <c r="CD88">
        <v>1.8</v>
      </c>
      <c r="CE88">
        <v>0.7</v>
      </c>
      <c r="CF88">
        <v>0.5</v>
      </c>
      <c r="CG88">
        <v>0.51</v>
      </c>
      <c r="CH88">
        <v>0.5</v>
      </c>
      <c r="CI88">
        <v>35</v>
      </c>
      <c r="CJ88">
        <v>35</v>
      </c>
      <c r="CK88">
        <v>35</v>
      </c>
      <c r="CL88">
        <v>109</v>
      </c>
      <c r="CM88">
        <v>191</v>
      </c>
      <c r="CN88">
        <v>177</v>
      </c>
      <c r="CO88">
        <v>1660</v>
      </c>
      <c r="CP88">
        <v>720</v>
      </c>
      <c r="CQ88">
        <v>540</v>
      </c>
      <c r="CR88">
        <v>1550</v>
      </c>
      <c r="CS88">
        <v>9.4E-2</v>
      </c>
      <c r="CT88">
        <v>9.6500000000000002E-2</v>
      </c>
      <c r="CU88">
        <v>9.5899999999999999E-2</v>
      </c>
      <c r="CV88">
        <v>9.9099999999999994E-2</v>
      </c>
      <c r="CW88">
        <v>0.10920000000000001</v>
      </c>
      <c r="CX88">
        <v>0.10349999999999999</v>
      </c>
      <c r="CY88">
        <v>6.6000000000000003E-2</v>
      </c>
      <c r="CZ88">
        <v>7.1099999999999997E-2</v>
      </c>
      <c r="DA88">
        <v>6.7299999999999999E-2</v>
      </c>
      <c r="DB88">
        <v>6.8599999999999994E-2</v>
      </c>
      <c r="DC88">
        <v>7.1099999999999997E-2</v>
      </c>
      <c r="DD88">
        <v>6.9199999999999998E-2</v>
      </c>
      <c r="DE88">
        <v>7.3700000000000002E-2</v>
      </c>
      <c r="DF88">
        <v>7.6200000000000004E-2</v>
      </c>
      <c r="DG88">
        <v>7.4300000000000005E-2</v>
      </c>
      <c r="DH88">
        <v>5.1000000000000004E-3</v>
      </c>
      <c r="DI88">
        <v>1</v>
      </c>
      <c r="DJ88">
        <v>5.0799999999999998E-2</v>
      </c>
      <c r="DK88">
        <v>640</v>
      </c>
      <c r="DL88">
        <v>152</v>
      </c>
      <c r="DM88">
        <v>8252</v>
      </c>
      <c r="DN88" t="s">
        <v>188</v>
      </c>
      <c r="DO88">
        <v>432</v>
      </c>
      <c r="DP88">
        <v>2405</v>
      </c>
      <c r="DQ88" t="s">
        <v>142</v>
      </c>
      <c r="DR88">
        <v>34</v>
      </c>
      <c r="DS88">
        <v>20010625</v>
      </c>
      <c r="DT88" t="s">
        <v>504</v>
      </c>
      <c r="DU88">
        <v>152</v>
      </c>
      <c r="DV88" t="s">
        <v>143</v>
      </c>
    </row>
    <row r="89" spans="1:126">
      <c r="A89" t="s">
        <v>160</v>
      </c>
      <c r="B89">
        <v>4</v>
      </c>
      <c r="C89">
        <v>10.8</v>
      </c>
      <c r="D89">
        <v>40336</v>
      </c>
      <c r="E89" t="s">
        <v>144</v>
      </c>
      <c r="F89" t="s">
        <v>145</v>
      </c>
      <c r="G89">
        <v>20010630</v>
      </c>
      <c r="H89" t="s">
        <v>507</v>
      </c>
      <c r="I89" t="s">
        <v>236</v>
      </c>
      <c r="J89">
        <v>20010702</v>
      </c>
      <c r="K89">
        <v>20011230</v>
      </c>
      <c r="L89">
        <v>20010626</v>
      </c>
      <c r="M89" t="s">
        <v>133</v>
      </c>
      <c r="N89" t="s">
        <v>133</v>
      </c>
      <c r="O89" t="s">
        <v>133</v>
      </c>
      <c r="P89">
        <v>1.0417000000000001</v>
      </c>
      <c r="Q89" t="s">
        <v>135</v>
      </c>
      <c r="R89" t="s">
        <v>136</v>
      </c>
      <c r="S89" t="s">
        <v>135</v>
      </c>
      <c r="T89" t="s">
        <v>137</v>
      </c>
      <c r="U89" t="s">
        <v>137</v>
      </c>
      <c r="V89">
        <v>0</v>
      </c>
      <c r="W89" t="s">
        <v>147</v>
      </c>
      <c r="X89">
        <v>143.5</v>
      </c>
      <c r="Y89">
        <v>20010628</v>
      </c>
      <c r="Z89" t="s">
        <v>138</v>
      </c>
      <c r="AA89" t="s">
        <v>508</v>
      </c>
      <c r="AB89">
        <v>9903160</v>
      </c>
      <c r="AC89">
        <v>40</v>
      </c>
      <c r="AD89">
        <v>71.849999999999994</v>
      </c>
      <c r="AE89">
        <v>66.34</v>
      </c>
      <c r="AF89">
        <v>10.89</v>
      </c>
      <c r="AG89">
        <v>10.18</v>
      </c>
      <c r="AH89">
        <v>10.3</v>
      </c>
      <c r="AI89">
        <v>140</v>
      </c>
      <c r="AJ89" t="s">
        <v>509</v>
      </c>
      <c r="AK89">
        <v>40</v>
      </c>
      <c r="AL89">
        <v>8.9</v>
      </c>
      <c r="AM89">
        <v>1.9</v>
      </c>
      <c r="AN89">
        <v>10.8</v>
      </c>
      <c r="AO89">
        <v>0</v>
      </c>
      <c r="AP89">
        <v>3143</v>
      </c>
      <c r="AQ89">
        <v>3153</v>
      </c>
      <c r="AR89">
        <v>3150</v>
      </c>
      <c r="AS89">
        <v>13.3</v>
      </c>
      <c r="AT89">
        <v>13.6</v>
      </c>
      <c r="AU89">
        <v>13.4</v>
      </c>
      <c r="AV89">
        <v>2.19</v>
      </c>
      <c r="AW89">
        <v>2.3199999999999998</v>
      </c>
      <c r="AX89">
        <v>2.25</v>
      </c>
      <c r="AY89">
        <v>4807</v>
      </c>
      <c r="AZ89">
        <v>6823</v>
      </c>
      <c r="BA89">
        <v>6040</v>
      </c>
      <c r="BB89">
        <v>1754</v>
      </c>
      <c r="BC89">
        <v>2019</v>
      </c>
      <c r="BD89">
        <v>1895</v>
      </c>
      <c r="BE89">
        <v>837</v>
      </c>
      <c r="BF89">
        <v>850</v>
      </c>
      <c r="BG89">
        <v>849</v>
      </c>
      <c r="BH89">
        <v>143.5</v>
      </c>
      <c r="BI89">
        <v>143.5</v>
      </c>
      <c r="BJ89">
        <v>143.5</v>
      </c>
      <c r="BK89">
        <v>87.8</v>
      </c>
      <c r="BL89">
        <v>88.3</v>
      </c>
      <c r="BM89">
        <v>87.9</v>
      </c>
      <c r="BN89">
        <v>93.2</v>
      </c>
      <c r="BO89">
        <v>94</v>
      </c>
      <c r="BP89">
        <v>93.5</v>
      </c>
      <c r="BQ89">
        <v>5.3</v>
      </c>
      <c r="BR89">
        <v>5.9</v>
      </c>
      <c r="BS89">
        <v>5.6</v>
      </c>
      <c r="BT89">
        <v>24.8</v>
      </c>
      <c r="BU89">
        <v>219.9</v>
      </c>
      <c r="BV89">
        <v>76.3</v>
      </c>
      <c r="BW89">
        <v>269</v>
      </c>
      <c r="BX89">
        <v>280</v>
      </c>
      <c r="BY89">
        <v>276</v>
      </c>
      <c r="BZ89">
        <v>8.3000000000000007</v>
      </c>
      <c r="CA89">
        <v>10.199999999999999</v>
      </c>
      <c r="CB89">
        <v>8.9</v>
      </c>
      <c r="CC89">
        <v>0</v>
      </c>
      <c r="CD89">
        <v>1.9</v>
      </c>
      <c r="CE89">
        <v>0.5</v>
      </c>
      <c r="CF89">
        <v>0.48</v>
      </c>
      <c r="CG89">
        <v>0.52</v>
      </c>
      <c r="CH89">
        <v>0.5</v>
      </c>
      <c r="CI89">
        <v>35</v>
      </c>
      <c r="CJ89">
        <v>35</v>
      </c>
      <c r="CK89">
        <v>35</v>
      </c>
      <c r="CL89">
        <v>196</v>
      </c>
      <c r="CM89">
        <v>300</v>
      </c>
      <c r="CN89">
        <v>229</v>
      </c>
      <c r="CO89">
        <v>1660</v>
      </c>
      <c r="CP89">
        <v>720</v>
      </c>
      <c r="CQ89">
        <v>540</v>
      </c>
      <c r="CR89">
        <v>1700</v>
      </c>
      <c r="CS89">
        <v>8.8900000000000007E-2</v>
      </c>
      <c r="CT89">
        <v>9.4E-2</v>
      </c>
      <c r="CU89">
        <v>9.0800000000000006E-2</v>
      </c>
      <c r="CV89">
        <v>0.1041</v>
      </c>
      <c r="CW89">
        <v>0.1118</v>
      </c>
      <c r="CX89">
        <v>0.10730000000000001</v>
      </c>
      <c r="CY89">
        <v>6.3500000000000001E-2</v>
      </c>
      <c r="CZ89">
        <v>6.6000000000000003E-2</v>
      </c>
      <c r="DA89">
        <v>6.54E-2</v>
      </c>
      <c r="DB89">
        <v>5.8400000000000001E-2</v>
      </c>
      <c r="DC89">
        <v>7.3700000000000002E-2</v>
      </c>
      <c r="DD89">
        <v>6.6699999999999995E-2</v>
      </c>
      <c r="DE89">
        <v>6.3500000000000001E-2</v>
      </c>
      <c r="DF89">
        <v>6.8599999999999994E-2</v>
      </c>
      <c r="DG89">
        <v>6.6699999999999995E-2</v>
      </c>
      <c r="DH89">
        <v>2.5000000000000001E-3</v>
      </c>
      <c r="DI89">
        <v>2</v>
      </c>
      <c r="DJ89">
        <v>5.33E-2</v>
      </c>
      <c r="DK89">
        <v>1</v>
      </c>
      <c r="DL89">
        <v>205</v>
      </c>
      <c r="DM89">
        <v>8252</v>
      </c>
      <c r="DN89" t="s">
        <v>188</v>
      </c>
      <c r="DO89">
        <v>1038</v>
      </c>
      <c r="DP89">
        <v>2405</v>
      </c>
      <c r="DQ89" t="s">
        <v>142</v>
      </c>
      <c r="DR89">
        <v>17</v>
      </c>
      <c r="DS89">
        <v>20010630</v>
      </c>
      <c r="DT89" t="s">
        <v>507</v>
      </c>
      <c r="DU89">
        <v>205</v>
      </c>
      <c r="DV89" t="s">
        <v>143</v>
      </c>
    </row>
    <row r="90" spans="1:126">
      <c r="A90" t="s">
        <v>160</v>
      </c>
      <c r="B90">
        <v>2</v>
      </c>
      <c r="C90">
        <v>6.2</v>
      </c>
      <c r="D90">
        <v>40338</v>
      </c>
      <c r="E90" t="s">
        <v>144</v>
      </c>
      <c r="F90" t="s">
        <v>145</v>
      </c>
      <c r="G90">
        <v>20010710</v>
      </c>
      <c r="H90" t="s">
        <v>510</v>
      </c>
      <c r="I90" t="s">
        <v>236</v>
      </c>
      <c r="J90">
        <v>20010710</v>
      </c>
      <c r="K90">
        <v>20020110</v>
      </c>
      <c r="L90" t="s">
        <v>133</v>
      </c>
      <c r="M90" t="s">
        <v>133</v>
      </c>
      <c r="N90" t="s">
        <v>133</v>
      </c>
      <c r="O90" t="s">
        <v>133</v>
      </c>
      <c r="P90">
        <v>-0.875</v>
      </c>
      <c r="Q90" t="s">
        <v>135</v>
      </c>
      <c r="R90" t="s">
        <v>136</v>
      </c>
      <c r="S90" t="s">
        <v>135</v>
      </c>
      <c r="T90" t="s">
        <v>137</v>
      </c>
      <c r="U90" t="s">
        <v>137</v>
      </c>
      <c r="V90">
        <v>0</v>
      </c>
      <c r="W90" t="s">
        <v>147</v>
      </c>
      <c r="X90">
        <v>143.5</v>
      </c>
      <c r="Y90">
        <v>20010708</v>
      </c>
      <c r="Z90" t="s">
        <v>138</v>
      </c>
      <c r="AA90" t="s">
        <v>511</v>
      </c>
      <c r="AB90">
        <v>9903160</v>
      </c>
      <c r="AC90">
        <v>40</v>
      </c>
      <c r="AD90">
        <v>71.97</v>
      </c>
      <c r="AE90">
        <v>66.3</v>
      </c>
      <c r="AF90">
        <v>10.87</v>
      </c>
      <c r="AG90">
        <v>10.18</v>
      </c>
      <c r="AH90">
        <v>10.32</v>
      </c>
      <c r="AI90">
        <v>290</v>
      </c>
      <c r="AJ90" t="s">
        <v>512</v>
      </c>
      <c r="AK90">
        <v>40</v>
      </c>
      <c r="AL90">
        <v>3.8</v>
      </c>
      <c r="AM90">
        <v>2.4</v>
      </c>
      <c r="AN90">
        <v>6.2</v>
      </c>
      <c r="AO90">
        <v>0</v>
      </c>
      <c r="AP90">
        <v>3152</v>
      </c>
      <c r="AQ90">
        <v>3156</v>
      </c>
      <c r="AR90">
        <v>3154</v>
      </c>
      <c r="AS90">
        <v>13.3</v>
      </c>
      <c r="AT90">
        <v>13.6</v>
      </c>
      <c r="AU90">
        <v>13.4</v>
      </c>
      <c r="AV90">
        <v>2.15</v>
      </c>
      <c r="AW90">
        <v>2.31</v>
      </c>
      <c r="AX90">
        <v>2.2200000000000002</v>
      </c>
      <c r="AY90">
        <v>4797</v>
      </c>
      <c r="AZ90">
        <v>5805</v>
      </c>
      <c r="BA90">
        <v>5193</v>
      </c>
      <c r="BB90">
        <v>1872</v>
      </c>
      <c r="BC90">
        <v>2117</v>
      </c>
      <c r="BD90">
        <v>2031</v>
      </c>
      <c r="BE90">
        <v>823</v>
      </c>
      <c r="BF90">
        <v>872</v>
      </c>
      <c r="BG90">
        <v>852</v>
      </c>
      <c r="BH90">
        <v>143</v>
      </c>
      <c r="BI90">
        <v>143.6</v>
      </c>
      <c r="BJ90">
        <v>143.30000000000001</v>
      </c>
      <c r="BK90">
        <v>87.1</v>
      </c>
      <c r="BL90">
        <v>87.5</v>
      </c>
      <c r="BM90">
        <v>87.4</v>
      </c>
      <c r="BN90">
        <v>92.8</v>
      </c>
      <c r="BO90">
        <v>93.8</v>
      </c>
      <c r="BP90">
        <v>93.4</v>
      </c>
      <c r="BQ90">
        <v>5.5</v>
      </c>
      <c r="BR90">
        <v>6.3</v>
      </c>
      <c r="BS90">
        <v>6.1</v>
      </c>
      <c r="BT90">
        <v>29.7</v>
      </c>
      <c r="BU90">
        <v>35.1</v>
      </c>
      <c r="BV90">
        <v>31.8</v>
      </c>
      <c r="BW90">
        <v>265</v>
      </c>
      <c r="BX90">
        <v>282</v>
      </c>
      <c r="BY90">
        <v>273</v>
      </c>
      <c r="BZ90">
        <v>7.9</v>
      </c>
      <c r="CA90">
        <v>9</v>
      </c>
      <c r="CB90">
        <v>8.5</v>
      </c>
      <c r="CC90">
        <v>0.6</v>
      </c>
      <c r="CD90">
        <v>0.7</v>
      </c>
      <c r="CE90">
        <v>0.6</v>
      </c>
      <c r="CF90">
        <v>0.41</v>
      </c>
      <c r="CG90">
        <v>0.66</v>
      </c>
      <c r="CH90">
        <v>0.52</v>
      </c>
      <c r="CI90">
        <v>35</v>
      </c>
      <c r="CJ90">
        <v>35</v>
      </c>
      <c r="CK90">
        <v>35</v>
      </c>
      <c r="CL90">
        <v>97</v>
      </c>
      <c r="CM90">
        <v>131</v>
      </c>
      <c r="CN90">
        <v>122</v>
      </c>
      <c r="CO90">
        <v>1660</v>
      </c>
      <c r="CP90">
        <v>720</v>
      </c>
      <c r="CQ90">
        <v>540</v>
      </c>
      <c r="CR90">
        <v>1550</v>
      </c>
      <c r="CS90">
        <v>8.6400000000000005E-2</v>
      </c>
      <c r="CT90">
        <v>8.8900000000000007E-2</v>
      </c>
      <c r="CU90">
        <v>8.8300000000000003E-2</v>
      </c>
      <c r="CV90">
        <v>0.1016</v>
      </c>
      <c r="CW90">
        <v>0.1067</v>
      </c>
      <c r="CX90">
        <v>0.10349999999999999</v>
      </c>
      <c r="CY90">
        <v>6.6000000000000003E-2</v>
      </c>
      <c r="CZ90">
        <v>7.1099999999999997E-2</v>
      </c>
      <c r="DA90">
        <v>6.9199999999999998E-2</v>
      </c>
      <c r="DB90">
        <v>5.0799999999999998E-2</v>
      </c>
      <c r="DC90">
        <v>5.33E-2</v>
      </c>
      <c r="DD90">
        <v>5.1400000000000001E-2</v>
      </c>
      <c r="DE90">
        <v>6.6000000000000003E-2</v>
      </c>
      <c r="DF90">
        <v>7.3700000000000002E-2</v>
      </c>
      <c r="DG90">
        <v>6.9199999999999998E-2</v>
      </c>
      <c r="DH90">
        <v>2.5000000000000001E-3</v>
      </c>
      <c r="DI90">
        <v>2</v>
      </c>
      <c r="DJ90">
        <v>3.0499999999999999E-2</v>
      </c>
      <c r="DK90">
        <v>1570</v>
      </c>
      <c r="DL90">
        <v>103</v>
      </c>
      <c r="DM90">
        <v>8252</v>
      </c>
      <c r="DN90" t="s">
        <v>188</v>
      </c>
      <c r="DO90">
        <v>2005</v>
      </c>
      <c r="DP90">
        <v>2405</v>
      </c>
      <c r="DQ90" t="s">
        <v>142</v>
      </c>
      <c r="DR90">
        <v>91</v>
      </c>
      <c r="DS90">
        <v>20010710</v>
      </c>
      <c r="DT90" t="s">
        <v>510</v>
      </c>
      <c r="DU90">
        <v>103</v>
      </c>
      <c r="DV90" t="s">
        <v>143</v>
      </c>
    </row>
    <row r="91" spans="1:126">
      <c r="A91" t="s">
        <v>126</v>
      </c>
      <c r="B91">
        <v>3</v>
      </c>
      <c r="C91">
        <v>20.9</v>
      </c>
      <c r="D91">
        <v>39047</v>
      </c>
      <c r="E91" t="s">
        <v>144</v>
      </c>
      <c r="F91" t="s">
        <v>128</v>
      </c>
      <c r="G91">
        <v>20010722</v>
      </c>
      <c r="H91" t="s">
        <v>150</v>
      </c>
      <c r="I91" t="s">
        <v>334</v>
      </c>
      <c r="J91">
        <v>20010724</v>
      </c>
      <c r="K91" t="s">
        <v>131</v>
      </c>
      <c r="L91" t="s">
        <v>285</v>
      </c>
      <c r="M91" t="s">
        <v>133</v>
      </c>
      <c r="N91" t="s">
        <v>133</v>
      </c>
      <c r="O91" t="s">
        <v>133</v>
      </c>
      <c r="P91">
        <v>5.25</v>
      </c>
      <c r="Q91" t="s">
        <v>135</v>
      </c>
      <c r="R91" t="s">
        <v>136</v>
      </c>
      <c r="S91" t="s">
        <v>135</v>
      </c>
      <c r="T91" t="s">
        <v>137</v>
      </c>
      <c r="U91" t="s">
        <v>137</v>
      </c>
      <c r="V91">
        <v>0</v>
      </c>
      <c r="W91" t="s">
        <v>286</v>
      </c>
      <c r="X91">
        <v>143.5</v>
      </c>
      <c r="Y91">
        <v>20010720</v>
      </c>
      <c r="Z91" t="s">
        <v>138</v>
      </c>
      <c r="AA91" t="s">
        <v>150</v>
      </c>
      <c r="AB91">
        <v>9910650</v>
      </c>
      <c r="AC91">
        <v>40</v>
      </c>
      <c r="AD91">
        <v>71.900000000000006</v>
      </c>
      <c r="AE91">
        <v>64.78</v>
      </c>
      <c r="AF91">
        <v>10.88</v>
      </c>
      <c r="AG91">
        <v>9.9499999999999993</v>
      </c>
      <c r="AH91">
        <v>10.119999999999999</v>
      </c>
      <c r="AI91">
        <v>360</v>
      </c>
      <c r="AJ91" t="s">
        <v>513</v>
      </c>
      <c r="AK91">
        <v>40</v>
      </c>
      <c r="AL91">
        <v>14.5</v>
      </c>
      <c r="AM91">
        <v>0</v>
      </c>
      <c r="AN91">
        <v>14.5</v>
      </c>
      <c r="AO91">
        <v>6.4</v>
      </c>
      <c r="AP91">
        <v>3147</v>
      </c>
      <c r="AQ91">
        <v>3161</v>
      </c>
      <c r="AR91">
        <v>3151.5</v>
      </c>
      <c r="AS91">
        <v>13.1</v>
      </c>
      <c r="AT91">
        <v>13.4</v>
      </c>
      <c r="AU91">
        <v>13.2</v>
      </c>
      <c r="AV91">
        <v>2.1800000000000002</v>
      </c>
      <c r="AW91">
        <v>2.27</v>
      </c>
      <c r="AX91">
        <v>2.23</v>
      </c>
      <c r="AY91">
        <v>7</v>
      </c>
      <c r="AZ91">
        <v>7.5</v>
      </c>
      <c r="BA91">
        <v>7.2</v>
      </c>
      <c r="BB91">
        <v>0</v>
      </c>
      <c r="BC91">
        <v>0</v>
      </c>
      <c r="BD91">
        <v>0</v>
      </c>
      <c r="BE91">
        <v>846</v>
      </c>
      <c r="BF91">
        <v>860</v>
      </c>
      <c r="BG91">
        <v>851</v>
      </c>
      <c r="BH91">
        <v>143</v>
      </c>
      <c r="BI91">
        <v>143.80000000000001</v>
      </c>
      <c r="BJ91">
        <v>143.5</v>
      </c>
      <c r="BK91">
        <v>87.6</v>
      </c>
      <c r="BL91">
        <v>88.5</v>
      </c>
      <c r="BM91">
        <v>88</v>
      </c>
      <c r="BN91">
        <v>93.2</v>
      </c>
      <c r="BO91">
        <v>94</v>
      </c>
      <c r="BP91">
        <v>93.6</v>
      </c>
      <c r="BQ91">
        <v>5.4</v>
      </c>
      <c r="BR91">
        <v>5.7</v>
      </c>
      <c r="BS91">
        <v>5.6</v>
      </c>
      <c r="BT91">
        <v>35.4</v>
      </c>
      <c r="BU91">
        <v>43.3</v>
      </c>
      <c r="BV91">
        <v>39.4</v>
      </c>
      <c r="BW91">
        <v>276</v>
      </c>
      <c r="BX91">
        <v>279</v>
      </c>
      <c r="BY91">
        <v>276</v>
      </c>
      <c r="BZ91">
        <v>9.5</v>
      </c>
      <c r="CA91">
        <v>10.1</v>
      </c>
      <c r="CB91">
        <v>10</v>
      </c>
      <c r="CC91">
        <v>0.5</v>
      </c>
      <c r="CD91">
        <v>0.5</v>
      </c>
      <c r="CE91">
        <v>0.5</v>
      </c>
      <c r="CF91">
        <v>0.5</v>
      </c>
      <c r="CG91">
        <v>0.5</v>
      </c>
      <c r="CH91">
        <v>0.5</v>
      </c>
      <c r="CI91">
        <v>35</v>
      </c>
      <c r="CJ91">
        <v>35</v>
      </c>
      <c r="CK91">
        <v>35</v>
      </c>
      <c r="CL91">
        <v>192.6</v>
      </c>
      <c r="CM91">
        <v>212.4</v>
      </c>
      <c r="CN91">
        <v>198.6</v>
      </c>
      <c r="CO91">
        <v>1660</v>
      </c>
      <c r="CP91">
        <v>720</v>
      </c>
      <c r="CQ91">
        <v>720</v>
      </c>
      <c r="CR91">
        <v>1300</v>
      </c>
      <c r="CS91">
        <v>6.6000000000000003E-2</v>
      </c>
      <c r="CT91">
        <v>6.6000000000000003E-2</v>
      </c>
      <c r="CU91">
        <v>6.6000000000000003E-2</v>
      </c>
      <c r="CV91">
        <v>8.1299999999999997E-2</v>
      </c>
      <c r="CW91">
        <v>8.1299999999999997E-2</v>
      </c>
      <c r="CX91">
        <v>8.1299999999999997E-2</v>
      </c>
      <c r="CY91">
        <v>6.6000000000000003E-2</v>
      </c>
      <c r="CZ91">
        <v>6.6000000000000003E-2</v>
      </c>
      <c r="DA91">
        <v>6.6000000000000003E-2</v>
      </c>
      <c r="DB91">
        <v>6.3500000000000001E-2</v>
      </c>
      <c r="DC91">
        <v>6.3500000000000001E-2</v>
      </c>
      <c r="DD91">
        <v>6.3500000000000001E-2</v>
      </c>
      <c r="DE91">
        <v>5.33E-2</v>
      </c>
      <c r="DF91">
        <v>6.8599999999999994E-2</v>
      </c>
      <c r="DG91">
        <v>6.0999999999999999E-2</v>
      </c>
      <c r="DH91">
        <v>0</v>
      </c>
      <c r="DI91">
        <v>5</v>
      </c>
      <c r="DJ91">
        <v>4.8300000000000003E-2</v>
      </c>
      <c r="DK91" t="s">
        <v>362</v>
      </c>
      <c r="DL91" t="s">
        <v>141</v>
      </c>
      <c r="DM91">
        <v>8252</v>
      </c>
      <c r="DN91">
        <v>8231</v>
      </c>
      <c r="DO91">
        <v>1289</v>
      </c>
      <c r="DP91">
        <v>2405</v>
      </c>
      <c r="DQ91" t="s">
        <v>142</v>
      </c>
      <c r="DR91">
        <v>72</v>
      </c>
      <c r="DS91">
        <v>20010722</v>
      </c>
      <c r="DT91" t="s">
        <v>150</v>
      </c>
      <c r="DU91">
        <v>119</v>
      </c>
      <c r="DV91" t="s">
        <v>143</v>
      </c>
    </row>
    <row r="92" spans="1:126">
      <c r="A92" t="s">
        <v>126</v>
      </c>
      <c r="B92">
        <v>3</v>
      </c>
      <c r="C92">
        <v>14.2</v>
      </c>
      <c r="D92">
        <v>39048</v>
      </c>
      <c r="E92" t="s">
        <v>144</v>
      </c>
      <c r="F92" t="s">
        <v>128</v>
      </c>
      <c r="G92">
        <v>20010728</v>
      </c>
      <c r="H92" t="s">
        <v>185</v>
      </c>
      <c r="I92" t="s">
        <v>261</v>
      </c>
      <c r="J92">
        <v>20010813</v>
      </c>
      <c r="K92" t="s">
        <v>131</v>
      </c>
      <c r="L92" t="s">
        <v>285</v>
      </c>
      <c r="M92" t="s">
        <v>133</v>
      </c>
      <c r="N92" t="s">
        <v>133</v>
      </c>
      <c r="O92" t="s">
        <v>133</v>
      </c>
      <c r="P92">
        <v>2.4582999999999999</v>
      </c>
      <c r="Q92" t="s">
        <v>135</v>
      </c>
      <c r="R92" t="s">
        <v>136</v>
      </c>
      <c r="S92" t="s">
        <v>135</v>
      </c>
      <c r="T92" t="s">
        <v>137</v>
      </c>
      <c r="U92" t="s">
        <v>137</v>
      </c>
      <c r="V92">
        <v>0</v>
      </c>
      <c r="W92" t="s">
        <v>164</v>
      </c>
      <c r="X92">
        <v>143.5</v>
      </c>
      <c r="Y92">
        <v>20010726</v>
      </c>
      <c r="Z92" t="s">
        <v>138</v>
      </c>
      <c r="AA92" t="s">
        <v>208</v>
      </c>
      <c r="AB92">
        <v>9910650</v>
      </c>
      <c r="AC92">
        <v>40</v>
      </c>
      <c r="AD92">
        <v>71.709999999999994</v>
      </c>
      <c r="AE92">
        <v>64.959999999999994</v>
      </c>
      <c r="AF92">
        <v>10.74</v>
      </c>
      <c r="AG92">
        <v>10</v>
      </c>
      <c r="AH92">
        <v>10.11</v>
      </c>
      <c r="AI92">
        <v>260</v>
      </c>
      <c r="AJ92" t="s">
        <v>514</v>
      </c>
      <c r="AK92">
        <v>40</v>
      </c>
      <c r="AL92">
        <v>6.4</v>
      </c>
      <c r="AM92">
        <v>7.8</v>
      </c>
      <c r="AN92">
        <v>14.2</v>
      </c>
      <c r="AO92">
        <v>0</v>
      </c>
      <c r="AP92">
        <v>3149</v>
      </c>
      <c r="AQ92">
        <v>3155</v>
      </c>
      <c r="AR92">
        <v>3151.2</v>
      </c>
      <c r="AS92">
        <v>13.1</v>
      </c>
      <c r="AT92">
        <v>13.6</v>
      </c>
      <c r="AU92">
        <v>13.3</v>
      </c>
      <c r="AV92">
        <v>2.17</v>
      </c>
      <c r="AW92">
        <v>2.2999999999999998</v>
      </c>
      <c r="AX92">
        <v>2.25</v>
      </c>
      <c r="AY92">
        <v>7.3</v>
      </c>
      <c r="AZ92">
        <v>7.8</v>
      </c>
      <c r="BA92">
        <v>7.6</v>
      </c>
      <c r="BB92">
        <v>0</v>
      </c>
      <c r="BC92">
        <v>0</v>
      </c>
      <c r="BD92">
        <v>0</v>
      </c>
      <c r="BE92">
        <v>827</v>
      </c>
      <c r="BF92">
        <v>859</v>
      </c>
      <c r="BG92">
        <v>852</v>
      </c>
      <c r="BH92">
        <v>142.9</v>
      </c>
      <c r="BI92">
        <v>143.80000000000001</v>
      </c>
      <c r="BJ92">
        <v>143.5</v>
      </c>
      <c r="BK92">
        <v>87.7</v>
      </c>
      <c r="BL92">
        <v>88.3</v>
      </c>
      <c r="BM92">
        <v>88.1</v>
      </c>
      <c r="BN92">
        <v>93.4</v>
      </c>
      <c r="BO92">
        <v>93.8</v>
      </c>
      <c r="BP92">
        <v>93.7</v>
      </c>
      <c r="BQ92">
        <v>5.4</v>
      </c>
      <c r="BR92">
        <v>5.7</v>
      </c>
      <c r="BS92">
        <v>5.6</v>
      </c>
      <c r="BT92">
        <v>35.4</v>
      </c>
      <c r="BU92">
        <v>41.9</v>
      </c>
      <c r="BV92">
        <v>37.9</v>
      </c>
      <c r="BW92">
        <v>276</v>
      </c>
      <c r="BX92">
        <v>276</v>
      </c>
      <c r="BY92">
        <v>276</v>
      </c>
      <c r="BZ92">
        <v>10.1</v>
      </c>
      <c r="CA92">
        <v>10.1</v>
      </c>
      <c r="CB92">
        <v>10.1</v>
      </c>
      <c r="CC92">
        <v>0.5</v>
      </c>
      <c r="CD92">
        <v>0.5</v>
      </c>
      <c r="CE92">
        <v>0.5</v>
      </c>
      <c r="CF92">
        <v>0.5</v>
      </c>
      <c r="CG92">
        <v>0.5</v>
      </c>
      <c r="CH92">
        <v>0.5</v>
      </c>
      <c r="CI92">
        <v>35</v>
      </c>
      <c r="CJ92">
        <v>35</v>
      </c>
      <c r="CK92">
        <v>35</v>
      </c>
      <c r="CL92">
        <v>158.6</v>
      </c>
      <c r="CM92">
        <v>252</v>
      </c>
      <c r="CN92">
        <v>240.1</v>
      </c>
      <c r="CO92">
        <v>1660</v>
      </c>
      <c r="CP92">
        <v>720</v>
      </c>
      <c r="CQ92">
        <v>720</v>
      </c>
      <c r="CR92">
        <v>1400</v>
      </c>
      <c r="CS92">
        <v>7.3700000000000002E-2</v>
      </c>
      <c r="CT92">
        <v>7.3700000000000002E-2</v>
      </c>
      <c r="CU92">
        <v>7.3700000000000002E-2</v>
      </c>
      <c r="CV92">
        <v>8.1299999999999997E-2</v>
      </c>
      <c r="CW92">
        <v>8.1299999999999997E-2</v>
      </c>
      <c r="CX92">
        <v>8.1299999999999997E-2</v>
      </c>
      <c r="CY92">
        <v>7.1099999999999997E-2</v>
      </c>
      <c r="CZ92">
        <v>7.1099999999999997E-2</v>
      </c>
      <c r="DA92">
        <v>7.1099999999999997E-2</v>
      </c>
      <c r="DB92">
        <v>6.8599999999999994E-2</v>
      </c>
      <c r="DC92">
        <v>6.8599999999999994E-2</v>
      </c>
      <c r="DD92">
        <v>6.8599999999999994E-2</v>
      </c>
      <c r="DE92">
        <v>5.0799999999999998E-2</v>
      </c>
      <c r="DF92">
        <v>6.6000000000000003E-2</v>
      </c>
      <c r="DG92">
        <v>5.8400000000000001E-2</v>
      </c>
      <c r="DH92">
        <v>0</v>
      </c>
      <c r="DI92">
        <v>6</v>
      </c>
      <c r="DJ92">
        <v>4.8300000000000003E-2</v>
      </c>
      <c r="DK92" t="s">
        <v>515</v>
      </c>
      <c r="DL92" t="s">
        <v>141</v>
      </c>
      <c r="DM92">
        <v>8252</v>
      </c>
      <c r="DN92">
        <v>8231</v>
      </c>
      <c r="DO92">
        <v>1288</v>
      </c>
      <c r="DP92" t="s">
        <v>516</v>
      </c>
      <c r="DQ92" t="s">
        <v>142</v>
      </c>
      <c r="DR92" t="s">
        <v>517</v>
      </c>
      <c r="DS92">
        <v>20010728</v>
      </c>
      <c r="DT92" t="s">
        <v>185</v>
      </c>
      <c r="DU92">
        <v>119</v>
      </c>
      <c r="DV92" t="s">
        <v>143</v>
      </c>
    </row>
    <row r="93" spans="1:126">
      <c r="A93" t="s">
        <v>126</v>
      </c>
      <c r="B93">
        <v>3</v>
      </c>
      <c r="C93">
        <v>8.8000000000000007</v>
      </c>
      <c r="D93">
        <v>40334</v>
      </c>
      <c r="E93" t="s">
        <v>144</v>
      </c>
      <c r="F93" t="s">
        <v>128</v>
      </c>
      <c r="G93">
        <v>20010810</v>
      </c>
      <c r="H93" t="s">
        <v>214</v>
      </c>
      <c r="I93" t="s">
        <v>518</v>
      </c>
      <c r="J93">
        <v>20010814</v>
      </c>
      <c r="K93" t="s">
        <v>131</v>
      </c>
      <c r="L93" t="s">
        <v>519</v>
      </c>
      <c r="M93" t="s">
        <v>133</v>
      </c>
      <c r="N93" t="s">
        <v>133</v>
      </c>
      <c r="O93" t="s">
        <v>133</v>
      </c>
      <c r="P93">
        <v>0.20830000000000001</v>
      </c>
      <c r="Q93" t="s">
        <v>135</v>
      </c>
      <c r="R93" t="s">
        <v>136</v>
      </c>
      <c r="S93" t="s">
        <v>135</v>
      </c>
      <c r="T93" t="s">
        <v>137</v>
      </c>
      <c r="U93" t="s">
        <v>137</v>
      </c>
      <c r="V93">
        <v>0</v>
      </c>
      <c r="W93" t="s">
        <v>164</v>
      </c>
      <c r="X93">
        <v>143.5</v>
      </c>
      <c r="Y93">
        <v>20010808</v>
      </c>
      <c r="Z93" t="s">
        <v>138</v>
      </c>
      <c r="AA93" t="s">
        <v>520</v>
      </c>
      <c r="AB93">
        <v>11769</v>
      </c>
      <c r="AC93">
        <v>40</v>
      </c>
      <c r="AD93">
        <v>0</v>
      </c>
      <c r="AE93">
        <v>0</v>
      </c>
      <c r="AF93">
        <v>0</v>
      </c>
      <c r="AG93">
        <v>0</v>
      </c>
      <c r="AH93" t="s">
        <v>137</v>
      </c>
      <c r="AI93">
        <v>410</v>
      </c>
      <c r="AJ93" t="s">
        <v>521</v>
      </c>
      <c r="AK93">
        <v>40</v>
      </c>
      <c r="AL93">
        <v>4.7</v>
      </c>
      <c r="AM93">
        <v>4.0999999999999996</v>
      </c>
      <c r="AN93">
        <v>8.8000000000000007</v>
      </c>
      <c r="AO93">
        <v>0</v>
      </c>
      <c r="AP93">
        <v>3145</v>
      </c>
      <c r="AQ93">
        <v>3157</v>
      </c>
      <c r="AR93">
        <v>3151</v>
      </c>
      <c r="AS93">
        <v>13</v>
      </c>
      <c r="AT93">
        <v>13.6</v>
      </c>
      <c r="AU93">
        <v>13.3</v>
      </c>
      <c r="AV93">
        <v>2.1800000000000002</v>
      </c>
      <c r="AW93">
        <v>2.31</v>
      </c>
      <c r="AX93">
        <v>2.2599999999999998</v>
      </c>
      <c r="AY93">
        <v>5.2</v>
      </c>
      <c r="AZ93">
        <v>6</v>
      </c>
      <c r="BA93">
        <v>5.7</v>
      </c>
      <c r="BB93">
        <v>0</v>
      </c>
      <c r="BC93">
        <v>0</v>
      </c>
      <c r="BD93">
        <v>0</v>
      </c>
      <c r="BE93">
        <v>824</v>
      </c>
      <c r="BF93">
        <v>854</v>
      </c>
      <c r="BG93">
        <v>844</v>
      </c>
      <c r="BH93">
        <v>142.80000000000001</v>
      </c>
      <c r="BI93">
        <v>144.19999999999999</v>
      </c>
      <c r="BJ93">
        <v>143.6</v>
      </c>
      <c r="BK93">
        <v>87.6</v>
      </c>
      <c r="BL93">
        <v>88.3</v>
      </c>
      <c r="BM93">
        <v>88</v>
      </c>
      <c r="BN93">
        <v>93.2</v>
      </c>
      <c r="BO93">
        <v>93.9</v>
      </c>
      <c r="BP93">
        <v>93.6</v>
      </c>
      <c r="BQ93">
        <v>5.4</v>
      </c>
      <c r="BR93">
        <v>5.9</v>
      </c>
      <c r="BS93">
        <v>5.6</v>
      </c>
      <c r="BT93">
        <v>35.6</v>
      </c>
      <c r="BU93">
        <v>43.1</v>
      </c>
      <c r="BV93">
        <v>38.6</v>
      </c>
      <c r="BW93">
        <v>272</v>
      </c>
      <c r="BX93">
        <v>276</v>
      </c>
      <c r="BY93">
        <v>276</v>
      </c>
      <c r="BZ93">
        <v>8.4</v>
      </c>
      <c r="CA93">
        <v>12.8</v>
      </c>
      <c r="CB93">
        <v>9.8000000000000007</v>
      </c>
      <c r="CC93">
        <v>0.1</v>
      </c>
      <c r="CD93">
        <v>0.5</v>
      </c>
      <c r="CE93">
        <v>0.4</v>
      </c>
      <c r="CF93">
        <v>0.5</v>
      </c>
      <c r="CG93">
        <v>0.5</v>
      </c>
      <c r="CH93">
        <v>0.5</v>
      </c>
      <c r="CI93">
        <v>35</v>
      </c>
      <c r="CJ93">
        <v>35</v>
      </c>
      <c r="CK93">
        <v>35</v>
      </c>
      <c r="CL93">
        <v>127.4</v>
      </c>
      <c r="CM93">
        <v>212.4</v>
      </c>
      <c r="CN93">
        <v>185.5</v>
      </c>
      <c r="CO93">
        <v>1660</v>
      </c>
      <c r="CP93">
        <v>720</v>
      </c>
      <c r="CQ93">
        <v>720</v>
      </c>
      <c r="CR93">
        <v>1250</v>
      </c>
      <c r="CS93">
        <v>5.8400000000000001E-2</v>
      </c>
      <c r="CT93">
        <v>5.8400000000000001E-2</v>
      </c>
      <c r="CU93">
        <v>5.8400000000000001E-2</v>
      </c>
      <c r="CV93">
        <v>8.8900000000000007E-2</v>
      </c>
      <c r="CW93">
        <v>8.8900000000000007E-2</v>
      </c>
      <c r="CX93">
        <v>8.8900000000000007E-2</v>
      </c>
      <c r="CY93">
        <v>6.0999999999999999E-2</v>
      </c>
      <c r="CZ93">
        <v>6.0999999999999999E-2</v>
      </c>
      <c r="DA93">
        <v>6.0999999999999999E-2</v>
      </c>
      <c r="DB93">
        <v>5.5899999999999998E-2</v>
      </c>
      <c r="DC93">
        <v>5.5899999999999998E-2</v>
      </c>
      <c r="DD93">
        <v>5.5899999999999998E-2</v>
      </c>
      <c r="DE93">
        <v>5.33E-2</v>
      </c>
      <c r="DF93">
        <v>6.8599999999999994E-2</v>
      </c>
      <c r="DG93">
        <v>6.0999999999999999E-2</v>
      </c>
      <c r="DH93">
        <v>0</v>
      </c>
      <c r="DI93">
        <v>1</v>
      </c>
      <c r="DJ93">
        <v>4.8300000000000003E-2</v>
      </c>
      <c r="DK93" t="s">
        <v>267</v>
      </c>
      <c r="DL93" t="s">
        <v>182</v>
      </c>
      <c r="DM93">
        <v>8252</v>
      </c>
      <c r="DN93">
        <v>8231</v>
      </c>
      <c r="DO93">
        <v>1291</v>
      </c>
      <c r="DP93" t="s">
        <v>522</v>
      </c>
      <c r="DQ93" t="s">
        <v>142</v>
      </c>
      <c r="DR93">
        <v>20</v>
      </c>
      <c r="DS93">
        <v>20010810</v>
      </c>
      <c r="DT93" t="s">
        <v>214</v>
      </c>
      <c r="DU93" t="s">
        <v>302</v>
      </c>
      <c r="DV93" t="s">
        <v>143</v>
      </c>
    </row>
    <row r="94" spans="1:126">
      <c r="A94" t="s">
        <v>126</v>
      </c>
      <c r="B94">
        <v>1</v>
      </c>
      <c r="C94">
        <v>15.9</v>
      </c>
      <c r="D94">
        <v>38043</v>
      </c>
      <c r="E94">
        <v>1006</v>
      </c>
      <c r="F94" t="s">
        <v>145</v>
      </c>
      <c r="G94">
        <v>20010812</v>
      </c>
      <c r="H94" t="s">
        <v>427</v>
      </c>
      <c r="I94" t="s">
        <v>236</v>
      </c>
      <c r="J94">
        <v>20010813</v>
      </c>
      <c r="K94">
        <v>20020212</v>
      </c>
      <c r="L94">
        <v>20010810</v>
      </c>
      <c r="M94" t="s">
        <v>133</v>
      </c>
      <c r="N94" t="s">
        <v>133</v>
      </c>
      <c r="O94" t="s">
        <v>133</v>
      </c>
      <c r="P94">
        <v>6.4399999999999999E-2</v>
      </c>
      <c r="Q94" t="s">
        <v>135</v>
      </c>
      <c r="R94" t="s">
        <v>136</v>
      </c>
      <c r="S94" t="s">
        <v>135</v>
      </c>
      <c r="T94" t="s">
        <v>137</v>
      </c>
      <c r="U94" t="s">
        <v>137</v>
      </c>
      <c r="V94">
        <v>0</v>
      </c>
      <c r="W94" t="s">
        <v>164</v>
      </c>
      <c r="X94">
        <v>143.5</v>
      </c>
      <c r="Y94">
        <v>20010810</v>
      </c>
      <c r="Z94" t="s">
        <v>138</v>
      </c>
      <c r="AA94" t="s">
        <v>523</v>
      </c>
      <c r="AB94">
        <v>9910650</v>
      </c>
      <c r="AC94">
        <v>40</v>
      </c>
      <c r="AD94">
        <v>59.99</v>
      </c>
      <c r="AE94">
        <v>52.2</v>
      </c>
      <c r="AF94">
        <v>10.15</v>
      </c>
      <c r="AG94">
        <v>8.99</v>
      </c>
      <c r="AH94">
        <v>9.11</v>
      </c>
      <c r="AI94">
        <v>160</v>
      </c>
      <c r="AJ94" t="s">
        <v>524</v>
      </c>
      <c r="AK94">
        <v>40</v>
      </c>
      <c r="AL94">
        <v>5.9</v>
      </c>
      <c r="AM94">
        <v>10</v>
      </c>
      <c r="AN94">
        <v>15.9</v>
      </c>
      <c r="AO94">
        <v>0</v>
      </c>
      <c r="AP94">
        <v>3149</v>
      </c>
      <c r="AQ94">
        <v>3157</v>
      </c>
      <c r="AR94">
        <v>3154.4</v>
      </c>
      <c r="AS94">
        <v>13.1</v>
      </c>
      <c r="AT94">
        <v>13.8</v>
      </c>
      <c r="AU94">
        <v>13.5</v>
      </c>
      <c r="AV94">
        <v>2.14</v>
      </c>
      <c r="AW94">
        <v>2.2999999999999998</v>
      </c>
      <c r="AX94">
        <v>2.1800000000000002</v>
      </c>
      <c r="AY94">
        <v>6</v>
      </c>
      <c r="AZ94">
        <v>7.1</v>
      </c>
      <c r="BA94">
        <v>6.5</v>
      </c>
      <c r="BB94">
        <v>0</v>
      </c>
      <c r="BC94">
        <v>0</v>
      </c>
      <c r="BD94">
        <v>0</v>
      </c>
      <c r="BE94">
        <v>824</v>
      </c>
      <c r="BF94">
        <v>866</v>
      </c>
      <c r="BG94">
        <v>850</v>
      </c>
      <c r="BH94">
        <v>143.19999999999999</v>
      </c>
      <c r="BI94">
        <v>144</v>
      </c>
      <c r="BJ94">
        <v>143.5</v>
      </c>
      <c r="BK94">
        <v>87.7</v>
      </c>
      <c r="BL94">
        <v>88.7</v>
      </c>
      <c r="BM94">
        <v>88</v>
      </c>
      <c r="BN94">
        <v>93.3</v>
      </c>
      <c r="BO94">
        <v>94.2</v>
      </c>
      <c r="BP94">
        <v>93.6</v>
      </c>
      <c r="BQ94">
        <v>5.0999999999999996</v>
      </c>
      <c r="BR94">
        <v>6.2</v>
      </c>
      <c r="BS94">
        <v>5.6</v>
      </c>
      <c r="BT94">
        <v>31.2</v>
      </c>
      <c r="BU94">
        <v>41.8</v>
      </c>
      <c r="BV94">
        <v>35.6</v>
      </c>
      <c r="BW94">
        <v>276</v>
      </c>
      <c r="BX94">
        <v>276</v>
      </c>
      <c r="BY94">
        <v>276</v>
      </c>
      <c r="BZ94">
        <v>6.8</v>
      </c>
      <c r="CA94">
        <v>6.8</v>
      </c>
      <c r="CB94">
        <v>6.8</v>
      </c>
      <c r="CC94">
        <v>0.5</v>
      </c>
      <c r="CD94">
        <v>0.5</v>
      </c>
      <c r="CE94">
        <v>0.5</v>
      </c>
      <c r="CF94">
        <v>0.5</v>
      </c>
      <c r="CG94">
        <v>0.5</v>
      </c>
      <c r="CH94">
        <v>0.5</v>
      </c>
      <c r="CI94">
        <v>35</v>
      </c>
      <c r="CJ94">
        <v>35</v>
      </c>
      <c r="CK94">
        <v>35</v>
      </c>
      <c r="CL94">
        <v>158.6</v>
      </c>
      <c r="CM94">
        <v>223.7</v>
      </c>
      <c r="CN94">
        <v>201.4</v>
      </c>
      <c r="CO94">
        <v>1660</v>
      </c>
      <c r="CP94">
        <v>720</v>
      </c>
      <c r="CQ94">
        <v>720</v>
      </c>
      <c r="CR94">
        <v>1500</v>
      </c>
      <c r="CS94">
        <v>5.8400000000000001E-2</v>
      </c>
      <c r="CT94">
        <v>5.8400000000000001E-2</v>
      </c>
      <c r="CU94">
        <v>5.8400000000000001E-2</v>
      </c>
      <c r="CV94">
        <v>8.1299999999999997E-2</v>
      </c>
      <c r="CW94">
        <v>8.1299999999999997E-2</v>
      </c>
      <c r="CX94">
        <v>8.1299999999999997E-2</v>
      </c>
      <c r="CY94">
        <v>6.8599999999999994E-2</v>
      </c>
      <c r="CZ94">
        <v>6.8599999999999994E-2</v>
      </c>
      <c r="DA94">
        <v>6.8599999999999994E-2</v>
      </c>
      <c r="DB94">
        <v>5.8400000000000001E-2</v>
      </c>
      <c r="DC94">
        <v>6.3500000000000001E-2</v>
      </c>
      <c r="DD94">
        <v>6.0999999999999999E-2</v>
      </c>
      <c r="DE94">
        <v>5.33E-2</v>
      </c>
      <c r="DF94">
        <v>6.3500000000000001E-2</v>
      </c>
      <c r="DG94">
        <v>5.8400000000000001E-2</v>
      </c>
      <c r="DH94">
        <v>0</v>
      </c>
      <c r="DI94">
        <v>1</v>
      </c>
      <c r="DJ94">
        <v>5.0799999999999998E-2</v>
      </c>
      <c r="DK94" t="s">
        <v>301</v>
      </c>
      <c r="DL94" t="s">
        <v>290</v>
      </c>
      <c r="DM94">
        <v>8252</v>
      </c>
      <c r="DN94">
        <v>8231</v>
      </c>
      <c r="DO94">
        <v>1279</v>
      </c>
      <c r="DP94" t="s">
        <v>516</v>
      </c>
      <c r="DQ94" t="s">
        <v>142</v>
      </c>
      <c r="DR94">
        <v>63</v>
      </c>
      <c r="DS94">
        <v>20010812</v>
      </c>
      <c r="DT94" t="s">
        <v>427</v>
      </c>
      <c r="DU94" t="s">
        <v>380</v>
      </c>
      <c r="DV94" t="s">
        <v>143</v>
      </c>
    </row>
    <row r="95" spans="1:126">
      <c r="A95" t="s">
        <v>126</v>
      </c>
      <c r="B95">
        <v>4</v>
      </c>
      <c r="C95">
        <v>9</v>
      </c>
      <c r="D95">
        <v>40332</v>
      </c>
      <c r="E95">
        <v>1006</v>
      </c>
      <c r="F95" t="s">
        <v>145</v>
      </c>
      <c r="G95">
        <v>20010823</v>
      </c>
      <c r="H95" t="s">
        <v>232</v>
      </c>
      <c r="I95" t="s">
        <v>236</v>
      </c>
      <c r="J95">
        <v>20010824</v>
      </c>
      <c r="K95">
        <v>20020223</v>
      </c>
      <c r="L95" t="s">
        <v>525</v>
      </c>
      <c r="M95" t="s">
        <v>526</v>
      </c>
      <c r="N95" t="s">
        <v>382</v>
      </c>
      <c r="O95" t="s">
        <v>527</v>
      </c>
      <c r="P95">
        <v>-1.4162999999999999</v>
      </c>
      <c r="Q95" t="s">
        <v>135</v>
      </c>
      <c r="R95" t="s">
        <v>136</v>
      </c>
      <c r="S95" t="s">
        <v>135</v>
      </c>
      <c r="T95" t="s">
        <v>137</v>
      </c>
      <c r="U95" t="s">
        <v>137</v>
      </c>
      <c r="V95">
        <v>0</v>
      </c>
      <c r="W95" t="s">
        <v>286</v>
      </c>
      <c r="X95">
        <v>143.5</v>
      </c>
      <c r="Y95">
        <v>20010821</v>
      </c>
      <c r="Z95" t="s">
        <v>138</v>
      </c>
      <c r="AA95" t="s">
        <v>190</v>
      </c>
      <c r="AB95">
        <v>11769</v>
      </c>
      <c r="AC95">
        <v>40</v>
      </c>
      <c r="AD95">
        <v>59.97</v>
      </c>
      <c r="AE95">
        <v>51.19</v>
      </c>
      <c r="AF95">
        <v>10.17</v>
      </c>
      <c r="AG95">
        <v>8.82</v>
      </c>
      <c r="AH95">
        <v>8.9</v>
      </c>
      <c r="AI95">
        <v>210</v>
      </c>
      <c r="AJ95" t="s">
        <v>528</v>
      </c>
      <c r="AK95">
        <v>40</v>
      </c>
      <c r="AL95">
        <v>5.2</v>
      </c>
      <c r="AM95">
        <v>3.8</v>
      </c>
      <c r="AN95">
        <v>9</v>
      </c>
      <c r="AO95">
        <v>0</v>
      </c>
      <c r="AP95">
        <v>3147</v>
      </c>
      <c r="AQ95">
        <v>3152</v>
      </c>
      <c r="AR95">
        <v>3150.3</v>
      </c>
      <c r="AS95">
        <v>13.3</v>
      </c>
      <c r="AT95">
        <v>13.5</v>
      </c>
      <c r="AU95">
        <v>13.4</v>
      </c>
      <c r="AV95">
        <v>2.2200000000000002</v>
      </c>
      <c r="AW95">
        <v>2.2999999999999998</v>
      </c>
      <c r="AX95">
        <v>2.27</v>
      </c>
      <c r="AY95">
        <v>6.8</v>
      </c>
      <c r="AZ95">
        <v>7.3</v>
      </c>
      <c r="BA95">
        <v>7</v>
      </c>
      <c r="BB95">
        <v>0</v>
      </c>
      <c r="BC95">
        <v>0</v>
      </c>
      <c r="BD95">
        <v>0</v>
      </c>
      <c r="BE95">
        <v>841</v>
      </c>
      <c r="BF95">
        <v>858</v>
      </c>
      <c r="BG95">
        <v>851</v>
      </c>
      <c r="BH95">
        <v>143.19999999999999</v>
      </c>
      <c r="BI95">
        <v>143.69999999999999</v>
      </c>
      <c r="BJ95">
        <v>143.4</v>
      </c>
      <c r="BK95">
        <v>87.3</v>
      </c>
      <c r="BL95">
        <v>88.3</v>
      </c>
      <c r="BM95">
        <v>87.8</v>
      </c>
      <c r="BN95">
        <v>93</v>
      </c>
      <c r="BO95">
        <v>93.9</v>
      </c>
      <c r="BP95">
        <v>93.4</v>
      </c>
      <c r="BQ95">
        <v>5.4</v>
      </c>
      <c r="BR95">
        <v>5.8</v>
      </c>
      <c r="BS95">
        <v>5.6</v>
      </c>
      <c r="BT95">
        <v>36.200000000000003</v>
      </c>
      <c r="BU95">
        <v>40.700000000000003</v>
      </c>
      <c r="BV95">
        <v>38.4</v>
      </c>
      <c r="BW95">
        <v>276</v>
      </c>
      <c r="BX95">
        <v>276</v>
      </c>
      <c r="BY95">
        <v>276</v>
      </c>
      <c r="BZ95">
        <v>10.1</v>
      </c>
      <c r="CA95">
        <v>10.1</v>
      </c>
      <c r="CB95">
        <v>10.1</v>
      </c>
      <c r="CC95">
        <v>0.4</v>
      </c>
      <c r="CD95">
        <v>0.4</v>
      </c>
      <c r="CE95">
        <v>0.4</v>
      </c>
      <c r="CF95">
        <v>0.5</v>
      </c>
      <c r="CG95">
        <v>0.5</v>
      </c>
      <c r="CH95">
        <v>0.5</v>
      </c>
      <c r="CI95">
        <v>35</v>
      </c>
      <c r="CJ95">
        <v>35</v>
      </c>
      <c r="CK95">
        <v>35</v>
      </c>
      <c r="CL95">
        <v>118.9</v>
      </c>
      <c r="CM95">
        <v>138.80000000000001</v>
      </c>
      <c r="CN95">
        <v>128.4</v>
      </c>
      <c r="CO95">
        <v>1660</v>
      </c>
      <c r="CP95">
        <v>720</v>
      </c>
      <c r="CQ95">
        <v>720</v>
      </c>
      <c r="CR95">
        <v>1450</v>
      </c>
      <c r="CS95">
        <v>5.5899999999999998E-2</v>
      </c>
      <c r="CT95">
        <v>5.5899999999999998E-2</v>
      </c>
      <c r="CU95">
        <v>5.5899999999999998E-2</v>
      </c>
      <c r="CV95">
        <v>8.1299999999999997E-2</v>
      </c>
      <c r="CW95">
        <v>8.1299999999999997E-2</v>
      </c>
      <c r="CX95">
        <v>8.1299999999999997E-2</v>
      </c>
      <c r="CY95">
        <v>7.1099999999999997E-2</v>
      </c>
      <c r="CZ95">
        <v>7.1099999999999997E-2</v>
      </c>
      <c r="DA95">
        <v>7.1099999999999997E-2</v>
      </c>
      <c r="DB95">
        <v>6.6000000000000003E-2</v>
      </c>
      <c r="DC95">
        <v>6.6000000000000003E-2</v>
      </c>
      <c r="DD95">
        <v>6.6000000000000003E-2</v>
      </c>
      <c r="DE95">
        <v>5.0799999999999998E-2</v>
      </c>
      <c r="DF95">
        <v>6.6000000000000003E-2</v>
      </c>
      <c r="DG95">
        <v>5.8400000000000001E-2</v>
      </c>
      <c r="DH95">
        <v>0</v>
      </c>
      <c r="DI95">
        <v>8</v>
      </c>
      <c r="DJ95">
        <v>5.0799999999999998E-2</v>
      </c>
      <c r="DK95" t="s">
        <v>529</v>
      </c>
      <c r="DL95" t="s">
        <v>141</v>
      </c>
      <c r="DM95">
        <v>8252</v>
      </c>
      <c r="DN95">
        <v>8231</v>
      </c>
      <c r="DO95">
        <v>1288</v>
      </c>
      <c r="DP95" t="s">
        <v>516</v>
      </c>
      <c r="DQ95" t="s">
        <v>142</v>
      </c>
      <c r="DR95">
        <v>74</v>
      </c>
      <c r="DS95">
        <v>20010823</v>
      </c>
      <c r="DT95" t="s">
        <v>232</v>
      </c>
      <c r="DU95">
        <v>119</v>
      </c>
      <c r="DV95" t="s">
        <v>143</v>
      </c>
    </row>
    <row r="96" spans="1:126">
      <c r="A96" t="s">
        <v>160</v>
      </c>
      <c r="B96">
        <v>3</v>
      </c>
      <c r="C96">
        <v>23.3</v>
      </c>
      <c r="D96">
        <v>41614</v>
      </c>
      <c r="E96">
        <v>1006</v>
      </c>
      <c r="F96" t="s">
        <v>145</v>
      </c>
      <c r="G96">
        <v>20010903</v>
      </c>
      <c r="H96" t="s">
        <v>530</v>
      </c>
      <c r="I96" t="s">
        <v>236</v>
      </c>
      <c r="J96">
        <v>20010904</v>
      </c>
      <c r="K96">
        <v>20020303</v>
      </c>
      <c r="L96" t="s">
        <v>525</v>
      </c>
      <c r="M96" t="s">
        <v>526</v>
      </c>
      <c r="N96" t="s">
        <v>382</v>
      </c>
      <c r="O96" t="s">
        <v>133</v>
      </c>
      <c r="P96">
        <v>1.6524000000000001</v>
      </c>
      <c r="Q96" t="s">
        <v>135</v>
      </c>
      <c r="R96" t="s">
        <v>136</v>
      </c>
      <c r="S96" t="s">
        <v>135</v>
      </c>
      <c r="T96" t="s">
        <v>137</v>
      </c>
      <c r="U96" t="s">
        <v>137</v>
      </c>
      <c r="V96">
        <v>0</v>
      </c>
      <c r="W96" t="s">
        <v>151</v>
      </c>
      <c r="X96">
        <v>143.5</v>
      </c>
      <c r="Y96">
        <v>20010901</v>
      </c>
      <c r="Z96" t="s">
        <v>138</v>
      </c>
      <c r="AA96" t="s">
        <v>531</v>
      </c>
      <c r="AB96">
        <v>9903160</v>
      </c>
      <c r="AC96">
        <v>40</v>
      </c>
      <c r="AD96">
        <v>59.75</v>
      </c>
      <c r="AE96">
        <v>50.98</v>
      </c>
      <c r="AF96">
        <v>10.199999999999999</v>
      </c>
      <c r="AG96">
        <v>8.8000000000000007</v>
      </c>
      <c r="AH96">
        <v>8.9499999999999993</v>
      </c>
      <c r="AI96">
        <v>160</v>
      </c>
      <c r="AJ96" t="s">
        <v>532</v>
      </c>
      <c r="AK96">
        <v>40</v>
      </c>
      <c r="AL96">
        <v>11.6</v>
      </c>
      <c r="AM96">
        <v>11.7</v>
      </c>
      <c r="AN96">
        <v>23.3</v>
      </c>
      <c r="AO96">
        <v>0</v>
      </c>
      <c r="AP96">
        <v>3148</v>
      </c>
      <c r="AQ96">
        <v>3152</v>
      </c>
      <c r="AR96">
        <v>3150</v>
      </c>
      <c r="AS96">
        <v>13.2</v>
      </c>
      <c r="AT96">
        <v>13.5</v>
      </c>
      <c r="AU96">
        <v>13.4</v>
      </c>
      <c r="AV96">
        <v>2.11</v>
      </c>
      <c r="AW96">
        <v>2.25</v>
      </c>
      <c r="AX96">
        <v>2.2000000000000002</v>
      </c>
      <c r="AY96">
        <v>5091</v>
      </c>
      <c r="AZ96">
        <v>5951</v>
      </c>
      <c r="BA96">
        <v>5562</v>
      </c>
      <c r="BB96">
        <v>2053</v>
      </c>
      <c r="BC96">
        <v>2285</v>
      </c>
      <c r="BD96">
        <v>2130</v>
      </c>
      <c r="BE96">
        <v>841</v>
      </c>
      <c r="BF96">
        <v>856</v>
      </c>
      <c r="BG96">
        <v>850</v>
      </c>
      <c r="BH96">
        <v>143.4</v>
      </c>
      <c r="BI96">
        <v>143.6</v>
      </c>
      <c r="BJ96">
        <v>143.5</v>
      </c>
      <c r="BK96">
        <v>87.6</v>
      </c>
      <c r="BL96">
        <v>88.2</v>
      </c>
      <c r="BM96">
        <v>87.9</v>
      </c>
      <c r="BN96">
        <v>93.6</v>
      </c>
      <c r="BO96">
        <v>94.3</v>
      </c>
      <c r="BP96">
        <v>94</v>
      </c>
      <c r="BQ96">
        <v>5.8</v>
      </c>
      <c r="BR96">
        <v>6.2</v>
      </c>
      <c r="BS96">
        <v>6.1</v>
      </c>
      <c r="BT96">
        <v>29.4</v>
      </c>
      <c r="BU96">
        <v>32.4</v>
      </c>
      <c r="BV96">
        <v>30.7</v>
      </c>
      <c r="BW96">
        <v>267</v>
      </c>
      <c r="BX96">
        <v>276</v>
      </c>
      <c r="BY96">
        <v>272</v>
      </c>
      <c r="BZ96">
        <v>6.9</v>
      </c>
      <c r="CA96">
        <v>8.6</v>
      </c>
      <c r="CB96">
        <v>7.4</v>
      </c>
      <c r="CC96">
        <v>0.6</v>
      </c>
      <c r="CD96">
        <v>0.8</v>
      </c>
      <c r="CE96">
        <v>0.8</v>
      </c>
      <c r="CF96">
        <v>0.5</v>
      </c>
      <c r="CG96">
        <v>0.5</v>
      </c>
      <c r="CH96">
        <v>0.5</v>
      </c>
      <c r="CI96">
        <v>35</v>
      </c>
      <c r="CJ96">
        <v>35</v>
      </c>
      <c r="CK96">
        <v>35</v>
      </c>
      <c r="CL96">
        <v>200</v>
      </c>
      <c r="CM96">
        <v>226</v>
      </c>
      <c r="CN96">
        <v>212</v>
      </c>
      <c r="CO96">
        <v>1600</v>
      </c>
      <c r="CP96">
        <v>720</v>
      </c>
      <c r="CQ96">
        <v>540</v>
      </c>
      <c r="CR96">
        <v>1620</v>
      </c>
      <c r="CS96">
        <v>9.4E-2</v>
      </c>
      <c r="CT96">
        <v>9.6500000000000002E-2</v>
      </c>
      <c r="CU96">
        <v>9.4600000000000004E-2</v>
      </c>
      <c r="CV96">
        <v>0.10920000000000001</v>
      </c>
      <c r="CW96">
        <v>0.1118</v>
      </c>
      <c r="CX96">
        <v>0.1111</v>
      </c>
      <c r="CY96">
        <v>6.0999999999999999E-2</v>
      </c>
      <c r="CZ96">
        <v>6.3500000000000001E-2</v>
      </c>
      <c r="DA96">
        <v>6.2199999999999998E-2</v>
      </c>
      <c r="DB96">
        <v>6.8599999999999994E-2</v>
      </c>
      <c r="DC96">
        <v>7.3700000000000002E-2</v>
      </c>
      <c r="DD96">
        <v>7.1800000000000003E-2</v>
      </c>
      <c r="DE96">
        <v>5.8400000000000001E-2</v>
      </c>
      <c r="DF96">
        <v>7.6200000000000004E-2</v>
      </c>
      <c r="DG96">
        <v>6.7299999999999999E-2</v>
      </c>
      <c r="DH96">
        <v>2.5000000000000001E-3</v>
      </c>
      <c r="DI96">
        <v>1</v>
      </c>
      <c r="DJ96">
        <v>4.0599999999999997E-2</v>
      </c>
      <c r="DK96">
        <v>1009</v>
      </c>
      <c r="DL96">
        <v>103</v>
      </c>
      <c r="DM96">
        <v>8252</v>
      </c>
      <c r="DN96" t="s">
        <v>188</v>
      </c>
      <c r="DO96">
        <v>1208</v>
      </c>
      <c r="DP96">
        <v>2405</v>
      </c>
      <c r="DQ96" t="s">
        <v>142</v>
      </c>
      <c r="DR96">
        <v>107</v>
      </c>
      <c r="DS96">
        <v>20010903</v>
      </c>
      <c r="DT96" t="s">
        <v>530</v>
      </c>
      <c r="DU96">
        <v>103</v>
      </c>
      <c r="DV96" t="s">
        <v>143</v>
      </c>
    </row>
    <row r="97" spans="1:126">
      <c r="A97" t="s">
        <v>160</v>
      </c>
      <c r="B97">
        <v>4</v>
      </c>
      <c r="C97" t="s">
        <v>161</v>
      </c>
      <c r="D97">
        <v>40339</v>
      </c>
      <c r="E97">
        <v>1006</v>
      </c>
      <c r="F97" t="s">
        <v>128</v>
      </c>
      <c r="G97">
        <v>20010907</v>
      </c>
      <c r="H97" t="s">
        <v>533</v>
      </c>
      <c r="I97" t="s">
        <v>334</v>
      </c>
      <c r="J97">
        <v>20010907</v>
      </c>
      <c r="K97" t="s">
        <v>131</v>
      </c>
      <c r="L97" t="s">
        <v>285</v>
      </c>
      <c r="M97" t="s">
        <v>133</v>
      </c>
      <c r="N97" t="s">
        <v>133</v>
      </c>
      <c r="O97" t="s">
        <v>133</v>
      </c>
      <c r="P97" t="s">
        <v>134</v>
      </c>
      <c r="Q97" t="s">
        <v>135</v>
      </c>
      <c r="R97" t="s">
        <v>136</v>
      </c>
      <c r="S97" t="s">
        <v>135</v>
      </c>
      <c r="T97" t="s">
        <v>137</v>
      </c>
      <c r="U97" t="s">
        <v>137</v>
      </c>
      <c r="V97">
        <v>0</v>
      </c>
      <c r="W97" t="s">
        <v>200</v>
      </c>
      <c r="X97">
        <v>143.5</v>
      </c>
      <c r="Y97">
        <v>20010905</v>
      </c>
      <c r="Z97" t="s">
        <v>138</v>
      </c>
      <c r="AA97" t="s">
        <v>534</v>
      </c>
      <c r="AB97">
        <v>9903160</v>
      </c>
      <c r="AC97">
        <v>40</v>
      </c>
      <c r="AD97" t="s">
        <v>165</v>
      </c>
      <c r="AE97" t="s">
        <v>165</v>
      </c>
      <c r="AF97" t="s">
        <v>165</v>
      </c>
      <c r="AG97" t="s">
        <v>165</v>
      </c>
      <c r="AH97" t="s">
        <v>137</v>
      </c>
      <c r="AI97" t="s">
        <v>166</v>
      </c>
      <c r="AJ97" t="s">
        <v>535</v>
      </c>
      <c r="AK97" t="s">
        <v>248</v>
      </c>
      <c r="AL97" t="s">
        <v>161</v>
      </c>
      <c r="AM97" t="s">
        <v>161</v>
      </c>
      <c r="AN97" t="s">
        <v>161</v>
      </c>
      <c r="AO97" t="s">
        <v>161</v>
      </c>
      <c r="AP97" t="s">
        <v>168</v>
      </c>
      <c r="AQ97" t="s">
        <v>168</v>
      </c>
      <c r="AR97" t="s">
        <v>168</v>
      </c>
      <c r="AS97" t="s">
        <v>161</v>
      </c>
      <c r="AT97" t="s">
        <v>161</v>
      </c>
      <c r="AU97" t="s">
        <v>161</v>
      </c>
      <c r="AV97" t="s">
        <v>169</v>
      </c>
      <c r="AW97" t="s">
        <v>169</v>
      </c>
      <c r="AX97" t="s">
        <v>169</v>
      </c>
      <c r="AY97" t="s">
        <v>168</v>
      </c>
      <c r="AZ97" t="s">
        <v>168</v>
      </c>
      <c r="BA97" t="s">
        <v>168</v>
      </c>
      <c r="BB97" t="s">
        <v>168</v>
      </c>
      <c r="BC97" t="s">
        <v>168</v>
      </c>
      <c r="BD97" t="s">
        <v>168</v>
      </c>
      <c r="BE97" t="s">
        <v>170</v>
      </c>
      <c r="BF97" t="s">
        <v>170</v>
      </c>
      <c r="BG97" t="s">
        <v>170</v>
      </c>
      <c r="BH97" t="s">
        <v>161</v>
      </c>
      <c r="BI97" t="s">
        <v>161</v>
      </c>
      <c r="BJ97" t="s">
        <v>161</v>
      </c>
      <c r="BK97" t="s">
        <v>161</v>
      </c>
      <c r="BL97" t="s">
        <v>161</v>
      </c>
      <c r="BM97" t="s">
        <v>161</v>
      </c>
      <c r="BN97" t="s">
        <v>161</v>
      </c>
      <c r="BO97" t="s">
        <v>161</v>
      </c>
      <c r="BP97" t="s">
        <v>161</v>
      </c>
      <c r="BQ97" t="s">
        <v>171</v>
      </c>
      <c r="BR97" t="s">
        <v>171</v>
      </c>
      <c r="BS97" t="s">
        <v>171</v>
      </c>
      <c r="BT97" t="s">
        <v>161</v>
      </c>
      <c r="BU97" t="s">
        <v>161</v>
      </c>
      <c r="BV97" t="s">
        <v>161</v>
      </c>
      <c r="BW97" t="s">
        <v>166</v>
      </c>
      <c r="BX97" t="s">
        <v>166</v>
      </c>
      <c r="BY97" t="s">
        <v>166</v>
      </c>
      <c r="BZ97" t="s">
        <v>172</v>
      </c>
      <c r="CA97" t="s">
        <v>172</v>
      </c>
      <c r="CB97" t="s">
        <v>172</v>
      </c>
      <c r="CC97" t="s">
        <v>172</v>
      </c>
      <c r="CD97" t="s">
        <v>172</v>
      </c>
      <c r="CE97" t="s">
        <v>172</v>
      </c>
      <c r="CF97" t="s">
        <v>173</v>
      </c>
      <c r="CG97" t="s">
        <v>173</v>
      </c>
      <c r="CH97" t="s">
        <v>173</v>
      </c>
      <c r="CI97" t="s">
        <v>174</v>
      </c>
      <c r="CJ97" t="s">
        <v>174</v>
      </c>
      <c r="CK97" t="s">
        <v>174</v>
      </c>
      <c r="CL97" t="s">
        <v>161</v>
      </c>
      <c r="CM97" t="s">
        <v>161</v>
      </c>
      <c r="CN97" t="s">
        <v>161</v>
      </c>
      <c r="CO97" t="s">
        <v>166</v>
      </c>
      <c r="CP97" t="s">
        <v>166</v>
      </c>
      <c r="CQ97" t="s">
        <v>166</v>
      </c>
      <c r="CR97" t="s">
        <v>166</v>
      </c>
      <c r="CS97" t="s">
        <v>134</v>
      </c>
      <c r="CT97" t="s">
        <v>134</v>
      </c>
      <c r="CU97" t="s">
        <v>134</v>
      </c>
      <c r="CV97" t="s">
        <v>134</v>
      </c>
      <c r="CW97" t="s">
        <v>134</v>
      </c>
      <c r="CX97" t="s">
        <v>134</v>
      </c>
      <c r="CY97" t="s">
        <v>134</v>
      </c>
      <c r="CZ97" t="s">
        <v>134</v>
      </c>
      <c r="DA97" t="s">
        <v>134</v>
      </c>
      <c r="DB97" t="s">
        <v>134</v>
      </c>
      <c r="DC97" t="s">
        <v>134</v>
      </c>
      <c r="DD97" t="s">
        <v>134</v>
      </c>
      <c r="DE97" t="s">
        <v>134</v>
      </c>
      <c r="DF97" t="s">
        <v>134</v>
      </c>
      <c r="DG97" t="s">
        <v>134</v>
      </c>
      <c r="DH97" t="s">
        <v>134</v>
      </c>
      <c r="DI97" t="s">
        <v>174</v>
      </c>
      <c r="DJ97" t="s">
        <v>134</v>
      </c>
      <c r="DK97" t="s">
        <v>175</v>
      </c>
      <c r="DL97" t="s">
        <v>175</v>
      </c>
      <c r="DM97" t="s">
        <v>175</v>
      </c>
      <c r="DN97" t="s">
        <v>175</v>
      </c>
      <c r="DO97" t="s">
        <v>175</v>
      </c>
      <c r="DP97" t="s">
        <v>175</v>
      </c>
      <c r="DQ97" t="s">
        <v>175</v>
      </c>
      <c r="DR97">
        <v>50</v>
      </c>
      <c r="DS97">
        <v>20010907</v>
      </c>
      <c r="DT97" t="s">
        <v>533</v>
      </c>
      <c r="DU97">
        <v>152</v>
      </c>
      <c r="DV97" t="s">
        <v>143</v>
      </c>
    </row>
    <row r="98" spans="1:126">
      <c r="A98" t="s">
        <v>160</v>
      </c>
      <c r="B98">
        <v>4</v>
      </c>
      <c r="C98">
        <v>6.8</v>
      </c>
      <c r="D98">
        <v>41613</v>
      </c>
      <c r="E98" t="s">
        <v>144</v>
      </c>
      <c r="F98" t="s">
        <v>145</v>
      </c>
      <c r="G98">
        <v>20010909</v>
      </c>
      <c r="H98" t="s">
        <v>536</v>
      </c>
      <c r="I98" t="s">
        <v>236</v>
      </c>
      <c r="J98">
        <v>20010910</v>
      </c>
      <c r="K98">
        <v>20020309</v>
      </c>
      <c r="L98" t="s">
        <v>305</v>
      </c>
      <c r="M98" t="s">
        <v>537</v>
      </c>
      <c r="N98" t="s">
        <v>133</v>
      </c>
      <c r="O98" t="s">
        <v>133</v>
      </c>
      <c r="P98">
        <v>-0.625</v>
      </c>
      <c r="Q98" t="s">
        <v>135</v>
      </c>
      <c r="R98" t="s">
        <v>136</v>
      </c>
      <c r="S98" t="s">
        <v>135</v>
      </c>
      <c r="T98" t="s">
        <v>137</v>
      </c>
      <c r="U98" t="s">
        <v>137</v>
      </c>
      <c r="V98">
        <v>0</v>
      </c>
      <c r="W98" t="s">
        <v>147</v>
      </c>
      <c r="X98">
        <v>143.5</v>
      </c>
      <c r="Y98">
        <v>20010907</v>
      </c>
      <c r="Z98" t="s">
        <v>138</v>
      </c>
      <c r="AA98" t="s">
        <v>538</v>
      </c>
      <c r="AB98">
        <v>9903160</v>
      </c>
      <c r="AC98">
        <v>40</v>
      </c>
      <c r="AD98">
        <v>71.89</v>
      </c>
      <c r="AE98">
        <v>66.12</v>
      </c>
      <c r="AF98">
        <v>10.85</v>
      </c>
      <c r="AG98">
        <v>10.119999999999999</v>
      </c>
      <c r="AH98">
        <v>10.29</v>
      </c>
      <c r="AI98">
        <v>180</v>
      </c>
      <c r="AJ98" t="s">
        <v>539</v>
      </c>
      <c r="AK98">
        <v>40</v>
      </c>
      <c r="AL98">
        <v>2.8</v>
      </c>
      <c r="AM98">
        <v>4</v>
      </c>
      <c r="AN98">
        <v>6.8</v>
      </c>
      <c r="AO98">
        <v>0</v>
      </c>
      <c r="AP98">
        <v>3149</v>
      </c>
      <c r="AQ98">
        <v>3151</v>
      </c>
      <c r="AR98">
        <v>3150</v>
      </c>
      <c r="AS98">
        <v>13.3</v>
      </c>
      <c r="AT98">
        <v>13.5</v>
      </c>
      <c r="AU98">
        <v>13.4</v>
      </c>
      <c r="AV98">
        <v>2.17</v>
      </c>
      <c r="AW98">
        <v>2.29</v>
      </c>
      <c r="AX98">
        <v>2.2400000000000002</v>
      </c>
      <c r="AY98">
        <v>5343</v>
      </c>
      <c r="AZ98">
        <v>7201</v>
      </c>
      <c r="BA98">
        <v>5842</v>
      </c>
      <c r="BB98">
        <v>1844</v>
      </c>
      <c r="BC98">
        <v>2151</v>
      </c>
      <c r="BD98">
        <v>2032</v>
      </c>
      <c r="BE98">
        <v>819</v>
      </c>
      <c r="BF98">
        <v>882</v>
      </c>
      <c r="BG98">
        <v>849</v>
      </c>
      <c r="BH98">
        <v>143.4</v>
      </c>
      <c r="BI98">
        <v>143.6</v>
      </c>
      <c r="BJ98">
        <v>143.5</v>
      </c>
      <c r="BK98">
        <v>87.7</v>
      </c>
      <c r="BL98">
        <v>88.2</v>
      </c>
      <c r="BM98">
        <v>87.9</v>
      </c>
      <c r="BN98">
        <v>93.3</v>
      </c>
      <c r="BO98">
        <v>93.9</v>
      </c>
      <c r="BP98">
        <v>93.5</v>
      </c>
      <c r="BQ98">
        <v>5.5</v>
      </c>
      <c r="BR98">
        <v>5.8</v>
      </c>
      <c r="BS98">
        <v>5.6</v>
      </c>
      <c r="BT98">
        <v>219.9</v>
      </c>
      <c r="BU98">
        <v>219.9</v>
      </c>
      <c r="BV98">
        <v>219.9</v>
      </c>
      <c r="BW98">
        <v>267</v>
      </c>
      <c r="BX98">
        <v>279</v>
      </c>
      <c r="BY98">
        <v>274</v>
      </c>
      <c r="BZ98">
        <v>8.6</v>
      </c>
      <c r="CA98">
        <v>9.3000000000000007</v>
      </c>
      <c r="CB98">
        <v>9</v>
      </c>
      <c r="CC98">
        <v>0</v>
      </c>
      <c r="CD98">
        <v>1.5</v>
      </c>
      <c r="CE98">
        <v>0.3</v>
      </c>
      <c r="CF98">
        <v>0.48</v>
      </c>
      <c r="CG98">
        <v>0.52</v>
      </c>
      <c r="CH98">
        <v>0.5</v>
      </c>
      <c r="CI98">
        <v>35</v>
      </c>
      <c r="CJ98">
        <v>35</v>
      </c>
      <c r="CK98">
        <v>35</v>
      </c>
      <c r="CL98">
        <v>166</v>
      </c>
      <c r="CM98">
        <v>240</v>
      </c>
      <c r="CN98">
        <v>202</v>
      </c>
      <c r="CO98">
        <v>1660</v>
      </c>
      <c r="CP98">
        <v>720</v>
      </c>
      <c r="CQ98">
        <v>540</v>
      </c>
      <c r="CR98">
        <v>1660</v>
      </c>
      <c r="CS98">
        <v>8.6400000000000005E-2</v>
      </c>
      <c r="CT98">
        <v>8.8900000000000007E-2</v>
      </c>
      <c r="CU98">
        <v>8.8300000000000003E-2</v>
      </c>
      <c r="CV98">
        <v>0.1016</v>
      </c>
      <c r="CW98">
        <v>0.1067</v>
      </c>
      <c r="CX98">
        <v>0.10539999999999999</v>
      </c>
      <c r="CY98">
        <v>7.1099999999999997E-2</v>
      </c>
      <c r="CZ98">
        <v>7.3700000000000002E-2</v>
      </c>
      <c r="DA98">
        <v>7.1800000000000003E-2</v>
      </c>
      <c r="DB98">
        <v>6.0999999999999999E-2</v>
      </c>
      <c r="DC98">
        <v>7.6200000000000004E-2</v>
      </c>
      <c r="DD98">
        <v>6.7900000000000002E-2</v>
      </c>
      <c r="DE98">
        <v>6.3500000000000001E-2</v>
      </c>
      <c r="DF98">
        <v>7.3700000000000002E-2</v>
      </c>
      <c r="DG98">
        <v>6.7900000000000002E-2</v>
      </c>
      <c r="DH98">
        <v>2.5000000000000001E-3</v>
      </c>
      <c r="DI98">
        <v>4</v>
      </c>
      <c r="DJ98">
        <v>5.8400000000000001E-2</v>
      </c>
      <c r="DK98">
        <v>759</v>
      </c>
      <c r="DL98">
        <v>205</v>
      </c>
      <c r="DM98">
        <v>8252</v>
      </c>
      <c r="DN98" t="s">
        <v>188</v>
      </c>
      <c r="DO98">
        <v>1038</v>
      </c>
      <c r="DP98">
        <v>2405</v>
      </c>
      <c r="DQ98" t="s">
        <v>142</v>
      </c>
      <c r="DR98">
        <v>33</v>
      </c>
      <c r="DS98">
        <v>20010909</v>
      </c>
      <c r="DT98" t="s">
        <v>536</v>
      </c>
      <c r="DU98">
        <v>205</v>
      </c>
      <c r="DV98" t="s">
        <v>143</v>
      </c>
    </row>
    <row r="99" spans="1:126">
      <c r="A99" t="s">
        <v>160</v>
      </c>
      <c r="B99">
        <v>4</v>
      </c>
      <c r="C99">
        <v>8</v>
      </c>
      <c r="D99">
        <v>41616</v>
      </c>
      <c r="E99" t="s">
        <v>144</v>
      </c>
      <c r="F99" t="s">
        <v>145</v>
      </c>
      <c r="G99">
        <v>20010913</v>
      </c>
      <c r="H99" t="s">
        <v>540</v>
      </c>
      <c r="I99" t="s">
        <v>236</v>
      </c>
      <c r="J99">
        <v>20010914</v>
      </c>
      <c r="K99">
        <v>20020313</v>
      </c>
      <c r="L99" t="s">
        <v>133</v>
      </c>
      <c r="M99" t="s">
        <v>133</v>
      </c>
      <c r="N99" t="s">
        <v>133</v>
      </c>
      <c r="O99" t="s">
        <v>133</v>
      </c>
      <c r="P99">
        <v>-0.125</v>
      </c>
      <c r="Q99" t="s">
        <v>135</v>
      </c>
      <c r="R99" t="s">
        <v>136</v>
      </c>
      <c r="S99" t="s">
        <v>135</v>
      </c>
      <c r="T99" t="s">
        <v>137</v>
      </c>
      <c r="U99" t="s">
        <v>137</v>
      </c>
      <c r="V99">
        <v>0</v>
      </c>
      <c r="W99" t="s">
        <v>200</v>
      </c>
      <c r="X99">
        <v>143.5</v>
      </c>
      <c r="Y99">
        <v>20010911</v>
      </c>
      <c r="Z99" t="s">
        <v>541</v>
      </c>
      <c r="AA99" t="s">
        <v>542</v>
      </c>
      <c r="AB99">
        <v>9903160</v>
      </c>
      <c r="AC99">
        <v>40</v>
      </c>
      <c r="AD99">
        <v>71.680000000000007</v>
      </c>
      <c r="AE99">
        <v>66.14</v>
      </c>
      <c r="AF99">
        <v>10.9</v>
      </c>
      <c r="AG99">
        <v>10.199999999999999</v>
      </c>
      <c r="AH99">
        <v>10.28</v>
      </c>
      <c r="AI99">
        <v>90</v>
      </c>
      <c r="AJ99" t="s">
        <v>543</v>
      </c>
      <c r="AK99">
        <v>40</v>
      </c>
      <c r="AL99">
        <v>4.5999999999999996</v>
      </c>
      <c r="AM99">
        <v>3.4</v>
      </c>
      <c r="AN99">
        <v>8</v>
      </c>
      <c r="AO99">
        <v>0</v>
      </c>
      <c r="AP99">
        <v>3148</v>
      </c>
      <c r="AQ99">
        <v>3152</v>
      </c>
      <c r="AR99">
        <v>3150</v>
      </c>
      <c r="AS99">
        <v>13.2</v>
      </c>
      <c r="AT99">
        <v>13.6</v>
      </c>
      <c r="AU99">
        <v>13.4</v>
      </c>
      <c r="AV99">
        <v>2.17</v>
      </c>
      <c r="AW99">
        <v>2.34</v>
      </c>
      <c r="AX99">
        <v>2.2599999999999998</v>
      </c>
      <c r="AY99">
        <v>5134</v>
      </c>
      <c r="AZ99">
        <v>7144</v>
      </c>
      <c r="BA99">
        <v>5755</v>
      </c>
      <c r="BB99">
        <v>2074</v>
      </c>
      <c r="BC99">
        <v>2339</v>
      </c>
      <c r="BD99">
        <v>2240</v>
      </c>
      <c r="BE99">
        <v>827</v>
      </c>
      <c r="BF99">
        <v>880</v>
      </c>
      <c r="BG99">
        <v>856</v>
      </c>
      <c r="BH99">
        <v>143.4</v>
      </c>
      <c r="BI99">
        <v>143.6</v>
      </c>
      <c r="BJ99">
        <v>143.5</v>
      </c>
      <c r="BK99">
        <v>87</v>
      </c>
      <c r="BL99">
        <v>88.2</v>
      </c>
      <c r="BM99">
        <v>87.9</v>
      </c>
      <c r="BN99">
        <v>92.8</v>
      </c>
      <c r="BO99">
        <v>93.9</v>
      </c>
      <c r="BP99">
        <v>93.5</v>
      </c>
      <c r="BQ99">
        <v>5.4</v>
      </c>
      <c r="BR99">
        <v>5.7</v>
      </c>
      <c r="BS99">
        <v>5.6</v>
      </c>
      <c r="BT99">
        <v>219.9</v>
      </c>
      <c r="BU99">
        <v>219.9</v>
      </c>
      <c r="BV99">
        <v>219.9</v>
      </c>
      <c r="BW99">
        <v>267</v>
      </c>
      <c r="BX99">
        <v>279</v>
      </c>
      <c r="BY99">
        <v>274</v>
      </c>
      <c r="BZ99">
        <v>8</v>
      </c>
      <c r="CA99">
        <v>8.4</v>
      </c>
      <c r="CB99">
        <v>8.1999999999999993</v>
      </c>
      <c r="CC99">
        <v>0</v>
      </c>
      <c r="CD99">
        <v>1.6</v>
      </c>
      <c r="CE99">
        <v>0.2</v>
      </c>
      <c r="CF99">
        <v>0.48</v>
      </c>
      <c r="CG99">
        <v>0.53</v>
      </c>
      <c r="CH99">
        <v>0.5</v>
      </c>
      <c r="CI99">
        <v>35</v>
      </c>
      <c r="CJ99">
        <v>35</v>
      </c>
      <c r="CK99">
        <v>35</v>
      </c>
      <c r="CL99">
        <v>221</v>
      </c>
      <c r="CM99">
        <v>273</v>
      </c>
      <c r="CN99">
        <v>247</v>
      </c>
      <c r="CO99">
        <v>1660</v>
      </c>
      <c r="CP99">
        <v>720</v>
      </c>
      <c r="CQ99">
        <v>540</v>
      </c>
      <c r="CR99">
        <v>1750</v>
      </c>
      <c r="CS99">
        <v>8.8900000000000007E-2</v>
      </c>
      <c r="CT99">
        <v>9.4E-2</v>
      </c>
      <c r="CU99">
        <v>9.2100000000000001E-2</v>
      </c>
      <c r="CV99">
        <v>9.4E-2</v>
      </c>
      <c r="CW99">
        <v>0.1143</v>
      </c>
      <c r="CX99">
        <v>0.1041</v>
      </c>
      <c r="CY99">
        <v>6.3500000000000001E-2</v>
      </c>
      <c r="CZ99">
        <v>7.1099999999999997E-2</v>
      </c>
      <c r="DA99">
        <v>6.7299999999999999E-2</v>
      </c>
      <c r="DB99">
        <v>7.3700000000000002E-2</v>
      </c>
      <c r="DC99">
        <v>7.6200000000000004E-2</v>
      </c>
      <c r="DD99">
        <v>7.4300000000000005E-2</v>
      </c>
      <c r="DE99">
        <v>5.0799999999999998E-2</v>
      </c>
      <c r="DF99">
        <v>7.6200000000000004E-2</v>
      </c>
      <c r="DG99">
        <v>6.3500000000000001E-2</v>
      </c>
      <c r="DH99">
        <v>7.6E-3</v>
      </c>
      <c r="DI99">
        <v>1</v>
      </c>
      <c r="DJ99">
        <v>3.0499999999999999E-2</v>
      </c>
      <c r="DK99">
        <v>1448</v>
      </c>
      <c r="DL99">
        <v>152</v>
      </c>
      <c r="DM99">
        <v>8252</v>
      </c>
      <c r="DN99" t="s">
        <v>188</v>
      </c>
      <c r="DO99">
        <v>2004</v>
      </c>
      <c r="DP99">
        <v>2405</v>
      </c>
      <c r="DQ99" t="s">
        <v>142</v>
      </c>
      <c r="DR99" t="s">
        <v>544</v>
      </c>
      <c r="DS99">
        <v>20010913</v>
      </c>
      <c r="DT99" t="s">
        <v>540</v>
      </c>
      <c r="DU99">
        <v>152</v>
      </c>
      <c r="DV99" t="s">
        <v>143</v>
      </c>
    </row>
    <row r="100" spans="1:126">
      <c r="A100" t="s">
        <v>160</v>
      </c>
      <c r="B100">
        <v>3</v>
      </c>
      <c r="C100">
        <v>22.6</v>
      </c>
      <c r="D100">
        <v>41615</v>
      </c>
      <c r="E100">
        <v>1006</v>
      </c>
      <c r="F100" t="s">
        <v>145</v>
      </c>
      <c r="G100">
        <v>20010915</v>
      </c>
      <c r="H100" t="s">
        <v>545</v>
      </c>
      <c r="I100" t="s">
        <v>236</v>
      </c>
      <c r="J100">
        <v>20010917</v>
      </c>
      <c r="K100">
        <v>20020315</v>
      </c>
      <c r="L100" t="s">
        <v>133</v>
      </c>
      <c r="M100" t="s">
        <v>133</v>
      </c>
      <c r="N100" t="s">
        <v>133</v>
      </c>
      <c r="O100" t="s">
        <v>133</v>
      </c>
      <c r="P100">
        <v>1.5021</v>
      </c>
      <c r="Q100" t="s">
        <v>135</v>
      </c>
      <c r="R100" t="s">
        <v>136</v>
      </c>
      <c r="S100" t="s">
        <v>135</v>
      </c>
      <c r="T100" t="s">
        <v>137</v>
      </c>
      <c r="U100" t="s">
        <v>137</v>
      </c>
      <c r="V100">
        <v>0</v>
      </c>
      <c r="W100" t="s">
        <v>151</v>
      </c>
      <c r="X100">
        <v>143.5</v>
      </c>
      <c r="Y100">
        <v>20010913</v>
      </c>
      <c r="Z100" t="s">
        <v>138</v>
      </c>
      <c r="AA100" t="s">
        <v>546</v>
      </c>
      <c r="AB100">
        <v>9903160</v>
      </c>
      <c r="AC100">
        <v>40</v>
      </c>
      <c r="AD100">
        <v>59.92</v>
      </c>
      <c r="AE100">
        <v>51.35</v>
      </c>
      <c r="AF100">
        <v>10.16</v>
      </c>
      <c r="AG100">
        <v>8.86</v>
      </c>
      <c r="AH100">
        <v>8.9700000000000006</v>
      </c>
      <c r="AI100">
        <v>240</v>
      </c>
      <c r="AJ100" t="s">
        <v>547</v>
      </c>
      <c r="AK100">
        <v>40</v>
      </c>
      <c r="AL100">
        <v>13.4</v>
      </c>
      <c r="AM100">
        <v>9.1999999999999993</v>
      </c>
      <c r="AN100">
        <v>22.6</v>
      </c>
      <c r="AO100">
        <v>0</v>
      </c>
      <c r="AP100">
        <v>3142</v>
      </c>
      <c r="AQ100">
        <v>3153</v>
      </c>
      <c r="AR100">
        <v>3150</v>
      </c>
      <c r="AS100">
        <v>13.3</v>
      </c>
      <c r="AT100">
        <v>13.6</v>
      </c>
      <c r="AU100">
        <v>13.4</v>
      </c>
      <c r="AV100">
        <v>2.17</v>
      </c>
      <c r="AW100">
        <v>2.25</v>
      </c>
      <c r="AX100">
        <v>2.2000000000000002</v>
      </c>
      <c r="AY100">
        <v>4666</v>
      </c>
      <c r="AZ100">
        <v>5370</v>
      </c>
      <c r="BA100">
        <v>5064</v>
      </c>
      <c r="BB100">
        <v>2101</v>
      </c>
      <c r="BC100">
        <v>2494</v>
      </c>
      <c r="BD100">
        <v>2317</v>
      </c>
      <c r="BE100">
        <v>841</v>
      </c>
      <c r="BF100">
        <v>853</v>
      </c>
      <c r="BG100">
        <v>849</v>
      </c>
      <c r="BH100">
        <v>143.30000000000001</v>
      </c>
      <c r="BI100">
        <v>143.69999999999999</v>
      </c>
      <c r="BJ100">
        <v>143.5</v>
      </c>
      <c r="BK100">
        <v>87.2</v>
      </c>
      <c r="BL100">
        <v>88.1</v>
      </c>
      <c r="BM100">
        <v>87.9</v>
      </c>
      <c r="BN100">
        <v>93.4</v>
      </c>
      <c r="BO100">
        <v>94.3</v>
      </c>
      <c r="BP100">
        <v>94.1</v>
      </c>
      <c r="BQ100">
        <v>6</v>
      </c>
      <c r="BR100">
        <v>6.3</v>
      </c>
      <c r="BS100">
        <v>6.2</v>
      </c>
      <c r="BT100">
        <v>26.8</v>
      </c>
      <c r="BU100">
        <v>33</v>
      </c>
      <c r="BV100">
        <v>29.7</v>
      </c>
      <c r="BW100">
        <v>267</v>
      </c>
      <c r="BX100">
        <v>281</v>
      </c>
      <c r="BY100">
        <v>274</v>
      </c>
      <c r="BZ100">
        <v>7.8</v>
      </c>
      <c r="CA100">
        <v>8.9</v>
      </c>
      <c r="CB100">
        <v>8.3000000000000007</v>
      </c>
      <c r="CC100">
        <v>0</v>
      </c>
      <c r="CD100">
        <v>0.7</v>
      </c>
      <c r="CE100">
        <v>0.6</v>
      </c>
      <c r="CF100">
        <v>0.5</v>
      </c>
      <c r="CG100">
        <v>0.5</v>
      </c>
      <c r="CH100">
        <v>0.5</v>
      </c>
      <c r="CI100">
        <v>35</v>
      </c>
      <c r="CJ100">
        <v>35</v>
      </c>
      <c r="CK100">
        <v>35</v>
      </c>
      <c r="CL100">
        <v>115</v>
      </c>
      <c r="CM100">
        <v>163</v>
      </c>
      <c r="CN100">
        <v>134</v>
      </c>
      <c r="CO100">
        <v>1660</v>
      </c>
      <c r="CP100">
        <v>720</v>
      </c>
      <c r="CQ100">
        <v>540</v>
      </c>
      <c r="CR100">
        <v>1600</v>
      </c>
      <c r="CS100">
        <v>9.4E-2</v>
      </c>
      <c r="CT100">
        <v>9.6500000000000002E-2</v>
      </c>
      <c r="CU100">
        <v>9.4600000000000004E-2</v>
      </c>
      <c r="CV100">
        <v>0.10920000000000001</v>
      </c>
      <c r="CW100">
        <v>0.1143</v>
      </c>
      <c r="CX100">
        <v>0.1124</v>
      </c>
      <c r="CY100">
        <v>6.3500000000000001E-2</v>
      </c>
      <c r="CZ100">
        <v>6.8599999999999994E-2</v>
      </c>
      <c r="DA100">
        <v>6.6000000000000003E-2</v>
      </c>
      <c r="DB100">
        <v>7.1099999999999997E-2</v>
      </c>
      <c r="DC100">
        <v>7.6200000000000004E-2</v>
      </c>
      <c r="DD100">
        <v>7.3599999999999999E-2</v>
      </c>
      <c r="DE100">
        <v>6.0999999999999999E-2</v>
      </c>
      <c r="DF100">
        <v>7.6200000000000004E-2</v>
      </c>
      <c r="DG100">
        <v>6.8599999999999994E-2</v>
      </c>
      <c r="DH100">
        <v>2.5000000000000001E-3</v>
      </c>
      <c r="DI100">
        <v>4</v>
      </c>
      <c r="DJ100">
        <v>4.0599999999999997E-2</v>
      </c>
      <c r="DK100">
        <v>1009</v>
      </c>
      <c r="DL100">
        <v>103</v>
      </c>
      <c r="DM100">
        <v>8252</v>
      </c>
      <c r="DN100" t="s">
        <v>188</v>
      </c>
      <c r="DO100">
        <v>1208</v>
      </c>
      <c r="DP100">
        <v>2405</v>
      </c>
      <c r="DQ100" t="s">
        <v>142</v>
      </c>
      <c r="DR100">
        <v>110</v>
      </c>
      <c r="DS100">
        <v>20010915</v>
      </c>
      <c r="DT100" t="s">
        <v>545</v>
      </c>
      <c r="DU100">
        <v>103</v>
      </c>
      <c r="DV100" t="s">
        <v>143</v>
      </c>
    </row>
    <row r="101" spans="1:126">
      <c r="A101" t="s">
        <v>160</v>
      </c>
      <c r="B101">
        <v>3</v>
      </c>
      <c r="C101">
        <v>0</v>
      </c>
      <c r="D101">
        <v>42449</v>
      </c>
      <c r="E101" t="s">
        <v>144</v>
      </c>
      <c r="F101" t="s">
        <v>128</v>
      </c>
      <c r="G101">
        <v>20011022</v>
      </c>
      <c r="H101" t="s">
        <v>548</v>
      </c>
      <c r="I101" t="s">
        <v>334</v>
      </c>
      <c r="J101">
        <v>20011025</v>
      </c>
      <c r="K101" t="s">
        <v>131</v>
      </c>
      <c r="L101" t="s">
        <v>285</v>
      </c>
      <c r="M101" t="s">
        <v>133</v>
      </c>
      <c r="N101" t="s">
        <v>133</v>
      </c>
      <c r="O101" t="s">
        <v>133</v>
      </c>
      <c r="P101">
        <v>-3.4582999999999999</v>
      </c>
      <c r="Q101" t="s">
        <v>135</v>
      </c>
      <c r="R101" t="s">
        <v>136</v>
      </c>
      <c r="S101" t="s">
        <v>135</v>
      </c>
      <c r="T101" t="s">
        <v>137</v>
      </c>
      <c r="U101" t="s">
        <v>137</v>
      </c>
      <c r="V101">
        <v>0</v>
      </c>
      <c r="W101" t="s">
        <v>200</v>
      </c>
      <c r="X101" t="s">
        <v>201</v>
      </c>
      <c r="Y101">
        <v>20011020</v>
      </c>
      <c r="Z101" t="s">
        <v>245</v>
      </c>
      <c r="AA101" t="s">
        <v>395</v>
      </c>
      <c r="AB101" t="s">
        <v>203</v>
      </c>
      <c r="AC101">
        <v>40</v>
      </c>
      <c r="AD101" t="s">
        <v>165</v>
      </c>
      <c r="AE101" t="s">
        <v>165</v>
      </c>
      <c r="AF101" t="s">
        <v>165</v>
      </c>
      <c r="AG101" t="s">
        <v>165</v>
      </c>
      <c r="AH101" t="s">
        <v>137</v>
      </c>
      <c r="AI101">
        <v>0</v>
      </c>
      <c r="AJ101" t="s">
        <v>549</v>
      </c>
      <c r="AK101" t="s">
        <v>248</v>
      </c>
      <c r="AL101" t="s">
        <v>161</v>
      </c>
      <c r="AM101" t="s">
        <v>161</v>
      </c>
      <c r="AN101">
        <v>0</v>
      </c>
      <c r="AO101" t="s">
        <v>161</v>
      </c>
      <c r="AP101">
        <v>3148</v>
      </c>
      <c r="AQ101">
        <v>3151</v>
      </c>
      <c r="AR101">
        <v>3150</v>
      </c>
      <c r="AS101">
        <v>13.3</v>
      </c>
      <c r="AT101">
        <v>13.7</v>
      </c>
      <c r="AU101">
        <v>13.5</v>
      </c>
      <c r="AV101">
        <v>2.19</v>
      </c>
      <c r="AW101">
        <v>2.36</v>
      </c>
      <c r="AX101">
        <v>2.23</v>
      </c>
      <c r="AY101">
        <v>5457</v>
      </c>
      <c r="AZ101">
        <v>5919</v>
      </c>
      <c r="BA101">
        <v>5667</v>
      </c>
      <c r="BB101">
        <v>1935</v>
      </c>
      <c r="BC101">
        <v>2133</v>
      </c>
      <c r="BD101">
        <v>2056</v>
      </c>
      <c r="BE101">
        <v>839</v>
      </c>
      <c r="BF101">
        <v>856</v>
      </c>
      <c r="BG101">
        <v>850</v>
      </c>
      <c r="BH101">
        <v>143.4</v>
      </c>
      <c r="BI101">
        <v>143.6</v>
      </c>
      <c r="BJ101">
        <v>143.5</v>
      </c>
      <c r="BK101">
        <v>85.8</v>
      </c>
      <c r="BL101">
        <v>89.3</v>
      </c>
      <c r="BM101">
        <v>87.9</v>
      </c>
      <c r="BN101">
        <v>91.3</v>
      </c>
      <c r="BO101">
        <v>95.3</v>
      </c>
      <c r="BP101">
        <v>93.5</v>
      </c>
      <c r="BQ101">
        <v>5.5</v>
      </c>
      <c r="BR101">
        <v>6</v>
      </c>
      <c r="BS101">
        <v>5.6</v>
      </c>
      <c r="BT101">
        <v>26.7</v>
      </c>
      <c r="BU101">
        <v>30.3</v>
      </c>
      <c r="BV101">
        <v>28.1</v>
      </c>
      <c r="BW101">
        <v>271</v>
      </c>
      <c r="BX101">
        <v>281</v>
      </c>
      <c r="BY101">
        <v>276</v>
      </c>
      <c r="BZ101">
        <v>8.1</v>
      </c>
      <c r="CA101">
        <v>8.6999999999999993</v>
      </c>
      <c r="CB101">
        <v>8.4</v>
      </c>
      <c r="CC101">
        <v>0.6</v>
      </c>
      <c r="CD101">
        <v>0.7</v>
      </c>
      <c r="CE101">
        <v>0.7</v>
      </c>
      <c r="CF101">
        <v>0.5</v>
      </c>
      <c r="CG101">
        <v>0.5</v>
      </c>
      <c r="CH101">
        <v>0.5</v>
      </c>
      <c r="CI101">
        <v>35</v>
      </c>
      <c r="CJ101">
        <v>35</v>
      </c>
      <c r="CK101">
        <v>35</v>
      </c>
      <c r="CL101">
        <v>203</v>
      </c>
      <c r="CM101">
        <v>229</v>
      </c>
      <c r="CN101">
        <v>215</v>
      </c>
      <c r="CO101" t="s">
        <v>166</v>
      </c>
      <c r="CP101" t="s">
        <v>166</v>
      </c>
      <c r="CQ101" t="s">
        <v>166</v>
      </c>
      <c r="CR101" t="s">
        <v>166</v>
      </c>
      <c r="CS101" t="s">
        <v>134</v>
      </c>
      <c r="CT101" t="s">
        <v>134</v>
      </c>
      <c r="CU101" t="s">
        <v>134</v>
      </c>
      <c r="CV101" t="s">
        <v>134</v>
      </c>
      <c r="CW101" t="s">
        <v>134</v>
      </c>
      <c r="CX101" t="s">
        <v>134</v>
      </c>
      <c r="CY101" t="s">
        <v>134</v>
      </c>
      <c r="CZ101" t="s">
        <v>134</v>
      </c>
      <c r="DA101" t="s">
        <v>134</v>
      </c>
      <c r="DB101" t="s">
        <v>134</v>
      </c>
      <c r="DC101" t="s">
        <v>134</v>
      </c>
      <c r="DD101" t="s">
        <v>134</v>
      </c>
      <c r="DE101" t="s">
        <v>134</v>
      </c>
      <c r="DF101" t="s">
        <v>134</v>
      </c>
      <c r="DG101" t="s">
        <v>134</v>
      </c>
      <c r="DH101" t="s">
        <v>134</v>
      </c>
      <c r="DI101" t="s">
        <v>174</v>
      </c>
      <c r="DJ101" t="s">
        <v>134</v>
      </c>
      <c r="DK101" t="s">
        <v>175</v>
      </c>
      <c r="DL101" t="s">
        <v>175</v>
      </c>
      <c r="DM101" t="s">
        <v>175</v>
      </c>
      <c r="DN101" t="s">
        <v>175</v>
      </c>
      <c r="DO101" t="s">
        <v>175</v>
      </c>
      <c r="DP101" t="s">
        <v>175</v>
      </c>
      <c r="DQ101" t="s">
        <v>175</v>
      </c>
      <c r="DR101">
        <v>120</v>
      </c>
      <c r="DS101">
        <v>20011022</v>
      </c>
      <c r="DT101" t="s">
        <v>548</v>
      </c>
      <c r="DU101">
        <v>103</v>
      </c>
      <c r="DV101" t="s">
        <v>246</v>
      </c>
    </row>
    <row r="102" spans="1:126">
      <c r="A102" t="s">
        <v>160</v>
      </c>
      <c r="B102">
        <v>3</v>
      </c>
      <c r="C102">
        <v>9.4</v>
      </c>
      <c r="D102">
        <v>42450</v>
      </c>
      <c r="E102" t="s">
        <v>144</v>
      </c>
      <c r="F102" t="s">
        <v>145</v>
      </c>
      <c r="G102">
        <v>20011025</v>
      </c>
      <c r="H102" t="s">
        <v>550</v>
      </c>
      <c r="I102" t="s">
        <v>236</v>
      </c>
      <c r="J102">
        <v>20011026</v>
      </c>
      <c r="K102">
        <v>20020425</v>
      </c>
      <c r="L102" t="s">
        <v>133</v>
      </c>
      <c r="M102" t="s">
        <v>133</v>
      </c>
      <c r="N102" t="s">
        <v>133</v>
      </c>
      <c r="O102" t="s">
        <v>133</v>
      </c>
      <c r="P102">
        <v>0.45829999999999999</v>
      </c>
      <c r="Q102" t="s">
        <v>135</v>
      </c>
      <c r="R102" t="s">
        <v>136</v>
      </c>
      <c r="S102" t="s">
        <v>135</v>
      </c>
      <c r="T102" t="s">
        <v>137</v>
      </c>
      <c r="U102" t="s">
        <v>137</v>
      </c>
      <c r="V102">
        <v>0</v>
      </c>
      <c r="W102" t="s">
        <v>147</v>
      </c>
      <c r="X102">
        <v>143.5</v>
      </c>
      <c r="Y102">
        <v>20011023</v>
      </c>
      <c r="Z102" t="s">
        <v>138</v>
      </c>
      <c r="AA102" t="s">
        <v>431</v>
      </c>
      <c r="AB102">
        <v>9903160</v>
      </c>
      <c r="AC102">
        <v>40</v>
      </c>
      <c r="AD102">
        <v>71.55</v>
      </c>
      <c r="AE102">
        <v>65.94</v>
      </c>
      <c r="AF102">
        <v>10.93</v>
      </c>
      <c r="AG102">
        <v>10.07</v>
      </c>
      <c r="AH102">
        <v>10.1</v>
      </c>
      <c r="AI102">
        <v>440</v>
      </c>
      <c r="AJ102" t="s">
        <v>551</v>
      </c>
      <c r="AK102">
        <v>40</v>
      </c>
      <c r="AL102">
        <v>4</v>
      </c>
      <c r="AM102">
        <v>5.4</v>
      </c>
      <c r="AN102">
        <v>9.4</v>
      </c>
      <c r="AO102">
        <v>0</v>
      </c>
      <c r="AP102">
        <v>3148</v>
      </c>
      <c r="AQ102">
        <v>3152</v>
      </c>
      <c r="AR102">
        <v>3150</v>
      </c>
      <c r="AS102">
        <v>13.2</v>
      </c>
      <c r="AT102">
        <v>13.7</v>
      </c>
      <c r="AU102">
        <v>13.4</v>
      </c>
      <c r="AV102">
        <v>2.12</v>
      </c>
      <c r="AW102">
        <v>2.36</v>
      </c>
      <c r="AX102">
        <v>2.23</v>
      </c>
      <c r="AY102">
        <v>3790</v>
      </c>
      <c r="AZ102">
        <v>5507</v>
      </c>
      <c r="BA102">
        <v>4955</v>
      </c>
      <c r="BB102">
        <v>1828</v>
      </c>
      <c r="BC102">
        <v>2390</v>
      </c>
      <c r="BD102">
        <v>2080</v>
      </c>
      <c r="BE102">
        <v>835</v>
      </c>
      <c r="BF102">
        <v>859</v>
      </c>
      <c r="BG102">
        <v>850</v>
      </c>
      <c r="BH102">
        <v>143.4</v>
      </c>
      <c r="BI102">
        <v>143.6</v>
      </c>
      <c r="BJ102">
        <v>143.5</v>
      </c>
      <c r="BK102">
        <v>87.4</v>
      </c>
      <c r="BL102">
        <v>88.5</v>
      </c>
      <c r="BM102">
        <v>87.9</v>
      </c>
      <c r="BN102">
        <v>93.2</v>
      </c>
      <c r="BO102">
        <v>94.5</v>
      </c>
      <c r="BP102">
        <v>93.6</v>
      </c>
      <c r="BQ102">
        <v>5.5</v>
      </c>
      <c r="BR102">
        <v>6.2</v>
      </c>
      <c r="BS102">
        <v>5.8</v>
      </c>
      <c r="BT102">
        <v>25.4</v>
      </c>
      <c r="BU102">
        <v>34.1</v>
      </c>
      <c r="BV102">
        <v>29.4</v>
      </c>
      <c r="BW102">
        <v>262</v>
      </c>
      <c r="BX102">
        <v>281</v>
      </c>
      <c r="BY102">
        <v>272</v>
      </c>
      <c r="BZ102">
        <v>6</v>
      </c>
      <c r="CA102">
        <v>9.6</v>
      </c>
      <c r="CB102">
        <v>7.1</v>
      </c>
      <c r="CC102">
        <v>0.6</v>
      </c>
      <c r="CD102">
        <v>0.7</v>
      </c>
      <c r="CE102">
        <v>0.7</v>
      </c>
      <c r="CF102">
        <v>0.5</v>
      </c>
      <c r="CG102">
        <v>0.5</v>
      </c>
      <c r="CH102">
        <v>0.5</v>
      </c>
      <c r="CI102">
        <v>35</v>
      </c>
      <c r="CJ102">
        <v>35</v>
      </c>
      <c r="CK102">
        <v>35</v>
      </c>
      <c r="CL102">
        <v>205</v>
      </c>
      <c r="CM102">
        <v>251</v>
      </c>
      <c r="CN102">
        <v>226</v>
      </c>
      <c r="CO102">
        <v>1660</v>
      </c>
      <c r="CP102">
        <v>720</v>
      </c>
      <c r="CQ102">
        <v>540</v>
      </c>
      <c r="CR102">
        <v>1400</v>
      </c>
      <c r="CS102">
        <v>9.1399999999999995E-2</v>
      </c>
      <c r="CT102">
        <v>9.4E-2</v>
      </c>
      <c r="CU102">
        <v>9.2700000000000005E-2</v>
      </c>
      <c r="CV102">
        <v>0.1168</v>
      </c>
      <c r="CW102">
        <v>0.11940000000000001</v>
      </c>
      <c r="CX102">
        <v>0.1181</v>
      </c>
      <c r="CY102">
        <v>6.3500000000000001E-2</v>
      </c>
      <c r="CZ102">
        <v>7.1099999999999997E-2</v>
      </c>
      <c r="DA102">
        <v>6.7900000000000002E-2</v>
      </c>
      <c r="DB102">
        <v>6.0999999999999999E-2</v>
      </c>
      <c r="DC102">
        <v>7.3700000000000002E-2</v>
      </c>
      <c r="DD102">
        <v>6.7299999999999999E-2</v>
      </c>
      <c r="DE102">
        <v>5.0799999999999998E-2</v>
      </c>
      <c r="DF102">
        <v>7.6200000000000004E-2</v>
      </c>
      <c r="DG102">
        <v>6.2199999999999998E-2</v>
      </c>
      <c r="DH102">
        <v>7.6E-3</v>
      </c>
      <c r="DI102">
        <v>4</v>
      </c>
      <c r="DJ102">
        <v>5.5899999999999998E-2</v>
      </c>
      <c r="DK102">
        <v>1376</v>
      </c>
      <c r="DL102">
        <v>103</v>
      </c>
      <c r="DM102">
        <v>8252</v>
      </c>
      <c r="DN102" t="s">
        <v>188</v>
      </c>
      <c r="DO102">
        <v>2001</v>
      </c>
      <c r="DP102">
        <v>2405</v>
      </c>
      <c r="DQ102" t="s">
        <v>142</v>
      </c>
      <c r="DR102" t="s">
        <v>552</v>
      </c>
      <c r="DS102">
        <v>20011025</v>
      </c>
      <c r="DT102" t="s">
        <v>550</v>
      </c>
      <c r="DU102">
        <v>103</v>
      </c>
      <c r="DV102" t="s">
        <v>143</v>
      </c>
    </row>
    <row r="103" spans="1:126">
      <c r="A103" t="s">
        <v>126</v>
      </c>
      <c r="B103">
        <v>3</v>
      </c>
      <c r="C103">
        <v>3.4</v>
      </c>
      <c r="D103">
        <v>42171</v>
      </c>
      <c r="E103" t="s">
        <v>144</v>
      </c>
      <c r="F103" t="s">
        <v>145</v>
      </c>
      <c r="G103">
        <v>20011108</v>
      </c>
      <c r="H103" t="s">
        <v>553</v>
      </c>
      <c r="I103" t="s">
        <v>295</v>
      </c>
      <c r="J103">
        <v>20011109</v>
      </c>
      <c r="K103" t="s">
        <v>131</v>
      </c>
      <c r="L103" t="s">
        <v>525</v>
      </c>
      <c r="M103" t="s">
        <v>526</v>
      </c>
      <c r="N103" t="s">
        <v>249</v>
      </c>
      <c r="O103" t="s">
        <v>268</v>
      </c>
      <c r="P103">
        <v>-2.0417000000000001</v>
      </c>
      <c r="Q103" t="s">
        <v>135</v>
      </c>
      <c r="R103" t="s">
        <v>136</v>
      </c>
      <c r="S103" t="s">
        <v>135</v>
      </c>
      <c r="T103" t="s">
        <v>137</v>
      </c>
      <c r="U103" t="s">
        <v>137</v>
      </c>
      <c r="V103">
        <v>0</v>
      </c>
      <c r="W103" t="s">
        <v>286</v>
      </c>
      <c r="X103">
        <v>143.5</v>
      </c>
      <c r="Y103">
        <v>20011106</v>
      </c>
      <c r="Z103" t="s">
        <v>138</v>
      </c>
      <c r="AA103" t="s">
        <v>150</v>
      </c>
      <c r="AB103">
        <v>11769</v>
      </c>
      <c r="AC103">
        <v>40</v>
      </c>
      <c r="AD103">
        <v>71.650000000000006</v>
      </c>
      <c r="AE103">
        <v>66.11</v>
      </c>
      <c r="AF103">
        <v>10.84</v>
      </c>
      <c r="AG103">
        <v>10.119999999999999</v>
      </c>
      <c r="AH103">
        <v>10.3</v>
      </c>
      <c r="AI103">
        <v>460</v>
      </c>
      <c r="AJ103" t="s">
        <v>554</v>
      </c>
      <c r="AK103">
        <v>40</v>
      </c>
      <c r="AL103">
        <v>2.2999999999999998</v>
      </c>
      <c r="AM103">
        <v>1.1000000000000001</v>
      </c>
      <c r="AN103">
        <v>3.4</v>
      </c>
      <c r="AO103">
        <v>0</v>
      </c>
      <c r="AP103">
        <v>3147</v>
      </c>
      <c r="AQ103">
        <v>3159</v>
      </c>
      <c r="AR103">
        <v>3151.3</v>
      </c>
      <c r="AS103">
        <v>13.2</v>
      </c>
      <c r="AT103">
        <v>13.6</v>
      </c>
      <c r="AU103">
        <v>13.4</v>
      </c>
      <c r="AV103">
        <v>2.25</v>
      </c>
      <c r="AW103">
        <v>2.2999999999999998</v>
      </c>
      <c r="AX103">
        <v>2.29</v>
      </c>
      <c r="AY103">
        <v>6.2</v>
      </c>
      <c r="AZ103">
        <v>6.5</v>
      </c>
      <c r="BA103">
        <v>6.4</v>
      </c>
      <c r="BB103">
        <v>0</v>
      </c>
      <c r="BC103">
        <v>0</v>
      </c>
      <c r="BD103">
        <v>0</v>
      </c>
      <c r="BE103">
        <v>845</v>
      </c>
      <c r="BF103">
        <v>858</v>
      </c>
      <c r="BG103">
        <v>851</v>
      </c>
      <c r="BH103">
        <v>143</v>
      </c>
      <c r="BI103">
        <v>144.1</v>
      </c>
      <c r="BJ103">
        <v>143.5</v>
      </c>
      <c r="BK103">
        <v>87.6</v>
      </c>
      <c r="BL103">
        <v>88.2</v>
      </c>
      <c r="BM103">
        <v>87.9</v>
      </c>
      <c r="BN103">
        <v>93.1</v>
      </c>
      <c r="BO103">
        <v>93.8</v>
      </c>
      <c r="BP103">
        <v>93.5</v>
      </c>
      <c r="BQ103">
        <v>5.4</v>
      </c>
      <c r="BR103">
        <v>5.9</v>
      </c>
      <c r="BS103">
        <v>5.6</v>
      </c>
      <c r="BT103">
        <v>32.700000000000003</v>
      </c>
      <c r="BU103">
        <v>37.700000000000003</v>
      </c>
      <c r="BV103">
        <v>35.1</v>
      </c>
      <c r="BW103">
        <v>272</v>
      </c>
      <c r="BX103">
        <v>279</v>
      </c>
      <c r="BY103">
        <v>276</v>
      </c>
      <c r="BZ103">
        <v>9.5</v>
      </c>
      <c r="CA103">
        <v>10.1</v>
      </c>
      <c r="CB103">
        <v>9.9</v>
      </c>
      <c r="CC103">
        <v>0.5</v>
      </c>
      <c r="CD103">
        <v>0.5</v>
      </c>
      <c r="CE103">
        <v>0.5</v>
      </c>
      <c r="CF103">
        <v>0.5</v>
      </c>
      <c r="CG103">
        <v>0.5</v>
      </c>
      <c r="CH103">
        <v>0.5</v>
      </c>
      <c r="CI103">
        <v>35</v>
      </c>
      <c r="CJ103">
        <v>35</v>
      </c>
      <c r="CK103">
        <v>35</v>
      </c>
      <c r="CL103">
        <v>93.4</v>
      </c>
      <c r="CM103">
        <v>141.6</v>
      </c>
      <c r="CN103">
        <v>122.8</v>
      </c>
      <c r="CO103">
        <v>1660</v>
      </c>
      <c r="CP103">
        <v>720</v>
      </c>
      <c r="CQ103">
        <v>720</v>
      </c>
      <c r="CR103">
        <v>1200</v>
      </c>
      <c r="CS103">
        <v>5.33E-2</v>
      </c>
      <c r="CT103">
        <v>5.33E-2</v>
      </c>
      <c r="CU103">
        <v>5.33E-2</v>
      </c>
      <c r="CV103">
        <v>8.3799999999999999E-2</v>
      </c>
      <c r="CW103">
        <v>8.3799999999999999E-2</v>
      </c>
      <c r="CX103">
        <v>8.3799999999999999E-2</v>
      </c>
      <c r="CY103">
        <v>6.0999999999999999E-2</v>
      </c>
      <c r="CZ103">
        <v>6.0999999999999999E-2</v>
      </c>
      <c r="DA103">
        <v>6.0999999999999999E-2</v>
      </c>
      <c r="DB103">
        <v>5.5899999999999998E-2</v>
      </c>
      <c r="DC103">
        <v>5.5899999999999998E-2</v>
      </c>
      <c r="DD103">
        <v>5.5899999999999998E-2</v>
      </c>
      <c r="DE103">
        <v>5.33E-2</v>
      </c>
      <c r="DF103">
        <v>6.8599999999999994E-2</v>
      </c>
      <c r="DG103">
        <v>6.0999999999999999E-2</v>
      </c>
      <c r="DH103">
        <v>0</v>
      </c>
      <c r="DI103">
        <v>3</v>
      </c>
      <c r="DJ103">
        <v>5.5899999999999998E-2</v>
      </c>
      <c r="DK103" t="s">
        <v>267</v>
      </c>
      <c r="DL103" t="s">
        <v>182</v>
      </c>
      <c r="DM103">
        <v>8252</v>
      </c>
      <c r="DN103">
        <v>8231</v>
      </c>
      <c r="DO103">
        <v>1291</v>
      </c>
      <c r="DP103">
        <v>2405</v>
      </c>
      <c r="DQ103" t="s">
        <v>142</v>
      </c>
      <c r="DR103">
        <v>22</v>
      </c>
      <c r="DS103">
        <v>20011108</v>
      </c>
      <c r="DT103" t="s">
        <v>553</v>
      </c>
      <c r="DU103" t="s">
        <v>302</v>
      </c>
      <c r="DV103" t="s">
        <v>143</v>
      </c>
    </row>
    <row r="104" spans="1:126">
      <c r="A104" t="s">
        <v>126</v>
      </c>
      <c r="B104">
        <v>4</v>
      </c>
      <c r="C104">
        <v>4.0999999999999996</v>
      </c>
      <c r="D104">
        <v>42172</v>
      </c>
      <c r="E104" t="s">
        <v>144</v>
      </c>
      <c r="F104" t="s">
        <v>145</v>
      </c>
      <c r="G104">
        <v>20011111</v>
      </c>
      <c r="H104" t="s">
        <v>555</v>
      </c>
      <c r="I104" t="s">
        <v>236</v>
      </c>
      <c r="J104">
        <v>20011112</v>
      </c>
      <c r="K104">
        <v>20020511</v>
      </c>
      <c r="L104" t="s">
        <v>133</v>
      </c>
      <c r="M104" t="s">
        <v>133</v>
      </c>
      <c r="N104" t="s">
        <v>133</v>
      </c>
      <c r="O104" t="s">
        <v>133</v>
      </c>
      <c r="P104">
        <v>-1.75</v>
      </c>
      <c r="Q104" t="s">
        <v>135</v>
      </c>
      <c r="R104" t="s">
        <v>136</v>
      </c>
      <c r="S104" t="s">
        <v>135</v>
      </c>
      <c r="T104" t="s">
        <v>137</v>
      </c>
      <c r="U104" t="s">
        <v>137</v>
      </c>
      <c r="V104">
        <v>0</v>
      </c>
      <c r="W104" t="s">
        <v>286</v>
      </c>
      <c r="X104">
        <v>143.5</v>
      </c>
      <c r="Y104">
        <v>20011109</v>
      </c>
      <c r="Z104" t="s">
        <v>138</v>
      </c>
      <c r="AA104" t="s">
        <v>328</v>
      </c>
      <c r="AB104">
        <v>11769</v>
      </c>
      <c r="AC104">
        <v>40</v>
      </c>
      <c r="AD104">
        <v>71.819999999999993</v>
      </c>
      <c r="AE104">
        <v>65.62</v>
      </c>
      <c r="AF104">
        <v>10.9</v>
      </c>
      <c r="AG104">
        <v>10.11</v>
      </c>
      <c r="AH104">
        <v>10.3</v>
      </c>
      <c r="AI104">
        <v>210</v>
      </c>
      <c r="AJ104" t="s">
        <v>556</v>
      </c>
      <c r="AK104">
        <v>40</v>
      </c>
      <c r="AL104">
        <v>1.5</v>
      </c>
      <c r="AM104">
        <v>2.6</v>
      </c>
      <c r="AN104">
        <v>4.0999999999999996</v>
      </c>
      <c r="AO104">
        <v>0</v>
      </c>
      <c r="AP104">
        <v>3150</v>
      </c>
      <c r="AQ104">
        <v>3159</v>
      </c>
      <c r="AR104">
        <v>3152.7</v>
      </c>
      <c r="AS104">
        <v>13.2</v>
      </c>
      <c r="AT104">
        <v>13.6</v>
      </c>
      <c r="AU104">
        <v>13.4</v>
      </c>
      <c r="AV104">
        <v>2.25</v>
      </c>
      <c r="AW104">
        <v>2.3199999999999998</v>
      </c>
      <c r="AX104">
        <v>2.2799999999999998</v>
      </c>
      <c r="AY104">
        <v>6.8</v>
      </c>
      <c r="AZ104">
        <v>7.5</v>
      </c>
      <c r="BA104">
        <v>7.1</v>
      </c>
      <c r="BB104">
        <v>0</v>
      </c>
      <c r="BC104">
        <v>0</v>
      </c>
      <c r="BD104">
        <v>0</v>
      </c>
      <c r="BE104">
        <v>844</v>
      </c>
      <c r="BF104">
        <v>855</v>
      </c>
      <c r="BG104">
        <v>851</v>
      </c>
      <c r="BH104">
        <v>143.19999999999999</v>
      </c>
      <c r="BI104">
        <v>144</v>
      </c>
      <c r="BJ104">
        <v>143.5</v>
      </c>
      <c r="BK104">
        <v>87.8</v>
      </c>
      <c r="BL104">
        <v>88.1</v>
      </c>
      <c r="BM104">
        <v>87.9</v>
      </c>
      <c r="BN104">
        <v>93.4</v>
      </c>
      <c r="BO104">
        <v>93.7</v>
      </c>
      <c r="BP104">
        <v>93.5</v>
      </c>
      <c r="BQ104">
        <v>5.5</v>
      </c>
      <c r="BR104">
        <v>5.8</v>
      </c>
      <c r="BS104">
        <v>5.6</v>
      </c>
      <c r="BT104">
        <v>28.4</v>
      </c>
      <c r="BU104">
        <v>35.200000000000003</v>
      </c>
      <c r="BV104">
        <v>32.299999999999997</v>
      </c>
      <c r="BW104">
        <v>276</v>
      </c>
      <c r="BX104">
        <v>276</v>
      </c>
      <c r="BY104">
        <v>276</v>
      </c>
      <c r="BZ104">
        <v>9.5</v>
      </c>
      <c r="CA104">
        <v>10.1</v>
      </c>
      <c r="CB104">
        <v>9.9</v>
      </c>
      <c r="CC104">
        <v>0.3</v>
      </c>
      <c r="CD104">
        <v>0.4</v>
      </c>
      <c r="CE104">
        <v>0.4</v>
      </c>
      <c r="CF104">
        <v>0.5</v>
      </c>
      <c r="CG104">
        <v>0.5</v>
      </c>
      <c r="CH104">
        <v>0.5</v>
      </c>
      <c r="CI104">
        <v>35</v>
      </c>
      <c r="CJ104">
        <v>35</v>
      </c>
      <c r="CK104">
        <v>35</v>
      </c>
      <c r="CL104">
        <v>133.1</v>
      </c>
      <c r="CM104">
        <v>150.1</v>
      </c>
      <c r="CN104">
        <v>142.9</v>
      </c>
      <c r="CO104">
        <v>1660</v>
      </c>
      <c r="CP104">
        <v>720</v>
      </c>
      <c r="CQ104">
        <v>720</v>
      </c>
      <c r="CR104">
        <v>1450</v>
      </c>
      <c r="CS104">
        <v>6.0999999999999999E-2</v>
      </c>
      <c r="CT104">
        <v>6.0999999999999999E-2</v>
      </c>
      <c r="CU104">
        <v>6.0999999999999999E-2</v>
      </c>
      <c r="CV104">
        <v>8.6400000000000005E-2</v>
      </c>
      <c r="CW104">
        <v>8.6400000000000005E-2</v>
      </c>
      <c r="CX104">
        <v>8.6400000000000005E-2</v>
      </c>
      <c r="CY104">
        <v>6.8599999999999994E-2</v>
      </c>
      <c r="CZ104">
        <v>6.8599999999999994E-2</v>
      </c>
      <c r="DA104">
        <v>6.8599999999999994E-2</v>
      </c>
      <c r="DB104">
        <v>6.6000000000000003E-2</v>
      </c>
      <c r="DC104">
        <v>6.6000000000000003E-2</v>
      </c>
      <c r="DD104">
        <v>6.6000000000000003E-2</v>
      </c>
      <c r="DE104">
        <v>5.0799999999999998E-2</v>
      </c>
      <c r="DF104">
        <v>6.6000000000000003E-2</v>
      </c>
      <c r="DG104">
        <v>5.8400000000000001E-2</v>
      </c>
      <c r="DH104">
        <v>0</v>
      </c>
      <c r="DI104">
        <v>7</v>
      </c>
      <c r="DJ104">
        <v>3.56E-2</v>
      </c>
      <c r="DK104" t="s">
        <v>515</v>
      </c>
      <c r="DL104" t="s">
        <v>141</v>
      </c>
      <c r="DM104">
        <v>8252</v>
      </c>
      <c r="DN104">
        <v>8231</v>
      </c>
      <c r="DO104">
        <v>1288</v>
      </c>
      <c r="DP104" t="s">
        <v>479</v>
      </c>
      <c r="DQ104" t="s">
        <v>142</v>
      </c>
      <c r="DR104">
        <v>90</v>
      </c>
      <c r="DS104">
        <v>20011111</v>
      </c>
      <c r="DT104" t="s">
        <v>555</v>
      </c>
      <c r="DU104">
        <v>119</v>
      </c>
      <c r="DV104" t="s">
        <v>143</v>
      </c>
    </row>
    <row r="105" spans="1:126">
      <c r="A105" t="s">
        <v>126</v>
      </c>
      <c r="B105">
        <v>3</v>
      </c>
      <c r="C105">
        <v>7.9</v>
      </c>
      <c r="D105">
        <v>42173</v>
      </c>
      <c r="E105" t="s">
        <v>144</v>
      </c>
      <c r="F105" t="s">
        <v>145</v>
      </c>
      <c r="G105">
        <v>20011114</v>
      </c>
      <c r="H105" t="s">
        <v>251</v>
      </c>
      <c r="I105" t="s">
        <v>236</v>
      </c>
      <c r="J105">
        <v>20011115</v>
      </c>
      <c r="K105" t="s">
        <v>131</v>
      </c>
      <c r="L105" t="s">
        <v>557</v>
      </c>
      <c r="M105" t="s">
        <v>419</v>
      </c>
      <c r="N105" t="s">
        <v>484</v>
      </c>
      <c r="O105" t="s">
        <v>133</v>
      </c>
      <c r="P105">
        <v>-0.16669999999999999</v>
      </c>
      <c r="Q105" t="s">
        <v>135</v>
      </c>
      <c r="R105" t="s">
        <v>136</v>
      </c>
      <c r="S105" t="s">
        <v>135</v>
      </c>
      <c r="T105" t="s">
        <v>137</v>
      </c>
      <c r="U105" t="s">
        <v>137</v>
      </c>
      <c r="V105">
        <v>0</v>
      </c>
      <c r="W105" t="s">
        <v>286</v>
      </c>
      <c r="X105">
        <v>143.5</v>
      </c>
      <c r="Y105">
        <v>20011112</v>
      </c>
      <c r="Z105" t="s">
        <v>138</v>
      </c>
      <c r="AA105" t="s">
        <v>355</v>
      </c>
      <c r="AB105">
        <v>11769</v>
      </c>
      <c r="AC105">
        <v>40</v>
      </c>
      <c r="AD105">
        <v>71.88</v>
      </c>
      <c r="AE105">
        <v>66.2</v>
      </c>
      <c r="AF105">
        <v>10.92</v>
      </c>
      <c r="AG105">
        <v>10.15</v>
      </c>
      <c r="AH105">
        <v>10.130000000000001</v>
      </c>
      <c r="AI105">
        <v>310</v>
      </c>
      <c r="AJ105" t="s">
        <v>558</v>
      </c>
      <c r="AK105">
        <v>40</v>
      </c>
      <c r="AL105">
        <v>5.9</v>
      </c>
      <c r="AM105">
        <v>2</v>
      </c>
      <c r="AN105">
        <v>7.9</v>
      </c>
      <c r="AO105">
        <v>0</v>
      </c>
      <c r="AP105">
        <v>3147</v>
      </c>
      <c r="AQ105">
        <v>3155</v>
      </c>
      <c r="AR105">
        <v>3150.8</v>
      </c>
      <c r="AS105">
        <v>13.2</v>
      </c>
      <c r="AT105">
        <v>13.6</v>
      </c>
      <c r="AU105">
        <v>13.4</v>
      </c>
      <c r="AV105">
        <v>2.2200000000000002</v>
      </c>
      <c r="AW105">
        <v>2.2799999999999998</v>
      </c>
      <c r="AX105">
        <v>2.25</v>
      </c>
      <c r="AY105">
        <v>5.8</v>
      </c>
      <c r="AZ105">
        <v>6.2</v>
      </c>
      <c r="BA105">
        <v>6</v>
      </c>
      <c r="BB105">
        <v>0</v>
      </c>
      <c r="BC105">
        <v>0</v>
      </c>
      <c r="BD105">
        <v>0</v>
      </c>
      <c r="BE105">
        <v>836</v>
      </c>
      <c r="BF105">
        <v>868</v>
      </c>
      <c r="BG105">
        <v>850</v>
      </c>
      <c r="BH105">
        <v>143</v>
      </c>
      <c r="BI105">
        <v>144</v>
      </c>
      <c r="BJ105">
        <v>143.6</v>
      </c>
      <c r="BK105">
        <v>87.7</v>
      </c>
      <c r="BL105">
        <v>88.3</v>
      </c>
      <c r="BM105">
        <v>88.1</v>
      </c>
      <c r="BN105">
        <v>93.2</v>
      </c>
      <c r="BO105">
        <v>93.9</v>
      </c>
      <c r="BP105">
        <v>93.7</v>
      </c>
      <c r="BQ105">
        <v>5.4</v>
      </c>
      <c r="BR105">
        <v>5.7</v>
      </c>
      <c r="BS105">
        <v>5.6</v>
      </c>
      <c r="BT105">
        <v>32.4</v>
      </c>
      <c r="BU105">
        <v>37.5</v>
      </c>
      <c r="BV105">
        <v>34.9</v>
      </c>
      <c r="BW105">
        <v>276</v>
      </c>
      <c r="BX105">
        <v>276</v>
      </c>
      <c r="BY105">
        <v>276</v>
      </c>
      <c r="BZ105">
        <v>9.5</v>
      </c>
      <c r="CA105">
        <v>10.1</v>
      </c>
      <c r="CB105">
        <v>9.9</v>
      </c>
      <c r="CC105">
        <v>0.5</v>
      </c>
      <c r="CD105">
        <v>0.5</v>
      </c>
      <c r="CE105">
        <v>0.5</v>
      </c>
      <c r="CF105">
        <v>0.5</v>
      </c>
      <c r="CG105">
        <v>0.5</v>
      </c>
      <c r="CH105">
        <v>0.5</v>
      </c>
      <c r="CI105">
        <v>35</v>
      </c>
      <c r="CJ105">
        <v>35</v>
      </c>
      <c r="CK105">
        <v>35</v>
      </c>
      <c r="CL105">
        <v>116.1</v>
      </c>
      <c r="CM105">
        <v>229.4</v>
      </c>
      <c r="CN105">
        <v>154.5</v>
      </c>
      <c r="CO105">
        <v>1660</v>
      </c>
      <c r="CP105">
        <v>720</v>
      </c>
      <c r="CQ105">
        <v>720</v>
      </c>
      <c r="CR105">
        <v>1350</v>
      </c>
      <c r="CS105">
        <v>5.33E-2</v>
      </c>
      <c r="CT105">
        <v>5.33E-2</v>
      </c>
      <c r="CU105">
        <v>5.33E-2</v>
      </c>
      <c r="CV105">
        <v>8.3799999999999999E-2</v>
      </c>
      <c r="CW105">
        <v>8.3799999999999999E-2</v>
      </c>
      <c r="CX105">
        <v>8.3799999999999999E-2</v>
      </c>
      <c r="CY105">
        <v>6.0999999999999999E-2</v>
      </c>
      <c r="CZ105">
        <v>6.0999999999999999E-2</v>
      </c>
      <c r="DA105">
        <v>6.0999999999999999E-2</v>
      </c>
      <c r="DB105">
        <v>5.5899999999999998E-2</v>
      </c>
      <c r="DC105">
        <v>5.5899999999999998E-2</v>
      </c>
      <c r="DD105">
        <v>5.5899999999999998E-2</v>
      </c>
      <c r="DE105">
        <v>5.33E-2</v>
      </c>
      <c r="DF105">
        <v>6.8599999999999994E-2</v>
      </c>
      <c r="DG105">
        <v>6.0999999999999999E-2</v>
      </c>
      <c r="DH105">
        <v>0</v>
      </c>
      <c r="DI105">
        <v>4</v>
      </c>
      <c r="DJ105">
        <v>3.56E-2</v>
      </c>
      <c r="DK105" t="s">
        <v>267</v>
      </c>
      <c r="DL105" t="s">
        <v>182</v>
      </c>
      <c r="DM105">
        <v>8252</v>
      </c>
      <c r="DN105">
        <v>8231</v>
      </c>
      <c r="DO105">
        <v>1291</v>
      </c>
      <c r="DP105" t="s">
        <v>559</v>
      </c>
      <c r="DQ105" t="s">
        <v>142</v>
      </c>
      <c r="DR105" t="s">
        <v>560</v>
      </c>
      <c r="DS105">
        <v>20011114</v>
      </c>
      <c r="DT105" t="s">
        <v>251</v>
      </c>
      <c r="DU105" t="s">
        <v>302</v>
      </c>
      <c r="DV105" t="s">
        <v>143</v>
      </c>
    </row>
    <row r="106" spans="1:126">
      <c r="A106" t="s">
        <v>239</v>
      </c>
      <c r="B106">
        <v>1</v>
      </c>
      <c r="C106">
        <v>5.0999999999999996</v>
      </c>
      <c r="D106">
        <v>38050</v>
      </c>
      <c r="E106" t="s">
        <v>144</v>
      </c>
      <c r="F106" t="s">
        <v>145</v>
      </c>
      <c r="G106">
        <v>20011116</v>
      </c>
      <c r="H106" t="s">
        <v>561</v>
      </c>
      <c r="I106" t="s">
        <v>236</v>
      </c>
      <c r="J106">
        <v>20011120</v>
      </c>
      <c r="K106">
        <v>20020516</v>
      </c>
      <c r="L106" t="s">
        <v>133</v>
      </c>
      <c r="M106" t="s">
        <v>133</v>
      </c>
      <c r="N106" t="s">
        <v>133</v>
      </c>
      <c r="O106" t="s">
        <v>133</v>
      </c>
      <c r="P106">
        <v>-1.3332999999999999</v>
      </c>
      <c r="Q106" t="s">
        <v>135</v>
      </c>
      <c r="R106" t="s">
        <v>136</v>
      </c>
      <c r="S106" t="s">
        <v>135</v>
      </c>
      <c r="T106" t="s">
        <v>137</v>
      </c>
      <c r="U106" t="s">
        <v>137</v>
      </c>
      <c r="V106">
        <v>0</v>
      </c>
      <c r="W106" t="s">
        <v>164</v>
      </c>
      <c r="X106">
        <v>143.5</v>
      </c>
      <c r="Y106">
        <v>20011114</v>
      </c>
      <c r="Z106" t="s">
        <v>138</v>
      </c>
      <c r="AA106" t="s">
        <v>561</v>
      </c>
      <c r="AB106">
        <v>11769</v>
      </c>
      <c r="AC106">
        <v>40</v>
      </c>
      <c r="AD106">
        <v>71.209999999999994</v>
      </c>
      <c r="AE106">
        <v>64.63</v>
      </c>
      <c r="AF106">
        <v>10.82</v>
      </c>
      <c r="AG106">
        <v>10.029999999999999</v>
      </c>
      <c r="AH106">
        <v>10.17</v>
      </c>
      <c r="AI106">
        <v>-80</v>
      </c>
      <c r="AJ106">
        <v>38050</v>
      </c>
      <c r="AK106">
        <v>40</v>
      </c>
      <c r="AL106">
        <v>2.5</v>
      </c>
      <c r="AM106">
        <v>2.6</v>
      </c>
      <c r="AN106">
        <v>5.0999999999999996</v>
      </c>
      <c r="AO106">
        <v>0</v>
      </c>
      <c r="AP106">
        <v>3145</v>
      </c>
      <c r="AQ106">
        <v>3165</v>
      </c>
      <c r="AR106">
        <v>3152</v>
      </c>
      <c r="AS106">
        <v>13.4</v>
      </c>
      <c r="AT106">
        <v>13.4</v>
      </c>
      <c r="AU106">
        <v>13.4</v>
      </c>
      <c r="AV106">
        <v>2.2000000000000002</v>
      </c>
      <c r="AW106">
        <v>2.2599999999999998</v>
      </c>
      <c r="AX106">
        <v>2.2400000000000002</v>
      </c>
      <c r="AY106">
        <v>4996.1000000000004</v>
      </c>
      <c r="AZ106">
        <v>4996.1000000000004</v>
      </c>
      <c r="BA106">
        <v>4996.1000000000004</v>
      </c>
      <c r="BB106" t="s">
        <v>168</v>
      </c>
      <c r="BC106" t="s">
        <v>168</v>
      </c>
      <c r="BD106" t="s">
        <v>168</v>
      </c>
      <c r="BE106">
        <v>838</v>
      </c>
      <c r="BF106">
        <v>861</v>
      </c>
      <c r="BG106">
        <v>852</v>
      </c>
      <c r="BH106">
        <v>142.4</v>
      </c>
      <c r="BI106">
        <v>144.4</v>
      </c>
      <c r="BJ106">
        <v>143.4</v>
      </c>
      <c r="BK106">
        <v>87.2</v>
      </c>
      <c r="BL106">
        <v>89.7</v>
      </c>
      <c r="BM106">
        <v>88.1</v>
      </c>
      <c r="BN106">
        <v>92.9</v>
      </c>
      <c r="BO106">
        <v>94.6</v>
      </c>
      <c r="BP106">
        <v>93.5</v>
      </c>
      <c r="BQ106">
        <v>4.9000000000000004</v>
      </c>
      <c r="BR106">
        <v>5.7</v>
      </c>
      <c r="BS106">
        <v>5.4</v>
      </c>
      <c r="BT106">
        <v>19.399999999999999</v>
      </c>
      <c r="BU106">
        <v>33.200000000000003</v>
      </c>
      <c r="BV106">
        <v>24.9</v>
      </c>
      <c r="BW106">
        <v>276</v>
      </c>
      <c r="BX106">
        <v>276</v>
      </c>
      <c r="BY106">
        <v>276</v>
      </c>
      <c r="BZ106">
        <v>15.9</v>
      </c>
      <c r="CA106">
        <v>15.9</v>
      </c>
      <c r="CB106">
        <v>15.9</v>
      </c>
      <c r="CC106">
        <v>0.3</v>
      </c>
      <c r="CD106">
        <v>0.3</v>
      </c>
      <c r="CE106">
        <v>0.3</v>
      </c>
      <c r="CF106">
        <v>0.5</v>
      </c>
      <c r="CG106">
        <v>0.5</v>
      </c>
      <c r="CH106">
        <v>0.5</v>
      </c>
      <c r="CI106">
        <v>35</v>
      </c>
      <c r="CJ106">
        <v>35</v>
      </c>
      <c r="CK106">
        <v>35</v>
      </c>
      <c r="CL106">
        <v>271.8</v>
      </c>
      <c r="CM106">
        <v>294.5</v>
      </c>
      <c r="CN106">
        <v>285.39999999999998</v>
      </c>
      <c r="CO106">
        <v>1660</v>
      </c>
      <c r="CP106">
        <v>720</v>
      </c>
      <c r="CQ106">
        <v>540</v>
      </c>
      <c r="CR106">
        <v>1920</v>
      </c>
      <c r="CS106">
        <v>6.6000000000000003E-2</v>
      </c>
      <c r="CT106">
        <v>6.6000000000000003E-2</v>
      </c>
      <c r="CU106">
        <v>6.6000000000000003E-2</v>
      </c>
      <c r="CV106">
        <v>9.1399999999999995E-2</v>
      </c>
      <c r="CW106">
        <v>9.1399999999999995E-2</v>
      </c>
      <c r="CX106">
        <v>9.1399999999999995E-2</v>
      </c>
      <c r="CY106">
        <v>6.8599999999999994E-2</v>
      </c>
      <c r="CZ106">
        <v>6.8599999999999994E-2</v>
      </c>
      <c r="DA106">
        <v>6.8599999999999994E-2</v>
      </c>
      <c r="DB106">
        <v>6.3500000000000001E-2</v>
      </c>
      <c r="DC106">
        <v>6.6000000000000003E-2</v>
      </c>
      <c r="DD106">
        <v>6.4799999999999996E-2</v>
      </c>
      <c r="DE106">
        <v>6.8599999999999994E-2</v>
      </c>
      <c r="DF106">
        <v>6.8599999999999994E-2</v>
      </c>
      <c r="DG106">
        <v>6.8599999999999994E-2</v>
      </c>
      <c r="DH106">
        <v>0</v>
      </c>
      <c r="DI106">
        <v>9</v>
      </c>
      <c r="DJ106">
        <v>5.33E-2</v>
      </c>
      <c r="DK106">
        <v>49416</v>
      </c>
      <c r="DL106">
        <v>67.75</v>
      </c>
      <c r="DM106" t="s">
        <v>445</v>
      </c>
      <c r="DN106">
        <v>8231</v>
      </c>
      <c r="DO106">
        <v>488</v>
      </c>
      <c r="DP106">
        <v>2405</v>
      </c>
      <c r="DQ106" t="s">
        <v>142</v>
      </c>
      <c r="DR106">
        <v>227</v>
      </c>
      <c r="DS106">
        <v>20011116</v>
      </c>
      <c r="DT106" t="s">
        <v>561</v>
      </c>
      <c r="DU106">
        <v>91</v>
      </c>
      <c r="DV106" t="s">
        <v>143</v>
      </c>
    </row>
    <row r="107" spans="1:126">
      <c r="A107" t="s">
        <v>126</v>
      </c>
      <c r="B107">
        <v>1</v>
      </c>
      <c r="C107">
        <v>24.4</v>
      </c>
      <c r="D107">
        <v>42219</v>
      </c>
      <c r="E107">
        <v>1006</v>
      </c>
      <c r="F107" t="s">
        <v>145</v>
      </c>
      <c r="G107">
        <v>20011118</v>
      </c>
      <c r="H107" t="s">
        <v>360</v>
      </c>
      <c r="I107" t="s">
        <v>236</v>
      </c>
      <c r="J107">
        <v>20011119</v>
      </c>
      <c r="K107">
        <v>20020518</v>
      </c>
      <c r="L107" t="s">
        <v>133</v>
      </c>
      <c r="M107" t="s">
        <v>133</v>
      </c>
      <c r="N107" t="s">
        <v>133</v>
      </c>
      <c r="O107" t="s">
        <v>133</v>
      </c>
      <c r="P107">
        <v>1.8884000000000001</v>
      </c>
      <c r="Q107" t="s">
        <v>135</v>
      </c>
      <c r="R107" t="s">
        <v>136</v>
      </c>
      <c r="S107" t="s">
        <v>135</v>
      </c>
      <c r="T107" t="s">
        <v>137</v>
      </c>
      <c r="U107" t="s">
        <v>137</v>
      </c>
      <c r="V107">
        <v>0</v>
      </c>
      <c r="W107" t="s">
        <v>286</v>
      </c>
      <c r="X107">
        <v>143.5</v>
      </c>
      <c r="Y107">
        <v>20011116</v>
      </c>
      <c r="Z107" t="s">
        <v>138</v>
      </c>
      <c r="AA107" t="s">
        <v>562</v>
      </c>
      <c r="AB107">
        <v>11769</v>
      </c>
      <c r="AC107">
        <v>40</v>
      </c>
      <c r="AD107">
        <v>60.01</v>
      </c>
      <c r="AE107">
        <v>51.45</v>
      </c>
      <c r="AF107">
        <v>10.130000000000001</v>
      </c>
      <c r="AG107">
        <v>8.8699999999999992</v>
      </c>
      <c r="AH107">
        <v>9.1</v>
      </c>
      <c r="AI107">
        <v>260</v>
      </c>
      <c r="AJ107" t="s">
        <v>563</v>
      </c>
      <c r="AK107">
        <v>40</v>
      </c>
      <c r="AL107">
        <v>5.7</v>
      </c>
      <c r="AM107">
        <v>18.7</v>
      </c>
      <c r="AN107">
        <v>24.4</v>
      </c>
      <c r="AO107">
        <v>0</v>
      </c>
      <c r="AP107">
        <v>3146</v>
      </c>
      <c r="AQ107">
        <v>3154</v>
      </c>
      <c r="AR107">
        <v>3150.4</v>
      </c>
      <c r="AS107">
        <v>13.3</v>
      </c>
      <c r="AT107">
        <v>13.6</v>
      </c>
      <c r="AU107">
        <v>13.4</v>
      </c>
      <c r="AV107">
        <v>2.15</v>
      </c>
      <c r="AW107">
        <v>2.23</v>
      </c>
      <c r="AX107">
        <v>2.19</v>
      </c>
      <c r="AY107">
        <v>5.5</v>
      </c>
      <c r="AZ107">
        <v>5.9</v>
      </c>
      <c r="BA107">
        <v>5.7</v>
      </c>
      <c r="BB107">
        <v>0</v>
      </c>
      <c r="BC107">
        <v>0</v>
      </c>
      <c r="BD107">
        <v>0</v>
      </c>
      <c r="BE107">
        <v>838</v>
      </c>
      <c r="BF107">
        <v>863</v>
      </c>
      <c r="BG107">
        <v>851</v>
      </c>
      <c r="BH107">
        <v>142.9</v>
      </c>
      <c r="BI107">
        <v>143.6</v>
      </c>
      <c r="BJ107">
        <v>143.4</v>
      </c>
      <c r="BK107">
        <v>87.5</v>
      </c>
      <c r="BL107">
        <v>88.1</v>
      </c>
      <c r="BM107">
        <v>87.8</v>
      </c>
      <c r="BN107">
        <v>93.1</v>
      </c>
      <c r="BO107">
        <v>93.8</v>
      </c>
      <c r="BP107">
        <v>93.4</v>
      </c>
      <c r="BQ107">
        <v>5.4</v>
      </c>
      <c r="BR107">
        <v>5.9</v>
      </c>
      <c r="BS107">
        <v>5.6</v>
      </c>
      <c r="BT107">
        <v>27.8</v>
      </c>
      <c r="BU107">
        <v>32.700000000000003</v>
      </c>
      <c r="BV107">
        <v>29.5</v>
      </c>
      <c r="BW107">
        <v>272</v>
      </c>
      <c r="BX107">
        <v>279</v>
      </c>
      <c r="BY107">
        <v>276</v>
      </c>
      <c r="BZ107">
        <v>6.8</v>
      </c>
      <c r="CA107">
        <v>6.8</v>
      </c>
      <c r="CB107">
        <v>6.8</v>
      </c>
      <c r="CC107">
        <v>0.5</v>
      </c>
      <c r="CD107">
        <v>0.5</v>
      </c>
      <c r="CE107">
        <v>0.5</v>
      </c>
      <c r="CF107">
        <v>0.5</v>
      </c>
      <c r="CG107">
        <v>0.5</v>
      </c>
      <c r="CH107">
        <v>0.5</v>
      </c>
      <c r="CI107">
        <v>35</v>
      </c>
      <c r="CJ107">
        <v>35</v>
      </c>
      <c r="CK107">
        <v>35</v>
      </c>
      <c r="CL107">
        <v>198.2</v>
      </c>
      <c r="CM107">
        <v>246.4</v>
      </c>
      <c r="CN107">
        <v>226.3</v>
      </c>
      <c r="CO107">
        <v>1660</v>
      </c>
      <c r="CP107">
        <v>720</v>
      </c>
      <c r="CQ107">
        <v>720</v>
      </c>
      <c r="CR107">
        <v>1400</v>
      </c>
      <c r="CS107">
        <v>5.5899999999999998E-2</v>
      </c>
      <c r="CT107">
        <v>5.5899999999999998E-2</v>
      </c>
      <c r="CU107">
        <v>5.5899999999999998E-2</v>
      </c>
      <c r="CV107">
        <v>8.8900000000000007E-2</v>
      </c>
      <c r="CW107">
        <v>8.8900000000000007E-2</v>
      </c>
      <c r="CX107">
        <v>8.8900000000000007E-2</v>
      </c>
      <c r="CY107">
        <v>6.8599999999999994E-2</v>
      </c>
      <c r="CZ107">
        <v>6.8599999999999994E-2</v>
      </c>
      <c r="DA107">
        <v>6.8599999999999994E-2</v>
      </c>
      <c r="DB107">
        <v>5.8400000000000001E-2</v>
      </c>
      <c r="DC107">
        <v>6.3500000000000001E-2</v>
      </c>
      <c r="DD107">
        <v>6.0999999999999999E-2</v>
      </c>
      <c r="DE107">
        <v>5.33E-2</v>
      </c>
      <c r="DF107">
        <v>6.3500000000000001E-2</v>
      </c>
      <c r="DG107">
        <v>5.8400000000000001E-2</v>
      </c>
      <c r="DH107">
        <v>0</v>
      </c>
      <c r="DI107">
        <v>17</v>
      </c>
      <c r="DJ107">
        <v>4.0599999999999997E-2</v>
      </c>
      <c r="DK107" t="s">
        <v>301</v>
      </c>
      <c r="DL107" t="s">
        <v>290</v>
      </c>
      <c r="DM107">
        <v>8252</v>
      </c>
      <c r="DN107">
        <v>8231</v>
      </c>
      <c r="DO107">
        <v>1279</v>
      </c>
      <c r="DP107" t="s">
        <v>559</v>
      </c>
      <c r="DQ107" t="s">
        <v>142</v>
      </c>
      <c r="DR107">
        <v>79</v>
      </c>
      <c r="DS107">
        <v>20011118</v>
      </c>
      <c r="DT107" t="s">
        <v>360</v>
      </c>
      <c r="DU107" t="s">
        <v>380</v>
      </c>
      <c r="DV107" t="s">
        <v>143</v>
      </c>
    </row>
    <row r="108" spans="1:126">
      <c r="A108" t="s">
        <v>126</v>
      </c>
      <c r="B108">
        <v>3</v>
      </c>
      <c r="C108">
        <v>8.6999999999999993</v>
      </c>
      <c r="D108">
        <v>42174</v>
      </c>
      <c r="E108" t="s">
        <v>144</v>
      </c>
      <c r="F108" t="s">
        <v>145</v>
      </c>
      <c r="G108">
        <v>20011118</v>
      </c>
      <c r="H108" t="s">
        <v>355</v>
      </c>
      <c r="I108" t="s">
        <v>236</v>
      </c>
      <c r="J108">
        <v>20011119</v>
      </c>
      <c r="K108">
        <v>20020518</v>
      </c>
      <c r="L108" t="s">
        <v>133</v>
      </c>
      <c r="M108" t="s">
        <v>133</v>
      </c>
      <c r="N108" t="s">
        <v>133</v>
      </c>
      <c r="O108" t="s">
        <v>133</v>
      </c>
      <c r="P108">
        <v>0.16669999999999999</v>
      </c>
      <c r="Q108" t="s">
        <v>135</v>
      </c>
      <c r="R108" t="s">
        <v>136</v>
      </c>
      <c r="S108" t="s">
        <v>135</v>
      </c>
      <c r="T108" t="s">
        <v>137</v>
      </c>
      <c r="U108" t="s">
        <v>137</v>
      </c>
      <c r="V108">
        <v>0</v>
      </c>
      <c r="W108" t="s">
        <v>286</v>
      </c>
      <c r="X108">
        <v>143.5</v>
      </c>
      <c r="Y108">
        <v>20011116</v>
      </c>
      <c r="Z108" t="s">
        <v>138</v>
      </c>
      <c r="AA108" t="s">
        <v>275</v>
      </c>
      <c r="AB108">
        <v>11769</v>
      </c>
      <c r="AC108">
        <v>40</v>
      </c>
      <c r="AD108">
        <v>71.88</v>
      </c>
      <c r="AE108">
        <v>67.11</v>
      </c>
      <c r="AF108">
        <v>10.87</v>
      </c>
      <c r="AG108">
        <v>10.25</v>
      </c>
      <c r="AH108">
        <v>10.220000000000001</v>
      </c>
      <c r="AI108">
        <v>560</v>
      </c>
      <c r="AJ108" t="s">
        <v>564</v>
      </c>
      <c r="AK108">
        <v>40</v>
      </c>
      <c r="AL108">
        <v>5.7</v>
      </c>
      <c r="AM108">
        <v>3</v>
      </c>
      <c r="AN108">
        <v>8.6999999999999993</v>
      </c>
      <c r="AO108">
        <v>0</v>
      </c>
      <c r="AP108">
        <v>3145</v>
      </c>
      <c r="AQ108">
        <v>3155</v>
      </c>
      <c r="AR108">
        <v>3150.2</v>
      </c>
      <c r="AS108">
        <v>13.2</v>
      </c>
      <c r="AT108">
        <v>13.6</v>
      </c>
      <c r="AU108">
        <v>13.4</v>
      </c>
      <c r="AV108">
        <v>2.1800000000000002</v>
      </c>
      <c r="AW108">
        <v>2.34</v>
      </c>
      <c r="AX108">
        <v>2.2799999999999998</v>
      </c>
      <c r="AY108">
        <v>5.9</v>
      </c>
      <c r="AZ108">
        <v>6.8</v>
      </c>
      <c r="BA108">
        <v>6.5</v>
      </c>
      <c r="BB108">
        <v>0</v>
      </c>
      <c r="BC108">
        <v>0</v>
      </c>
      <c r="BD108">
        <v>0</v>
      </c>
      <c r="BE108">
        <v>843</v>
      </c>
      <c r="BF108">
        <v>866</v>
      </c>
      <c r="BG108">
        <v>851</v>
      </c>
      <c r="BH108">
        <v>143.1</v>
      </c>
      <c r="BI108">
        <v>144.30000000000001</v>
      </c>
      <c r="BJ108">
        <v>143.6</v>
      </c>
      <c r="BK108">
        <v>87.8</v>
      </c>
      <c r="BL108">
        <v>88.6</v>
      </c>
      <c r="BM108">
        <v>88</v>
      </c>
      <c r="BN108">
        <v>93.3</v>
      </c>
      <c r="BO108">
        <v>94</v>
      </c>
      <c r="BP108">
        <v>93.6</v>
      </c>
      <c r="BQ108">
        <v>5.4</v>
      </c>
      <c r="BR108">
        <v>5.8</v>
      </c>
      <c r="BS108">
        <v>5.6</v>
      </c>
      <c r="BT108">
        <v>30.5</v>
      </c>
      <c r="BU108">
        <v>34.799999999999997</v>
      </c>
      <c r="BV108">
        <v>32.6</v>
      </c>
      <c r="BW108">
        <v>276</v>
      </c>
      <c r="BX108">
        <v>276</v>
      </c>
      <c r="BY108">
        <v>276</v>
      </c>
      <c r="BZ108">
        <v>9.5</v>
      </c>
      <c r="CA108">
        <v>10.1</v>
      </c>
      <c r="CB108">
        <v>9.5</v>
      </c>
      <c r="CC108">
        <v>0.5</v>
      </c>
      <c r="CD108">
        <v>0.5</v>
      </c>
      <c r="CE108">
        <v>0.5</v>
      </c>
      <c r="CF108">
        <v>0.5</v>
      </c>
      <c r="CG108">
        <v>0.5</v>
      </c>
      <c r="CH108">
        <v>0.5</v>
      </c>
      <c r="CI108">
        <v>35</v>
      </c>
      <c r="CJ108">
        <v>35</v>
      </c>
      <c r="CK108">
        <v>35</v>
      </c>
      <c r="CL108">
        <v>147.19999999999999</v>
      </c>
      <c r="CM108">
        <v>402.1</v>
      </c>
      <c r="CN108">
        <v>250</v>
      </c>
      <c r="CO108">
        <v>1660</v>
      </c>
      <c r="CP108">
        <v>720</v>
      </c>
      <c r="CQ108">
        <v>720</v>
      </c>
      <c r="CR108">
        <v>1100</v>
      </c>
      <c r="CS108">
        <v>5.33E-2</v>
      </c>
      <c r="CT108">
        <v>5.33E-2</v>
      </c>
      <c r="CU108">
        <v>5.33E-2</v>
      </c>
      <c r="CV108">
        <v>8.3799999999999999E-2</v>
      </c>
      <c r="CW108">
        <v>8.3799999999999999E-2</v>
      </c>
      <c r="CX108">
        <v>8.3799999999999999E-2</v>
      </c>
      <c r="CY108">
        <v>6.0999999999999999E-2</v>
      </c>
      <c r="CZ108">
        <v>6.0999999999999999E-2</v>
      </c>
      <c r="DA108">
        <v>6.0999999999999999E-2</v>
      </c>
      <c r="DB108">
        <v>5.5899999999999998E-2</v>
      </c>
      <c r="DC108">
        <v>5.5899999999999998E-2</v>
      </c>
      <c r="DD108">
        <v>5.5899999999999998E-2</v>
      </c>
      <c r="DE108">
        <v>5.33E-2</v>
      </c>
      <c r="DF108">
        <v>6.8599999999999994E-2</v>
      </c>
      <c r="DG108">
        <v>6.0999999999999999E-2</v>
      </c>
      <c r="DH108">
        <v>0</v>
      </c>
      <c r="DI108">
        <v>5</v>
      </c>
      <c r="DJ108">
        <v>3.56E-2</v>
      </c>
      <c r="DK108" t="s">
        <v>267</v>
      </c>
      <c r="DL108" t="s">
        <v>182</v>
      </c>
      <c r="DM108">
        <v>8252</v>
      </c>
      <c r="DN108">
        <v>8231</v>
      </c>
      <c r="DO108">
        <v>1291</v>
      </c>
      <c r="DP108" t="s">
        <v>559</v>
      </c>
      <c r="DQ108" t="s">
        <v>142</v>
      </c>
      <c r="DR108">
        <v>23</v>
      </c>
      <c r="DS108">
        <v>20011118</v>
      </c>
      <c r="DT108" t="s">
        <v>355</v>
      </c>
      <c r="DU108" t="s">
        <v>302</v>
      </c>
      <c r="DV108" t="s">
        <v>143</v>
      </c>
    </row>
    <row r="109" spans="1:126">
      <c r="A109" t="s">
        <v>160</v>
      </c>
      <c r="B109">
        <v>4</v>
      </c>
      <c r="C109">
        <v>7.3</v>
      </c>
      <c r="D109">
        <v>43019</v>
      </c>
      <c r="E109" t="s">
        <v>144</v>
      </c>
      <c r="F109" t="s">
        <v>145</v>
      </c>
      <c r="G109">
        <v>20011214</v>
      </c>
      <c r="H109" t="s">
        <v>565</v>
      </c>
      <c r="I109" t="s">
        <v>236</v>
      </c>
      <c r="J109">
        <v>20011214</v>
      </c>
      <c r="K109">
        <v>20020614</v>
      </c>
      <c r="L109" t="s">
        <v>133</v>
      </c>
      <c r="M109" t="s">
        <v>133</v>
      </c>
      <c r="N109" t="s">
        <v>133</v>
      </c>
      <c r="O109" t="s">
        <v>133</v>
      </c>
      <c r="P109">
        <v>-0.41670000000000001</v>
      </c>
      <c r="Q109" t="s">
        <v>135</v>
      </c>
      <c r="R109" t="s">
        <v>136</v>
      </c>
      <c r="S109" t="s">
        <v>135</v>
      </c>
      <c r="T109" t="s">
        <v>137</v>
      </c>
      <c r="U109" t="s">
        <v>137</v>
      </c>
      <c r="V109">
        <v>0</v>
      </c>
      <c r="W109" t="s">
        <v>147</v>
      </c>
      <c r="X109">
        <v>143.5</v>
      </c>
      <c r="Y109">
        <v>20011212</v>
      </c>
      <c r="Z109" t="s">
        <v>138</v>
      </c>
      <c r="AA109" t="s">
        <v>566</v>
      </c>
      <c r="AB109">
        <v>9903160</v>
      </c>
      <c r="AC109">
        <v>40</v>
      </c>
      <c r="AD109">
        <v>71.67</v>
      </c>
      <c r="AE109">
        <v>65.81</v>
      </c>
      <c r="AF109">
        <v>10.9</v>
      </c>
      <c r="AG109">
        <v>10.08</v>
      </c>
      <c r="AH109">
        <v>10.210000000000001</v>
      </c>
      <c r="AI109">
        <v>140</v>
      </c>
      <c r="AJ109" t="s">
        <v>567</v>
      </c>
      <c r="AK109">
        <v>40</v>
      </c>
      <c r="AL109">
        <v>3.7</v>
      </c>
      <c r="AM109">
        <v>3.6</v>
      </c>
      <c r="AN109">
        <v>7.3</v>
      </c>
      <c r="AO109">
        <v>0</v>
      </c>
      <c r="AP109">
        <v>3147</v>
      </c>
      <c r="AQ109">
        <v>3153</v>
      </c>
      <c r="AR109">
        <v>3150</v>
      </c>
      <c r="AS109">
        <v>13.3</v>
      </c>
      <c r="AT109">
        <v>13.6</v>
      </c>
      <c r="AU109">
        <v>13.4</v>
      </c>
      <c r="AV109">
        <v>2.16</v>
      </c>
      <c r="AW109">
        <v>2.2999999999999998</v>
      </c>
      <c r="AX109">
        <v>2.23</v>
      </c>
      <c r="AY109">
        <v>3720</v>
      </c>
      <c r="AZ109">
        <v>4422</v>
      </c>
      <c r="BA109">
        <v>4057</v>
      </c>
      <c r="BB109">
        <v>1843</v>
      </c>
      <c r="BC109">
        <v>2009</v>
      </c>
      <c r="BD109">
        <v>1943</v>
      </c>
      <c r="BE109">
        <v>837</v>
      </c>
      <c r="BF109">
        <v>872</v>
      </c>
      <c r="BG109">
        <v>851</v>
      </c>
      <c r="BH109">
        <v>143.4</v>
      </c>
      <c r="BI109">
        <v>143.6</v>
      </c>
      <c r="BJ109">
        <v>143.5</v>
      </c>
      <c r="BK109">
        <v>87.7</v>
      </c>
      <c r="BL109">
        <v>88.7</v>
      </c>
      <c r="BM109">
        <v>88</v>
      </c>
      <c r="BN109">
        <v>93.3</v>
      </c>
      <c r="BO109">
        <v>94.3</v>
      </c>
      <c r="BP109">
        <v>93.5</v>
      </c>
      <c r="BQ109">
        <v>5.4</v>
      </c>
      <c r="BR109">
        <v>5.7</v>
      </c>
      <c r="BS109">
        <v>5.6</v>
      </c>
      <c r="BT109">
        <v>26.2</v>
      </c>
      <c r="BU109">
        <v>27</v>
      </c>
      <c r="BV109">
        <v>26.4</v>
      </c>
      <c r="BW109">
        <v>267</v>
      </c>
      <c r="BX109">
        <v>280</v>
      </c>
      <c r="BY109">
        <v>276</v>
      </c>
      <c r="BZ109">
        <v>8.3000000000000007</v>
      </c>
      <c r="CA109">
        <v>9.6999999999999993</v>
      </c>
      <c r="CB109">
        <v>8.6999999999999993</v>
      </c>
      <c r="CC109">
        <v>0</v>
      </c>
      <c r="CD109">
        <v>1.1000000000000001</v>
      </c>
      <c r="CE109">
        <v>0.1</v>
      </c>
      <c r="CF109">
        <v>0.5</v>
      </c>
      <c r="CG109">
        <v>0.5</v>
      </c>
      <c r="CH109">
        <v>0.5</v>
      </c>
      <c r="CI109">
        <v>35</v>
      </c>
      <c r="CJ109">
        <v>35</v>
      </c>
      <c r="CK109">
        <v>35</v>
      </c>
      <c r="CL109">
        <v>186</v>
      </c>
      <c r="CM109">
        <v>216</v>
      </c>
      <c r="CN109">
        <v>205</v>
      </c>
      <c r="CO109">
        <v>1660</v>
      </c>
      <c r="CP109">
        <v>720</v>
      </c>
      <c r="CQ109">
        <v>540</v>
      </c>
      <c r="CR109">
        <v>1700</v>
      </c>
      <c r="CS109">
        <v>8.3799999999999999E-2</v>
      </c>
      <c r="CT109">
        <v>8.6400000000000005E-2</v>
      </c>
      <c r="CU109">
        <v>8.5699999999999998E-2</v>
      </c>
      <c r="CV109">
        <v>0.1041</v>
      </c>
      <c r="CW109">
        <v>0.10920000000000001</v>
      </c>
      <c r="CX109">
        <v>0.106</v>
      </c>
      <c r="CY109">
        <v>6.0999999999999999E-2</v>
      </c>
      <c r="CZ109">
        <v>6.3500000000000001E-2</v>
      </c>
      <c r="DA109">
        <v>6.2199999999999998E-2</v>
      </c>
      <c r="DB109">
        <v>5.8400000000000001E-2</v>
      </c>
      <c r="DC109">
        <v>6.8599999999999994E-2</v>
      </c>
      <c r="DD109">
        <v>6.3500000000000001E-2</v>
      </c>
      <c r="DE109">
        <v>5.8400000000000001E-2</v>
      </c>
      <c r="DF109">
        <v>6.3500000000000001E-2</v>
      </c>
      <c r="DG109">
        <v>6.0299999999999999E-2</v>
      </c>
      <c r="DH109">
        <v>0</v>
      </c>
      <c r="DI109">
        <v>3</v>
      </c>
      <c r="DJ109">
        <v>6.0999999999999999E-2</v>
      </c>
      <c r="DK109">
        <v>1620</v>
      </c>
      <c r="DL109">
        <v>205</v>
      </c>
      <c r="DM109">
        <v>8252</v>
      </c>
      <c r="DN109" t="s">
        <v>188</v>
      </c>
      <c r="DO109">
        <v>2003</v>
      </c>
      <c r="DP109">
        <v>2405</v>
      </c>
      <c r="DQ109" t="s">
        <v>142</v>
      </c>
      <c r="DR109">
        <v>49</v>
      </c>
      <c r="DS109">
        <v>20011214</v>
      </c>
      <c r="DT109" t="s">
        <v>565</v>
      </c>
      <c r="DU109">
        <v>205</v>
      </c>
      <c r="DV109" t="s">
        <v>143</v>
      </c>
    </row>
    <row r="110" spans="1:126">
      <c r="A110" t="s">
        <v>160</v>
      </c>
      <c r="B110">
        <v>4</v>
      </c>
      <c r="C110" t="s">
        <v>161</v>
      </c>
      <c r="D110">
        <v>43020</v>
      </c>
      <c r="E110" t="s">
        <v>144</v>
      </c>
      <c r="F110" t="s">
        <v>128</v>
      </c>
      <c r="G110">
        <v>20020124</v>
      </c>
      <c r="H110" t="s">
        <v>510</v>
      </c>
      <c r="I110" t="s">
        <v>334</v>
      </c>
      <c r="J110">
        <v>20020125</v>
      </c>
      <c r="K110" t="s">
        <v>131</v>
      </c>
      <c r="L110" t="s">
        <v>285</v>
      </c>
      <c r="M110" t="s">
        <v>133</v>
      </c>
      <c r="N110" t="s">
        <v>133</v>
      </c>
      <c r="O110" t="s">
        <v>133</v>
      </c>
      <c r="P110" t="s">
        <v>134</v>
      </c>
      <c r="Q110" t="s">
        <v>135</v>
      </c>
      <c r="R110" t="s">
        <v>136</v>
      </c>
      <c r="S110" t="s">
        <v>135</v>
      </c>
      <c r="T110" t="s">
        <v>137</v>
      </c>
      <c r="U110" t="s">
        <v>137</v>
      </c>
      <c r="V110">
        <v>0</v>
      </c>
      <c r="W110" t="s">
        <v>200</v>
      </c>
      <c r="X110">
        <v>143.5</v>
      </c>
      <c r="Y110">
        <v>20020122</v>
      </c>
      <c r="Z110" t="s">
        <v>138</v>
      </c>
      <c r="AA110" t="s">
        <v>568</v>
      </c>
      <c r="AB110">
        <v>9903160</v>
      </c>
      <c r="AC110">
        <v>40</v>
      </c>
      <c r="AD110" t="s">
        <v>165</v>
      </c>
      <c r="AE110" t="s">
        <v>165</v>
      </c>
      <c r="AF110" t="s">
        <v>165</v>
      </c>
      <c r="AG110" t="s">
        <v>165</v>
      </c>
      <c r="AH110" t="s">
        <v>137</v>
      </c>
      <c r="AI110" t="s">
        <v>166</v>
      </c>
      <c r="AJ110" t="s">
        <v>569</v>
      </c>
      <c r="AK110" t="s">
        <v>248</v>
      </c>
      <c r="AL110" t="s">
        <v>161</v>
      </c>
      <c r="AM110" t="s">
        <v>161</v>
      </c>
      <c r="AN110" t="s">
        <v>161</v>
      </c>
      <c r="AO110" t="s">
        <v>161</v>
      </c>
      <c r="AP110" t="s">
        <v>168</v>
      </c>
      <c r="AQ110" t="s">
        <v>168</v>
      </c>
      <c r="AR110" t="s">
        <v>168</v>
      </c>
      <c r="AS110" t="s">
        <v>161</v>
      </c>
      <c r="AT110" t="s">
        <v>161</v>
      </c>
      <c r="AU110" t="s">
        <v>161</v>
      </c>
      <c r="AV110" t="s">
        <v>169</v>
      </c>
      <c r="AW110" t="s">
        <v>169</v>
      </c>
      <c r="AX110" t="s">
        <v>169</v>
      </c>
      <c r="AY110" t="s">
        <v>168</v>
      </c>
      <c r="AZ110" t="s">
        <v>168</v>
      </c>
      <c r="BA110" t="s">
        <v>168</v>
      </c>
      <c r="BB110" t="s">
        <v>168</v>
      </c>
      <c r="BC110" t="s">
        <v>168</v>
      </c>
      <c r="BD110" t="s">
        <v>168</v>
      </c>
      <c r="BE110" t="s">
        <v>170</v>
      </c>
      <c r="BF110" t="s">
        <v>170</v>
      </c>
      <c r="BG110" t="s">
        <v>170</v>
      </c>
      <c r="BH110" t="s">
        <v>161</v>
      </c>
      <c r="BI110" t="s">
        <v>161</v>
      </c>
      <c r="BJ110" t="s">
        <v>161</v>
      </c>
      <c r="BK110" t="s">
        <v>161</v>
      </c>
      <c r="BL110" t="s">
        <v>161</v>
      </c>
      <c r="BM110" t="s">
        <v>161</v>
      </c>
      <c r="BN110" t="s">
        <v>161</v>
      </c>
      <c r="BO110" t="s">
        <v>161</v>
      </c>
      <c r="BP110" t="s">
        <v>161</v>
      </c>
      <c r="BQ110" t="s">
        <v>171</v>
      </c>
      <c r="BR110" t="s">
        <v>171</v>
      </c>
      <c r="BS110" t="s">
        <v>171</v>
      </c>
      <c r="BT110" t="s">
        <v>161</v>
      </c>
      <c r="BU110" t="s">
        <v>161</v>
      </c>
      <c r="BV110" t="s">
        <v>161</v>
      </c>
      <c r="BW110" t="s">
        <v>166</v>
      </c>
      <c r="BX110" t="s">
        <v>166</v>
      </c>
      <c r="BY110" t="s">
        <v>166</v>
      </c>
      <c r="BZ110" t="s">
        <v>172</v>
      </c>
      <c r="CA110" t="s">
        <v>172</v>
      </c>
      <c r="CB110" t="s">
        <v>172</v>
      </c>
      <c r="CC110" t="s">
        <v>172</v>
      </c>
      <c r="CD110" t="s">
        <v>172</v>
      </c>
      <c r="CE110" t="s">
        <v>172</v>
      </c>
      <c r="CF110" t="s">
        <v>173</v>
      </c>
      <c r="CG110" t="s">
        <v>173</v>
      </c>
      <c r="CH110" t="s">
        <v>173</v>
      </c>
      <c r="CI110" t="s">
        <v>174</v>
      </c>
      <c r="CJ110" t="s">
        <v>174</v>
      </c>
      <c r="CK110" t="s">
        <v>174</v>
      </c>
      <c r="CL110" t="s">
        <v>161</v>
      </c>
      <c r="CM110" t="s">
        <v>161</v>
      </c>
      <c r="CN110" t="s">
        <v>161</v>
      </c>
      <c r="CO110" t="s">
        <v>166</v>
      </c>
      <c r="CP110" t="s">
        <v>166</v>
      </c>
      <c r="CQ110" t="s">
        <v>166</v>
      </c>
      <c r="CR110" t="s">
        <v>166</v>
      </c>
      <c r="CS110" t="s">
        <v>134</v>
      </c>
      <c r="CT110" t="s">
        <v>134</v>
      </c>
      <c r="CU110" t="s">
        <v>134</v>
      </c>
      <c r="CV110" t="s">
        <v>134</v>
      </c>
      <c r="CW110" t="s">
        <v>134</v>
      </c>
      <c r="CX110" t="s">
        <v>134</v>
      </c>
      <c r="CY110" t="s">
        <v>134</v>
      </c>
      <c r="CZ110" t="s">
        <v>134</v>
      </c>
      <c r="DA110" t="s">
        <v>134</v>
      </c>
      <c r="DB110" t="s">
        <v>134</v>
      </c>
      <c r="DC110" t="s">
        <v>134</v>
      </c>
      <c r="DD110" t="s">
        <v>134</v>
      </c>
      <c r="DE110" t="s">
        <v>134</v>
      </c>
      <c r="DF110" t="s">
        <v>134</v>
      </c>
      <c r="DG110" t="s">
        <v>134</v>
      </c>
      <c r="DH110" t="s">
        <v>134</v>
      </c>
      <c r="DI110" t="s">
        <v>174</v>
      </c>
      <c r="DJ110" t="s">
        <v>134</v>
      </c>
      <c r="DK110" t="s">
        <v>175</v>
      </c>
      <c r="DL110" t="s">
        <v>175</v>
      </c>
      <c r="DM110" t="s">
        <v>175</v>
      </c>
      <c r="DN110" t="s">
        <v>175</v>
      </c>
      <c r="DO110" t="s">
        <v>175</v>
      </c>
      <c r="DP110" t="s">
        <v>175</v>
      </c>
      <c r="DQ110" t="s">
        <v>175</v>
      </c>
      <c r="DR110">
        <v>66</v>
      </c>
      <c r="DS110">
        <v>20020124</v>
      </c>
      <c r="DT110" t="s">
        <v>510</v>
      </c>
      <c r="DU110">
        <v>152</v>
      </c>
      <c r="DV110" t="s">
        <v>143</v>
      </c>
    </row>
    <row r="111" spans="1:126">
      <c r="A111" t="s">
        <v>160</v>
      </c>
      <c r="B111">
        <v>3</v>
      </c>
      <c r="C111">
        <v>5.9</v>
      </c>
      <c r="D111">
        <v>43021</v>
      </c>
      <c r="E111" t="s">
        <v>144</v>
      </c>
      <c r="F111" t="s">
        <v>145</v>
      </c>
      <c r="G111">
        <v>20020127</v>
      </c>
      <c r="H111" t="s">
        <v>570</v>
      </c>
      <c r="I111" t="s">
        <v>236</v>
      </c>
      <c r="J111">
        <v>20020128</v>
      </c>
      <c r="K111">
        <v>20020727</v>
      </c>
      <c r="L111" t="s">
        <v>133</v>
      </c>
      <c r="M111" t="s">
        <v>133</v>
      </c>
      <c r="N111" t="s">
        <v>133</v>
      </c>
      <c r="O111" t="s">
        <v>133</v>
      </c>
      <c r="P111">
        <v>-1.0345</v>
      </c>
      <c r="Q111" t="s">
        <v>135</v>
      </c>
      <c r="R111" t="s">
        <v>136</v>
      </c>
      <c r="S111" t="s">
        <v>135</v>
      </c>
      <c r="T111" t="s">
        <v>137</v>
      </c>
      <c r="U111" t="s">
        <v>137</v>
      </c>
      <c r="V111">
        <v>0</v>
      </c>
      <c r="W111" t="s">
        <v>147</v>
      </c>
      <c r="X111">
        <v>143.5</v>
      </c>
      <c r="Y111">
        <v>20020125</v>
      </c>
      <c r="Z111" t="s">
        <v>138</v>
      </c>
      <c r="AA111" t="s">
        <v>571</v>
      </c>
      <c r="AB111">
        <v>9903160</v>
      </c>
      <c r="AC111">
        <v>40</v>
      </c>
      <c r="AD111">
        <v>72.23</v>
      </c>
      <c r="AE111">
        <v>64.099999999999994</v>
      </c>
      <c r="AF111">
        <v>10.9</v>
      </c>
      <c r="AG111">
        <v>9.99</v>
      </c>
      <c r="AH111">
        <v>10.15</v>
      </c>
      <c r="AI111">
        <v>240</v>
      </c>
      <c r="AJ111" t="s">
        <v>572</v>
      </c>
      <c r="AK111">
        <v>40</v>
      </c>
      <c r="AL111">
        <v>3.4</v>
      </c>
      <c r="AM111">
        <v>2.5</v>
      </c>
      <c r="AN111">
        <v>5.9</v>
      </c>
      <c r="AO111">
        <v>0</v>
      </c>
      <c r="AP111">
        <v>3148</v>
      </c>
      <c r="AQ111">
        <v>3151</v>
      </c>
      <c r="AR111">
        <v>3150</v>
      </c>
      <c r="AS111">
        <v>13.3</v>
      </c>
      <c r="AT111">
        <v>13.6</v>
      </c>
      <c r="AU111">
        <v>13.5</v>
      </c>
      <c r="AV111">
        <v>2.21</v>
      </c>
      <c r="AW111">
        <v>2.2799999999999998</v>
      </c>
      <c r="AX111">
        <v>2.25</v>
      </c>
      <c r="AY111">
        <v>5051</v>
      </c>
      <c r="AZ111">
        <v>5543</v>
      </c>
      <c r="BA111">
        <v>5275</v>
      </c>
      <c r="BB111">
        <v>2078</v>
      </c>
      <c r="BC111">
        <v>2342</v>
      </c>
      <c r="BD111">
        <v>2268</v>
      </c>
      <c r="BE111">
        <v>847</v>
      </c>
      <c r="BF111">
        <v>854</v>
      </c>
      <c r="BG111">
        <v>850</v>
      </c>
      <c r="BH111">
        <v>143.4</v>
      </c>
      <c r="BI111">
        <v>143.69999999999999</v>
      </c>
      <c r="BJ111">
        <v>143.5</v>
      </c>
      <c r="BK111">
        <v>87.8</v>
      </c>
      <c r="BL111">
        <v>88</v>
      </c>
      <c r="BM111">
        <v>87.9</v>
      </c>
      <c r="BN111">
        <v>93.4</v>
      </c>
      <c r="BO111">
        <v>93.6</v>
      </c>
      <c r="BP111">
        <v>93.5</v>
      </c>
      <c r="BQ111">
        <v>5.5</v>
      </c>
      <c r="BR111">
        <v>5.7</v>
      </c>
      <c r="BS111">
        <v>5.6</v>
      </c>
      <c r="BT111">
        <v>26</v>
      </c>
      <c r="BU111">
        <v>29.4</v>
      </c>
      <c r="BV111">
        <v>27.3</v>
      </c>
      <c r="BW111">
        <v>268</v>
      </c>
      <c r="BX111">
        <v>284</v>
      </c>
      <c r="BY111">
        <v>278</v>
      </c>
      <c r="BZ111">
        <v>8.6999999999999993</v>
      </c>
      <c r="CA111">
        <v>9</v>
      </c>
      <c r="CB111">
        <v>8.8000000000000007</v>
      </c>
      <c r="CC111">
        <v>0</v>
      </c>
      <c r="CD111">
        <v>0.9</v>
      </c>
      <c r="CE111">
        <v>0.5</v>
      </c>
      <c r="CF111">
        <v>0.5</v>
      </c>
      <c r="CG111">
        <v>0.5</v>
      </c>
      <c r="CH111">
        <v>0.5</v>
      </c>
      <c r="CI111">
        <v>35</v>
      </c>
      <c r="CJ111">
        <v>35</v>
      </c>
      <c r="CK111">
        <v>35</v>
      </c>
      <c r="CL111">
        <v>184</v>
      </c>
      <c r="CM111">
        <v>203</v>
      </c>
      <c r="CN111">
        <v>196</v>
      </c>
      <c r="CO111">
        <v>1660</v>
      </c>
      <c r="CP111">
        <v>720</v>
      </c>
      <c r="CQ111">
        <v>540</v>
      </c>
      <c r="CR111">
        <v>1600</v>
      </c>
      <c r="CS111">
        <v>6.3500000000000001E-2</v>
      </c>
      <c r="CT111">
        <v>7.8700000000000006E-2</v>
      </c>
      <c r="CU111">
        <v>7.1099999999999997E-2</v>
      </c>
      <c r="CV111">
        <v>9.1399999999999995E-2</v>
      </c>
      <c r="CW111">
        <v>9.4E-2</v>
      </c>
      <c r="CX111">
        <v>9.3299999999999994E-2</v>
      </c>
      <c r="CY111">
        <v>6.0999999999999999E-2</v>
      </c>
      <c r="CZ111">
        <v>6.8599999999999994E-2</v>
      </c>
      <c r="DA111">
        <v>6.4100000000000004E-2</v>
      </c>
      <c r="DB111">
        <v>5.0799999999999998E-2</v>
      </c>
      <c r="DC111">
        <v>5.5899999999999998E-2</v>
      </c>
      <c r="DD111">
        <v>5.33E-2</v>
      </c>
      <c r="DE111">
        <v>5.0799999999999998E-2</v>
      </c>
      <c r="DF111">
        <v>6.3500000000000001E-2</v>
      </c>
      <c r="DG111">
        <v>5.7200000000000001E-2</v>
      </c>
      <c r="DH111">
        <v>7.6E-3</v>
      </c>
      <c r="DI111">
        <v>2</v>
      </c>
      <c r="DJ111">
        <v>3.3000000000000002E-2</v>
      </c>
      <c r="DK111">
        <v>1376</v>
      </c>
      <c r="DL111">
        <v>103</v>
      </c>
      <c r="DM111">
        <v>8252</v>
      </c>
      <c r="DN111" t="s">
        <v>188</v>
      </c>
      <c r="DO111">
        <v>2001</v>
      </c>
      <c r="DP111">
        <v>2405</v>
      </c>
      <c r="DQ111" t="s">
        <v>142</v>
      </c>
      <c r="DR111">
        <v>136</v>
      </c>
      <c r="DS111">
        <v>20020127</v>
      </c>
      <c r="DT111" t="s">
        <v>570</v>
      </c>
      <c r="DU111">
        <v>103</v>
      </c>
      <c r="DV111" t="s">
        <v>143</v>
      </c>
    </row>
    <row r="112" spans="1:126">
      <c r="A112" t="s">
        <v>160</v>
      </c>
      <c r="B112">
        <v>4</v>
      </c>
      <c r="C112">
        <v>10</v>
      </c>
      <c r="D112">
        <v>43022</v>
      </c>
      <c r="E112" t="s">
        <v>144</v>
      </c>
      <c r="F112" t="s">
        <v>145</v>
      </c>
      <c r="G112">
        <v>20020130</v>
      </c>
      <c r="H112" t="s">
        <v>573</v>
      </c>
      <c r="I112" t="s">
        <v>236</v>
      </c>
      <c r="J112">
        <v>20020131</v>
      </c>
      <c r="K112">
        <v>20020730</v>
      </c>
      <c r="L112" t="s">
        <v>133</v>
      </c>
      <c r="M112" t="s">
        <v>133</v>
      </c>
      <c r="N112" t="s">
        <v>133</v>
      </c>
      <c r="O112" t="s">
        <v>133</v>
      </c>
      <c r="P112">
        <v>0.73280000000000001</v>
      </c>
      <c r="Q112" t="s">
        <v>135</v>
      </c>
      <c r="R112" t="s">
        <v>136</v>
      </c>
      <c r="S112" t="s">
        <v>135</v>
      </c>
      <c r="T112" t="s">
        <v>137</v>
      </c>
      <c r="U112" t="s">
        <v>137</v>
      </c>
      <c r="V112">
        <v>0</v>
      </c>
      <c r="W112" t="s">
        <v>147</v>
      </c>
      <c r="X112">
        <v>143.5</v>
      </c>
      <c r="Y112">
        <v>20020128</v>
      </c>
      <c r="Z112" t="s">
        <v>138</v>
      </c>
      <c r="AA112" t="s">
        <v>574</v>
      </c>
      <c r="AB112">
        <v>9903160</v>
      </c>
      <c r="AC112">
        <v>40</v>
      </c>
      <c r="AD112">
        <v>71.489999999999995</v>
      </c>
      <c r="AE112">
        <v>66.02</v>
      </c>
      <c r="AF112">
        <v>10.85</v>
      </c>
      <c r="AG112">
        <v>10.15</v>
      </c>
      <c r="AH112">
        <v>10.199999999999999</v>
      </c>
      <c r="AI112">
        <v>240</v>
      </c>
      <c r="AJ112" t="s">
        <v>575</v>
      </c>
      <c r="AK112">
        <v>40</v>
      </c>
      <c r="AL112">
        <v>5.2</v>
      </c>
      <c r="AM112">
        <v>4.8</v>
      </c>
      <c r="AN112">
        <v>10</v>
      </c>
      <c r="AO112">
        <v>0</v>
      </c>
      <c r="AP112">
        <v>3147</v>
      </c>
      <c r="AQ112">
        <v>3152</v>
      </c>
      <c r="AR112">
        <v>3150</v>
      </c>
      <c r="AS112">
        <v>13.3</v>
      </c>
      <c r="AT112">
        <v>13.7</v>
      </c>
      <c r="AU112">
        <v>13.5</v>
      </c>
      <c r="AV112">
        <v>2.04</v>
      </c>
      <c r="AW112">
        <v>2.4300000000000002</v>
      </c>
      <c r="AX112">
        <v>2.2200000000000002</v>
      </c>
      <c r="AY112">
        <v>3636</v>
      </c>
      <c r="AZ112">
        <v>4721</v>
      </c>
      <c r="BA112">
        <v>4488</v>
      </c>
      <c r="BB112">
        <v>1722</v>
      </c>
      <c r="BC112">
        <v>1864</v>
      </c>
      <c r="BD112">
        <v>1801</v>
      </c>
      <c r="BE112">
        <v>841</v>
      </c>
      <c r="BF112">
        <v>854</v>
      </c>
      <c r="BG112">
        <v>850</v>
      </c>
      <c r="BH112">
        <v>143.30000000000001</v>
      </c>
      <c r="BI112">
        <v>143.69999999999999</v>
      </c>
      <c r="BJ112">
        <v>143.5</v>
      </c>
      <c r="BK112">
        <v>87.8</v>
      </c>
      <c r="BL112">
        <v>88</v>
      </c>
      <c r="BM112">
        <v>87.9</v>
      </c>
      <c r="BN112">
        <v>93.4</v>
      </c>
      <c r="BO112">
        <v>93.7</v>
      </c>
      <c r="BP112">
        <v>93.5</v>
      </c>
      <c r="BQ112">
        <v>5.4</v>
      </c>
      <c r="BR112">
        <v>5.7</v>
      </c>
      <c r="BS112">
        <v>5.6</v>
      </c>
      <c r="BT112">
        <v>219.5</v>
      </c>
      <c r="BU112">
        <v>219.5</v>
      </c>
      <c r="BV112">
        <v>219.5</v>
      </c>
      <c r="BW112">
        <v>267</v>
      </c>
      <c r="BX112">
        <v>279</v>
      </c>
      <c r="BY112">
        <v>274</v>
      </c>
      <c r="BZ112">
        <v>7.9</v>
      </c>
      <c r="CA112">
        <v>10.9</v>
      </c>
      <c r="CB112">
        <v>8.4</v>
      </c>
      <c r="CC112">
        <v>0</v>
      </c>
      <c r="CD112">
        <v>1.1000000000000001</v>
      </c>
      <c r="CE112">
        <v>0.1</v>
      </c>
      <c r="CF112">
        <v>0.5</v>
      </c>
      <c r="CG112">
        <v>0.5</v>
      </c>
      <c r="CH112">
        <v>0.5</v>
      </c>
      <c r="CI112">
        <v>35</v>
      </c>
      <c r="CJ112">
        <v>35</v>
      </c>
      <c r="CK112">
        <v>35</v>
      </c>
      <c r="CL112">
        <v>176</v>
      </c>
      <c r="CM112">
        <v>213</v>
      </c>
      <c r="CN112">
        <v>203</v>
      </c>
      <c r="CO112">
        <v>1660</v>
      </c>
      <c r="CP112">
        <v>720</v>
      </c>
      <c r="CQ112">
        <v>540</v>
      </c>
      <c r="CR112">
        <v>1600</v>
      </c>
      <c r="CS112">
        <v>7.8700000000000006E-2</v>
      </c>
      <c r="CT112">
        <v>8.8900000000000007E-2</v>
      </c>
      <c r="CU112">
        <v>8.3199999999999996E-2</v>
      </c>
      <c r="CV112">
        <v>9.4E-2</v>
      </c>
      <c r="CW112">
        <v>9.9099999999999994E-2</v>
      </c>
      <c r="CX112">
        <v>9.6500000000000002E-2</v>
      </c>
      <c r="CY112">
        <v>6.0999999999999999E-2</v>
      </c>
      <c r="CZ112">
        <v>6.6000000000000003E-2</v>
      </c>
      <c r="DA112">
        <v>6.2899999999999998E-2</v>
      </c>
      <c r="DB112">
        <v>5.0799999999999998E-2</v>
      </c>
      <c r="DC112">
        <v>5.8400000000000001E-2</v>
      </c>
      <c r="DD112">
        <v>5.5899999999999998E-2</v>
      </c>
      <c r="DE112">
        <v>5.8400000000000001E-2</v>
      </c>
      <c r="DF112">
        <v>6.8599999999999994E-2</v>
      </c>
      <c r="DG112">
        <v>6.4100000000000004E-2</v>
      </c>
      <c r="DH112">
        <v>5.1000000000000004E-3</v>
      </c>
      <c r="DI112">
        <v>4</v>
      </c>
      <c r="DJ112">
        <v>4.3200000000000002E-2</v>
      </c>
      <c r="DK112">
        <v>1510</v>
      </c>
      <c r="DL112">
        <v>152</v>
      </c>
      <c r="DM112">
        <v>8252</v>
      </c>
      <c r="DN112" t="s">
        <v>188</v>
      </c>
      <c r="DO112">
        <v>2004</v>
      </c>
      <c r="DP112">
        <v>2405</v>
      </c>
      <c r="DQ112" t="s">
        <v>142</v>
      </c>
      <c r="DR112" t="s">
        <v>576</v>
      </c>
      <c r="DS112">
        <v>20020130</v>
      </c>
      <c r="DT112" t="s">
        <v>573</v>
      </c>
      <c r="DU112">
        <v>152</v>
      </c>
      <c r="DV112" t="s">
        <v>143</v>
      </c>
    </row>
    <row r="113" spans="1:126">
      <c r="A113" t="s">
        <v>126</v>
      </c>
      <c r="B113">
        <v>4</v>
      </c>
      <c r="C113">
        <v>9.4</v>
      </c>
      <c r="D113">
        <v>42528</v>
      </c>
      <c r="E113" t="s">
        <v>577</v>
      </c>
      <c r="F113" t="s">
        <v>145</v>
      </c>
      <c r="G113">
        <v>20020502</v>
      </c>
      <c r="H113" t="s">
        <v>578</v>
      </c>
      <c r="I113" t="s">
        <v>236</v>
      </c>
      <c r="J113">
        <v>20020503</v>
      </c>
      <c r="K113">
        <v>20021102</v>
      </c>
      <c r="L113" t="s">
        <v>133</v>
      </c>
      <c r="M113" t="s">
        <v>133</v>
      </c>
      <c r="N113" t="s">
        <v>133</v>
      </c>
      <c r="O113" t="s">
        <v>133</v>
      </c>
      <c r="P113">
        <v>-0.84509999999999996</v>
      </c>
      <c r="Q113" t="s">
        <v>135</v>
      </c>
      <c r="R113" t="s">
        <v>136</v>
      </c>
      <c r="S113" t="s">
        <v>135</v>
      </c>
      <c r="T113" t="s">
        <v>137</v>
      </c>
      <c r="U113" t="s">
        <v>137</v>
      </c>
      <c r="V113">
        <v>0</v>
      </c>
      <c r="W113" t="s">
        <v>286</v>
      </c>
      <c r="X113">
        <v>143.5</v>
      </c>
      <c r="Y113">
        <v>20020430</v>
      </c>
      <c r="Z113" t="s">
        <v>138</v>
      </c>
      <c r="AA113" t="s">
        <v>579</v>
      </c>
      <c r="AB113">
        <v>109688</v>
      </c>
      <c r="AC113">
        <v>40</v>
      </c>
      <c r="AD113">
        <v>59.13</v>
      </c>
      <c r="AE113">
        <v>51.76</v>
      </c>
      <c r="AF113">
        <v>10.15</v>
      </c>
      <c r="AG113">
        <v>9.0299999999999994</v>
      </c>
      <c r="AH113">
        <v>9.16</v>
      </c>
      <c r="AI113">
        <v>340</v>
      </c>
      <c r="AJ113" t="s">
        <v>580</v>
      </c>
      <c r="AK113">
        <v>40</v>
      </c>
      <c r="AL113">
        <v>4.9000000000000004</v>
      </c>
      <c r="AM113">
        <v>4.5</v>
      </c>
      <c r="AN113">
        <v>9.4</v>
      </c>
      <c r="AO113">
        <v>0</v>
      </c>
      <c r="AP113">
        <v>3145</v>
      </c>
      <c r="AQ113">
        <v>3156</v>
      </c>
      <c r="AR113">
        <v>3150.5</v>
      </c>
      <c r="AS113">
        <v>13.2</v>
      </c>
      <c r="AT113">
        <v>13.6</v>
      </c>
      <c r="AU113">
        <v>13.4</v>
      </c>
      <c r="AV113">
        <v>2.2200000000000002</v>
      </c>
      <c r="AW113">
        <v>2.29</v>
      </c>
      <c r="AX113">
        <v>2.2599999999999998</v>
      </c>
      <c r="AY113">
        <v>6.2</v>
      </c>
      <c r="AZ113">
        <v>6.7</v>
      </c>
      <c r="BA113">
        <v>6.4</v>
      </c>
      <c r="BB113">
        <v>0</v>
      </c>
      <c r="BC113">
        <v>0</v>
      </c>
      <c r="BD113">
        <v>0</v>
      </c>
      <c r="BE113">
        <v>828</v>
      </c>
      <c r="BF113">
        <v>870</v>
      </c>
      <c r="BG113">
        <v>848</v>
      </c>
      <c r="BH113">
        <v>142.80000000000001</v>
      </c>
      <c r="BI113">
        <v>143.80000000000001</v>
      </c>
      <c r="BJ113">
        <v>143.4</v>
      </c>
      <c r="BK113">
        <v>87.4</v>
      </c>
      <c r="BL113">
        <v>88.2</v>
      </c>
      <c r="BM113">
        <v>87.8</v>
      </c>
      <c r="BN113">
        <v>93.1</v>
      </c>
      <c r="BO113">
        <v>93.8</v>
      </c>
      <c r="BP113">
        <v>93.5</v>
      </c>
      <c r="BQ113">
        <v>5.6</v>
      </c>
      <c r="BR113">
        <v>5.8</v>
      </c>
      <c r="BS113">
        <v>5.6</v>
      </c>
      <c r="BT113">
        <v>28.8</v>
      </c>
      <c r="BU113">
        <v>37.5</v>
      </c>
      <c r="BV113">
        <v>32</v>
      </c>
      <c r="BW113">
        <v>276</v>
      </c>
      <c r="BX113">
        <v>276</v>
      </c>
      <c r="BY113">
        <v>276</v>
      </c>
      <c r="BZ113">
        <v>8.4</v>
      </c>
      <c r="CA113">
        <v>10.1</v>
      </c>
      <c r="CB113">
        <v>9.9</v>
      </c>
      <c r="CC113">
        <v>0.4</v>
      </c>
      <c r="CD113">
        <v>0.5</v>
      </c>
      <c r="CE113">
        <v>0.4</v>
      </c>
      <c r="CF113">
        <v>0.5</v>
      </c>
      <c r="CG113">
        <v>0.52</v>
      </c>
      <c r="CH113">
        <v>0.5</v>
      </c>
      <c r="CI113">
        <v>35</v>
      </c>
      <c r="CJ113">
        <v>35</v>
      </c>
      <c r="CK113">
        <v>35</v>
      </c>
      <c r="CL113">
        <v>158.6</v>
      </c>
      <c r="CM113">
        <v>184.1</v>
      </c>
      <c r="CN113">
        <v>171.6</v>
      </c>
      <c r="CO113">
        <v>1660</v>
      </c>
      <c r="CP113">
        <v>720</v>
      </c>
      <c r="CQ113">
        <v>720</v>
      </c>
      <c r="CR113">
        <v>1320</v>
      </c>
      <c r="CS113">
        <v>5.0799999999999998E-2</v>
      </c>
      <c r="CT113">
        <v>5.0799999999999998E-2</v>
      </c>
      <c r="CU113">
        <v>5.0799999999999998E-2</v>
      </c>
      <c r="CV113">
        <v>8.6400000000000005E-2</v>
      </c>
      <c r="CW113">
        <v>8.6400000000000005E-2</v>
      </c>
      <c r="CX113">
        <v>8.6400000000000005E-2</v>
      </c>
      <c r="CY113">
        <v>6.8599999999999994E-2</v>
      </c>
      <c r="CZ113">
        <v>6.8599999999999994E-2</v>
      </c>
      <c r="DA113">
        <v>6.8599999999999994E-2</v>
      </c>
      <c r="DB113">
        <v>6.6000000000000003E-2</v>
      </c>
      <c r="DC113">
        <v>6.6000000000000003E-2</v>
      </c>
      <c r="DD113">
        <v>6.6000000000000003E-2</v>
      </c>
      <c r="DE113">
        <v>5.0799999999999998E-2</v>
      </c>
      <c r="DF113">
        <v>6.6000000000000003E-2</v>
      </c>
      <c r="DG113">
        <v>5.8400000000000001E-2</v>
      </c>
      <c r="DH113">
        <v>0</v>
      </c>
      <c r="DI113">
        <v>13</v>
      </c>
      <c r="DJ113">
        <v>4.8300000000000003E-2</v>
      </c>
      <c r="DK113" t="s">
        <v>515</v>
      </c>
      <c r="DL113" t="s">
        <v>141</v>
      </c>
      <c r="DM113">
        <v>8252</v>
      </c>
      <c r="DN113">
        <v>8231</v>
      </c>
      <c r="DO113">
        <v>1288</v>
      </c>
      <c r="DP113" t="s">
        <v>403</v>
      </c>
      <c r="DQ113" t="s">
        <v>142</v>
      </c>
      <c r="DR113">
        <v>106</v>
      </c>
      <c r="DS113">
        <v>20020502</v>
      </c>
      <c r="DT113" t="s">
        <v>578</v>
      </c>
      <c r="DU113">
        <v>119</v>
      </c>
      <c r="DV113" t="s">
        <v>143</v>
      </c>
    </row>
    <row r="114" spans="1:126">
      <c r="A114" t="s">
        <v>126</v>
      </c>
      <c r="B114">
        <v>3</v>
      </c>
      <c r="C114">
        <v>7.7</v>
      </c>
      <c r="D114">
        <v>42529</v>
      </c>
      <c r="E114" t="s">
        <v>577</v>
      </c>
      <c r="F114" t="s">
        <v>145</v>
      </c>
      <c r="G114">
        <v>20020505</v>
      </c>
      <c r="H114" t="s">
        <v>258</v>
      </c>
      <c r="I114" t="s">
        <v>236</v>
      </c>
      <c r="J114">
        <v>20020506</v>
      </c>
      <c r="K114">
        <v>20021105</v>
      </c>
      <c r="L114" t="s">
        <v>133</v>
      </c>
      <c r="M114" t="s">
        <v>133</v>
      </c>
      <c r="N114" t="s">
        <v>133</v>
      </c>
      <c r="O114" t="s">
        <v>133</v>
      </c>
      <c r="P114">
        <v>-1.2441</v>
      </c>
      <c r="Q114" t="s">
        <v>135</v>
      </c>
      <c r="R114" t="s">
        <v>136</v>
      </c>
      <c r="S114" t="s">
        <v>135</v>
      </c>
      <c r="T114" t="s">
        <v>137</v>
      </c>
      <c r="U114" t="s">
        <v>137</v>
      </c>
      <c r="V114">
        <v>0</v>
      </c>
      <c r="W114" t="s">
        <v>286</v>
      </c>
      <c r="X114">
        <v>143.5</v>
      </c>
      <c r="Y114">
        <v>20020503</v>
      </c>
      <c r="Z114" t="s">
        <v>138</v>
      </c>
      <c r="AA114" t="s">
        <v>299</v>
      </c>
      <c r="AB114">
        <v>109688</v>
      </c>
      <c r="AC114">
        <v>40</v>
      </c>
      <c r="AD114">
        <v>59.14</v>
      </c>
      <c r="AE114">
        <v>51.69</v>
      </c>
      <c r="AF114">
        <v>10.130000000000001</v>
      </c>
      <c r="AG114">
        <v>9.01</v>
      </c>
      <c r="AH114">
        <v>9.1999999999999993</v>
      </c>
      <c r="AI114">
        <v>260</v>
      </c>
      <c r="AJ114" t="s">
        <v>581</v>
      </c>
      <c r="AK114">
        <v>40</v>
      </c>
      <c r="AL114">
        <v>4.4000000000000004</v>
      </c>
      <c r="AM114">
        <v>3.3</v>
      </c>
      <c r="AN114">
        <v>7.7</v>
      </c>
      <c r="AO114">
        <v>0</v>
      </c>
      <c r="AP114">
        <v>3147</v>
      </c>
      <c r="AQ114">
        <v>3154</v>
      </c>
      <c r="AR114">
        <v>3150.6</v>
      </c>
      <c r="AS114">
        <v>13.2</v>
      </c>
      <c r="AT114">
        <v>13.5</v>
      </c>
      <c r="AU114">
        <v>13.4</v>
      </c>
      <c r="AV114">
        <v>2.2400000000000002</v>
      </c>
      <c r="AW114">
        <v>2.3199999999999998</v>
      </c>
      <c r="AX114">
        <v>2.29</v>
      </c>
      <c r="AY114">
        <v>6.3</v>
      </c>
      <c r="AZ114">
        <v>6.7</v>
      </c>
      <c r="BA114">
        <v>6.5</v>
      </c>
      <c r="BB114">
        <v>0</v>
      </c>
      <c r="BC114">
        <v>0</v>
      </c>
      <c r="BD114">
        <v>0</v>
      </c>
      <c r="BE114">
        <v>847</v>
      </c>
      <c r="BF114">
        <v>855</v>
      </c>
      <c r="BG114">
        <v>850</v>
      </c>
      <c r="BH114">
        <v>143</v>
      </c>
      <c r="BI114">
        <v>143.80000000000001</v>
      </c>
      <c r="BJ114">
        <v>143.4</v>
      </c>
      <c r="BK114">
        <v>87.6</v>
      </c>
      <c r="BL114">
        <v>88.3</v>
      </c>
      <c r="BM114">
        <v>88</v>
      </c>
      <c r="BN114">
        <v>93.2</v>
      </c>
      <c r="BO114">
        <v>93.9</v>
      </c>
      <c r="BP114">
        <v>93.6</v>
      </c>
      <c r="BQ114">
        <v>5.4</v>
      </c>
      <c r="BR114">
        <v>5.8</v>
      </c>
      <c r="BS114">
        <v>5.6</v>
      </c>
      <c r="BT114">
        <v>26.4</v>
      </c>
      <c r="BU114">
        <v>31.7</v>
      </c>
      <c r="BV114">
        <v>29.4</v>
      </c>
      <c r="BW114">
        <v>276</v>
      </c>
      <c r="BX114">
        <v>279</v>
      </c>
      <c r="BY114">
        <v>276</v>
      </c>
      <c r="BZ114">
        <v>10.1</v>
      </c>
      <c r="CA114">
        <v>10.1</v>
      </c>
      <c r="CB114">
        <v>10.1</v>
      </c>
      <c r="CC114">
        <v>0.5</v>
      </c>
      <c r="CD114">
        <v>0.5</v>
      </c>
      <c r="CE114">
        <v>0.5</v>
      </c>
      <c r="CF114">
        <v>0.5</v>
      </c>
      <c r="CG114">
        <v>0.5</v>
      </c>
      <c r="CH114">
        <v>0.5</v>
      </c>
      <c r="CI114">
        <v>35</v>
      </c>
      <c r="CJ114">
        <v>35</v>
      </c>
      <c r="CK114">
        <v>35</v>
      </c>
      <c r="CL114">
        <v>70.8</v>
      </c>
      <c r="CM114">
        <v>96.3</v>
      </c>
      <c r="CN114">
        <v>86.6</v>
      </c>
      <c r="CO114">
        <v>1660</v>
      </c>
      <c r="CP114">
        <v>720</v>
      </c>
      <c r="CQ114">
        <v>720</v>
      </c>
      <c r="CR114">
        <v>1400</v>
      </c>
      <c r="CS114">
        <v>5.0799999999999998E-2</v>
      </c>
      <c r="CT114">
        <v>5.0799999999999998E-2</v>
      </c>
      <c r="CU114">
        <v>5.0799999999999998E-2</v>
      </c>
      <c r="CV114">
        <v>8.6400000000000005E-2</v>
      </c>
      <c r="CW114">
        <v>8.6400000000000005E-2</v>
      </c>
      <c r="CX114">
        <v>8.6400000000000005E-2</v>
      </c>
      <c r="CY114">
        <v>6.0999999999999999E-2</v>
      </c>
      <c r="CZ114">
        <v>6.0999999999999999E-2</v>
      </c>
      <c r="DA114">
        <v>6.0999999999999999E-2</v>
      </c>
      <c r="DB114">
        <v>5.5899999999999998E-2</v>
      </c>
      <c r="DC114">
        <v>5.5899999999999998E-2</v>
      </c>
      <c r="DD114">
        <v>5.5899999999999998E-2</v>
      </c>
      <c r="DE114">
        <v>5.0799999999999998E-2</v>
      </c>
      <c r="DF114">
        <v>7.6200000000000004E-2</v>
      </c>
      <c r="DG114">
        <v>6.3500000000000001E-2</v>
      </c>
      <c r="DH114">
        <v>0</v>
      </c>
      <c r="DI114">
        <v>21</v>
      </c>
      <c r="DJ114">
        <v>4.0599999999999997E-2</v>
      </c>
      <c r="DK114" t="s">
        <v>267</v>
      </c>
      <c r="DL114" t="s">
        <v>182</v>
      </c>
      <c r="DM114">
        <v>8252</v>
      </c>
      <c r="DN114">
        <v>8231</v>
      </c>
      <c r="DO114">
        <v>1291</v>
      </c>
      <c r="DP114" t="s">
        <v>403</v>
      </c>
      <c r="DQ114" t="s">
        <v>142</v>
      </c>
      <c r="DR114">
        <v>39</v>
      </c>
      <c r="DS114">
        <v>20020505</v>
      </c>
      <c r="DT114" t="s">
        <v>258</v>
      </c>
      <c r="DU114" t="s">
        <v>302</v>
      </c>
      <c r="DV114" t="s">
        <v>143</v>
      </c>
    </row>
    <row r="115" spans="1:126">
      <c r="A115" t="s">
        <v>160</v>
      </c>
      <c r="B115">
        <v>3</v>
      </c>
      <c r="C115">
        <v>7.4</v>
      </c>
      <c r="D115">
        <v>43023</v>
      </c>
      <c r="E115" t="s">
        <v>144</v>
      </c>
      <c r="F115" t="s">
        <v>145</v>
      </c>
      <c r="G115">
        <v>20020510</v>
      </c>
      <c r="H115" t="s">
        <v>582</v>
      </c>
      <c r="I115" t="s">
        <v>236</v>
      </c>
      <c r="J115">
        <v>20020513</v>
      </c>
      <c r="K115">
        <v>20021113</v>
      </c>
      <c r="L115">
        <v>20020506</v>
      </c>
      <c r="M115" t="s">
        <v>133</v>
      </c>
      <c r="N115" t="s">
        <v>133</v>
      </c>
      <c r="O115" t="s">
        <v>133</v>
      </c>
      <c r="P115">
        <v>-0.38790000000000002</v>
      </c>
      <c r="Q115" t="s">
        <v>135</v>
      </c>
      <c r="R115" t="s">
        <v>136</v>
      </c>
      <c r="S115" t="s">
        <v>135</v>
      </c>
      <c r="T115" t="s">
        <v>137</v>
      </c>
      <c r="U115" t="s">
        <v>137</v>
      </c>
      <c r="V115">
        <v>0</v>
      </c>
      <c r="W115" t="s">
        <v>147</v>
      </c>
      <c r="X115">
        <v>143.5</v>
      </c>
      <c r="Y115">
        <v>20020508</v>
      </c>
      <c r="Z115" t="s">
        <v>138</v>
      </c>
      <c r="AA115" t="s">
        <v>583</v>
      </c>
      <c r="AB115">
        <v>9903160</v>
      </c>
      <c r="AC115">
        <v>40</v>
      </c>
      <c r="AD115">
        <v>71.84</v>
      </c>
      <c r="AE115">
        <v>65.040000000000006</v>
      </c>
      <c r="AF115">
        <v>10.93</v>
      </c>
      <c r="AG115">
        <v>10.01</v>
      </c>
      <c r="AH115">
        <v>10.1</v>
      </c>
      <c r="AI115">
        <v>150</v>
      </c>
      <c r="AJ115" t="s">
        <v>584</v>
      </c>
      <c r="AK115">
        <v>40</v>
      </c>
      <c r="AL115">
        <v>4.0999999999999996</v>
      </c>
      <c r="AM115">
        <v>3.3</v>
      </c>
      <c r="AN115">
        <v>7.4</v>
      </c>
      <c r="AO115">
        <v>0</v>
      </c>
      <c r="AP115">
        <v>3147</v>
      </c>
      <c r="AQ115">
        <v>3156</v>
      </c>
      <c r="AR115">
        <v>3150</v>
      </c>
      <c r="AS115">
        <v>13.1</v>
      </c>
      <c r="AT115">
        <v>13.6</v>
      </c>
      <c r="AU115">
        <v>13.4</v>
      </c>
      <c r="AV115">
        <v>2.19</v>
      </c>
      <c r="AW115">
        <v>2.2799999999999998</v>
      </c>
      <c r="AX115">
        <v>2.23</v>
      </c>
      <c r="AY115">
        <v>4780</v>
      </c>
      <c r="AZ115">
        <v>5527</v>
      </c>
      <c r="BA115">
        <v>5200</v>
      </c>
      <c r="BB115">
        <v>2006</v>
      </c>
      <c r="BC115">
        <v>2296</v>
      </c>
      <c r="BD115">
        <v>2153</v>
      </c>
      <c r="BE115">
        <v>816</v>
      </c>
      <c r="BF115">
        <v>882</v>
      </c>
      <c r="BG115">
        <v>853</v>
      </c>
      <c r="BH115">
        <v>143.30000000000001</v>
      </c>
      <c r="BI115">
        <v>143.6</v>
      </c>
      <c r="BJ115">
        <v>143.5</v>
      </c>
      <c r="BK115">
        <v>87.8</v>
      </c>
      <c r="BL115">
        <v>88</v>
      </c>
      <c r="BM115">
        <v>87.9</v>
      </c>
      <c r="BN115">
        <v>93.3</v>
      </c>
      <c r="BO115">
        <v>93.6</v>
      </c>
      <c r="BP115">
        <v>93.5</v>
      </c>
      <c r="BQ115">
        <v>5.4</v>
      </c>
      <c r="BR115">
        <v>5.7</v>
      </c>
      <c r="BS115">
        <v>5.6</v>
      </c>
      <c r="BT115">
        <v>24.3</v>
      </c>
      <c r="BU115">
        <v>30.7</v>
      </c>
      <c r="BV115">
        <v>26.7</v>
      </c>
      <c r="BW115">
        <v>267</v>
      </c>
      <c r="BX115">
        <v>282</v>
      </c>
      <c r="BY115">
        <v>277</v>
      </c>
      <c r="BZ115">
        <v>8.1999999999999993</v>
      </c>
      <c r="CA115">
        <v>8.4</v>
      </c>
      <c r="CB115">
        <v>8.3000000000000007</v>
      </c>
      <c r="CC115">
        <v>0.5</v>
      </c>
      <c r="CD115">
        <v>0.6</v>
      </c>
      <c r="CE115">
        <v>0.5</v>
      </c>
      <c r="CF115">
        <v>0.48</v>
      </c>
      <c r="CG115">
        <v>0.52</v>
      </c>
      <c r="CH115">
        <v>0.5</v>
      </c>
      <c r="CI115">
        <v>35</v>
      </c>
      <c r="CJ115">
        <v>35</v>
      </c>
      <c r="CK115">
        <v>35</v>
      </c>
      <c r="CL115">
        <v>265</v>
      </c>
      <c r="CM115">
        <v>306</v>
      </c>
      <c r="CN115">
        <v>290</v>
      </c>
      <c r="CO115">
        <v>1660</v>
      </c>
      <c r="CP115">
        <v>720</v>
      </c>
      <c r="CQ115">
        <v>540</v>
      </c>
      <c r="CR115">
        <v>1690</v>
      </c>
      <c r="CS115">
        <v>7.1099999999999997E-2</v>
      </c>
      <c r="CT115">
        <v>7.8700000000000006E-2</v>
      </c>
      <c r="CU115">
        <v>7.5600000000000001E-2</v>
      </c>
      <c r="CV115">
        <v>9.1399999999999995E-2</v>
      </c>
      <c r="CW115">
        <v>9.9099999999999994E-2</v>
      </c>
      <c r="CX115">
        <v>9.5299999999999996E-2</v>
      </c>
      <c r="CY115">
        <v>6.0999999999999999E-2</v>
      </c>
      <c r="CZ115">
        <v>6.3500000000000001E-2</v>
      </c>
      <c r="DA115">
        <v>6.1600000000000002E-2</v>
      </c>
      <c r="DB115">
        <v>5.33E-2</v>
      </c>
      <c r="DC115">
        <v>5.8400000000000001E-2</v>
      </c>
      <c r="DD115">
        <v>5.6500000000000002E-2</v>
      </c>
      <c r="DE115">
        <v>5.0799999999999998E-2</v>
      </c>
      <c r="DF115">
        <v>7.3700000000000002E-2</v>
      </c>
      <c r="DG115">
        <v>6.2199999999999998E-2</v>
      </c>
      <c r="DH115">
        <v>2.5000000000000001E-3</v>
      </c>
      <c r="DI115">
        <v>1</v>
      </c>
      <c r="DJ115">
        <v>3.56E-2</v>
      </c>
      <c r="DK115" t="s">
        <v>585</v>
      </c>
      <c r="DL115">
        <v>103</v>
      </c>
      <c r="DM115">
        <v>8252</v>
      </c>
      <c r="DN115" t="s">
        <v>188</v>
      </c>
      <c r="DO115">
        <v>2001</v>
      </c>
      <c r="DP115">
        <v>2405</v>
      </c>
      <c r="DQ115" t="s">
        <v>142</v>
      </c>
      <c r="DR115">
        <v>152</v>
      </c>
      <c r="DS115">
        <v>20020510</v>
      </c>
      <c r="DT115" t="s">
        <v>582</v>
      </c>
      <c r="DU115">
        <v>103</v>
      </c>
      <c r="DV115" t="s">
        <v>143</v>
      </c>
    </row>
    <row r="116" spans="1:126">
      <c r="A116" t="s">
        <v>126</v>
      </c>
      <c r="B116">
        <v>1</v>
      </c>
      <c r="C116">
        <v>6.3</v>
      </c>
      <c r="D116">
        <v>43556</v>
      </c>
      <c r="E116" t="s">
        <v>144</v>
      </c>
      <c r="F116" t="s">
        <v>145</v>
      </c>
      <c r="G116">
        <v>20020524</v>
      </c>
      <c r="H116" t="s">
        <v>586</v>
      </c>
      <c r="I116" t="s">
        <v>295</v>
      </c>
      <c r="J116">
        <v>20020524</v>
      </c>
      <c r="K116" t="s">
        <v>131</v>
      </c>
      <c r="L116" t="s">
        <v>587</v>
      </c>
      <c r="M116" t="s">
        <v>588</v>
      </c>
      <c r="N116" t="s">
        <v>589</v>
      </c>
      <c r="O116" t="s">
        <v>537</v>
      </c>
      <c r="P116">
        <v>-0.86209999999999998</v>
      </c>
      <c r="Q116" t="s">
        <v>135</v>
      </c>
      <c r="R116" t="s">
        <v>136</v>
      </c>
      <c r="S116" t="s">
        <v>135</v>
      </c>
      <c r="T116" t="s">
        <v>137</v>
      </c>
      <c r="U116" t="s">
        <v>137</v>
      </c>
      <c r="V116">
        <v>0</v>
      </c>
      <c r="W116" t="s">
        <v>286</v>
      </c>
      <c r="X116">
        <v>143.5</v>
      </c>
      <c r="Y116">
        <v>20020522</v>
      </c>
      <c r="Z116" t="s">
        <v>138</v>
      </c>
      <c r="AA116" t="s">
        <v>129</v>
      </c>
      <c r="AB116">
        <v>109688</v>
      </c>
      <c r="AC116">
        <v>40</v>
      </c>
      <c r="AD116">
        <v>71.709999999999994</v>
      </c>
      <c r="AE116">
        <v>64.69</v>
      </c>
      <c r="AF116">
        <v>10.9</v>
      </c>
      <c r="AG116">
        <v>10.029999999999999</v>
      </c>
      <c r="AH116">
        <v>10.18</v>
      </c>
      <c r="AI116">
        <v>160</v>
      </c>
      <c r="AJ116" t="s">
        <v>590</v>
      </c>
      <c r="AK116">
        <v>40</v>
      </c>
      <c r="AL116">
        <v>3.5</v>
      </c>
      <c r="AM116">
        <v>2.8</v>
      </c>
      <c r="AN116">
        <v>6.3</v>
      </c>
      <c r="AO116">
        <v>0</v>
      </c>
      <c r="AP116">
        <v>3146</v>
      </c>
      <c r="AQ116">
        <v>3152</v>
      </c>
      <c r="AR116">
        <v>3149</v>
      </c>
      <c r="AS116">
        <v>13.1</v>
      </c>
      <c r="AT116">
        <v>13.5</v>
      </c>
      <c r="AU116">
        <v>13.3</v>
      </c>
      <c r="AV116">
        <v>2.16</v>
      </c>
      <c r="AW116">
        <v>2.2799999999999998</v>
      </c>
      <c r="AX116">
        <v>2.21</v>
      </c>
      <c r="AY116">
        <v>5.5</v>
      </c>
      <c r="AZ116">
        <v>5.9</v>
      </c>
      <c r="BA116">
        <v>5.8</v>
      </c>
      <c r="BB116">
        <v>0</v>
      </c>
      <c r="BC116">
        <v>0</v>
      </c>
      <c r="BD116">
        <v>0</v>
      </c>
      <c r="BE116">
        <v>834</v>
      </c>
      <c r="BF116">
        <v>866</v>
      </c>
      <c r="BG116">
        <v>850</v>
      </c>
      <c r="BH116">
        <v>143.1</v>
      </c>
      <c r="BI116">
        <v>143.80000000000001</v>
      </c>
      <c r="BJ116">
        <v>143.4</v>
      </c>
      <c r="BK116">
        <v>87.6</v>
      </c>
      <c r="BL116">
        <v>88.1</v>
      </c>
      <c r="BM116">
        <v>87.9</v>
      </c>
      <c r="BN116">
        <v>93.2</v>
      </c>
      <c r="BO116">
        <v>93.7</v>
      </c>
      <c r="BP116">
        <v>93.5</v>
      </c>
      <c r="BQ116">
        <v>5.5</v>
      </c>
      <c r="BR116">
        <v>5.7</v>
      </c>
      <c r="BS116">
        <v>5.6</v>
      </c>
      <c r="BT116">
        <v>30.6</v>
      </c>
      <c r="BU116">
        <v>37.6</v>
      </c>
      <c r="BV116">
        <v>33.5</v>
      </c>
      <c r="BW116">
        <v>276</v>
      </c>
      <c r="BX116">
        <v>276</v>
      </c>
      <c r="BY116">
        <v>276</v>
      </c>
      <c r="BZ116">
        <v>6.8</v>
      </c>
      <c r="CA116">
        <v>7.4</v>
      </c>
      <c r="CB116">
        <v>7.4</v>
      </c>
      <c r="CC116">
        <v>0.5</v>
      </c>
      <c r="CD116">
        <v>0.5</v>
      </c>
      <c r="CE116">
        <v>0.5</v>
      </c>
      <c r="CF116">
        <v>0.5</v>
      </c>
      <c r="CG116">
        <v>0.5</v>
      </c>
      <c r="CH116">
        <v>0.5</v>
      </c>
      <c r="CI116">
        <v>35</v>
      </c>
      <c r="CJ116">
        <v>35</v>
      </c>
      <c r="CK116">
        <v>35</v>
      </c>
      <c r="CL116">
        <v>198.2</v>
      </c>
      <c r="CM116">
        <v>254.8</v>
      </c>
      <c r="CN116">
        <v>224.1</v>
      </c>
      <c r="CO116">
        <v>1660</v>
      </c>
      <c r="CP116">
        <v>720</v>
      </c>
      <c r="CQ116">
        <v>720</v>
      </c>
      <c r="CR116">
        <v>1500</v>
      </c>
      <c r="CS116">
        <v>5.5899999999999998E-2</v>
      </c>
      <c r="CT116">
        <v>5.5899999999999998E-2</v>
      </c>
      <c r="CU116">
        <v>5.5899999999999998E-2</v>
      </c>
      <c r="CV116">
        <v>8.3799999999999999E-2</v>
      </c>
      <c r="CW116">
        <v>8.3799999999999999E-2</v>
      </c>
      <c r="CX116">
        <v>8.3799999999999999E-2</v>
      </c>
      <c r="CY116">
        <v>7.1099999999999997E-2</v>
      </c>
      <c r="CZ116">
        <v>7.1099999999999997E-2</v>
      </c>
      <c r="DA116">
        <v>7.1099999999999997E-2</v>
      </c>
      <c r="DB116">
        <v>5.8400000000000001E-2</v>
      </c>
      <c r="DC116">
        <v>6.3500000000000001E-2</v>
      </c>
      <c r="DD116">
        <v>6.0999999999999999E-2</v>
      </c>
      <c r="DE116">
        <v>5.33E-2</v>
      </c>
      <c r="DF116">
        <v>6.3500000000000001E-2</v>
      </c>
      <c r="DG116">
        <v>5.8400000000000001E-2</v>
      </c>
      <c r="DH116">
        <v>0</v>
      </c>
      <c r="DI116">
        <v>1</v>
      </c>
      <c r="DJ116">
        <v>4.5699999999999998E-2</v>
      </c>
      <c r="DK116" t="s">
        <v>301</v>
      </c>
      <c r="DL116" t="s">
        <v>290</v>
      </c>
      <c r="DM116">
        <v>8252</v>
      </c>
      <c r="DN116">
        <v>8231</v>
      </c>
      <c r="DO116">
        <v>1279</v>
      </c>
      <c r="DP116" t="s">
        <v>499</v>
      </c>
      <c r="DQ116" t="s">
        <v>142</v>
      </c>
      <c r="DR116">
        <v>95</v>
      </c>
      <c r="DS116">
        <v>20020524</v>
      </c>
      <c r="DT116" t="s">
        <v>586</v>
      </c>
      <c r="DU116" t="s">
        <v>380</v>
      </c>
      <c r="DV116" t="s">
        <v>143</v>
      </c>
    </row>
    <row r="117" spans="1:126">
      <c r="A117" t="s">
        <v>126</v>
      </c>
      <c r="B117">
        <v>1</v>
      </c>
      <c r="C117" t="s">
        <v>161</v>
      </c>
      <c r="D117">
        <v>45757</v>
      </c>
      <c r="E117" t="s">
        <v>144</v>
      </c>
      <c r="F117" t="s">
        <v>128</v>
      </c>
      <c r="G117">
        <v>20020526</v>
      </c>
      <c r="H117" t="s">
        <v>246</v>
      </c>
      <c r="I117" t="s">
        <v>591</v>
      </c>
      <c r="J117">
        <v>20020528</v>
      </c>
      <c r="K117" t="s">
        <v>133</v>
      </c>
      <c r="L117" t="s">
        <v>592</v>
      </c>
      <c r="M117" t="s">
        <v>519</v>
      </c>
      <c r="N117" t="s">
        <v>133</v>
      </c>
      <c r="O117" t="s">
        <v>133</v>
      </c>
      <c r="P117" t="s">
        <v>134</v>
      </c>
      <c r="Q117" t="s">
        <v>135</v>
      </c>
      <c r="R117" t="s">
        <v>136</v>
      </c>
      <c r="S117" t="s">
        <v>135</v>
      </c>
      <c r="T117" t="s">
        <v>137</v>
      </c>
      <c r="U117" t="s">
        <v>137</v>
      </c>
      <c r="V117">
        <v>0</v>
      </c>
      <c r="W117" t="s">
        <v>200</v>
      </c>
      <c r="X117" t="s">
        <v>201</v>
      </c>
      <c r="Y117" t="s">
        <v>133</v>
      </c>
      <c r="Z117" t="s">
        <v>245</v>
      </c>
      <c r="AA117" t="s">
        <v>246</v>
      </c>
      <c r="AB117" t="s">
        <v>203</v>
      </c>
      <c r="AC117" t="s">
        <v>174</v>
      </c>
      <c r="AD117" t="s">
        <v>165</v>
      </c>
      <c r="AE117" t="s">
        <v>165</v>
      </c>
      <c r="AF117" t="s">
        <v>165</v>
      </c>
      <c r="AG117" t="s">
        <v>165</v>
      </c>
      <c r="AH117" t="s">
        <v>137</v>
      </c>
      <c r="AI117" t="s">
        <v>166</v>
      </c>
      <c r="AJ117" t="s">
        <v>247</v>
      </c>
      <c r="AK117" t="s">
        <v>248</v>
      </c>
      <c r="AL117" t="s">
        <v>161</v>
      </c>
      <c r="AM117" t="s">
        <v>161</v>
      </c>
      <c r="AN117" t="s">
        <v>161</v>
      </c>
      <c r="AO117" t="s">
        <v>161</v>
      </c>
      <c r="AP117" t="s">
        <v>168</v>
      </c>
      <c r="AQ117" t="s">
        <v>168</v>
      </c>
      <c r="AR117" t="s">
        <v>168</v>
      </c>
      <c r="AS117" t="s">
        <v>161</v>
      </c>
      <c r="AT117" t="s">
        <v>161</v>
      </c>
      <c r="AU117" t="s">
        <v>161</v>
      </c>
      <c r="AV117" t="s">
        <v>169</v>
      </c>
      <c r="AW117" t="s">
        <v>169</v>
      </c>
      <c r="AX117" t="s">
        <v>169</v>
      </c>
      <c r="AY117" t="s">
        <v>168</v>
      </c>
      <c r="AZ117" t="s">
        <v>168</v>
      </c>
      <c r="BA117" t="s">
        <v>168</v>
      </c>
      <c r="BB117" t="s">
        <v>168</v>
      </c>
      <c r="BC117" t="s">
        <v>168</v>
      </c>
      <c r="BD117" t="s">
        <v>168</v>
      </c>
      <c r="BE117" t="s">
        <v>170</v>
      </c>
      <c r="BF117" t="s">
        <v>170</v>
      </c>
      <c r="BG117" t="s">
        <v>170</v>
      </c>
      <c r="BH117" t="s">
        <v>161</v>
      </c>
      <c r="BI117" t="s">
        <v>161</v>
      </c>
      <c r="BJ117" t="s">
        <v>161</v>
      </c>
      <c r="BK117" t="s">
        <v>161</v>
      </c>
      <c r="BL117" t="s">
        <v>161</v>
      </c>
      <c r="BM117" t="s">
        <v>161</v>
      </c>
      <c r="BN117" t="s">
        <v>161</v>
      </c>
      <c r="BO117" t="s">
        <v>161</v>
      </c>
      <c r="BP117" t="s">
        <v>161</v>
      </c>
      <c r="BQ117" t="s">
        <v>171</v>
      </c>
      <c r="BR117" t="s">
        <v>171</v>
      </c>
      <c r="BS117" t="s">
        <v>171</v>
      </c>
      <c r="BT117" t="s">
        <v>161</v>
      </c>
      <c r="BU117" t="s">
        <v>161</v>
      </c>
      <c r="BV117" t="s">
        <v>161</v>
      </c>
      <c r="BW117" t="s">
        <v>166</v>
      </c>
      <c r="BX117" t="s">
        <v>166</v>
      </c>
      <c r="BY117" t="s">
        <v>166</v>
      </c>
      <c r="BZ117" t="s">
        <v>172</v>
      </c>
      <c r="CA117" t="s">
        <v>172</v>
      </c>
      <c r="CB117" t="s">
        <v>172</v>
      </c>
      <c r="CC117" t="s">
        <v>172</v>
      </c>
      <c r="CD117" t="s">
        <v>172</v>
      </c>
      <c r="CE117" t="s">
        <v>172</v>
      </c>
      <c r="CF117" t="s">
        <v>173</v>
      </c>
      <c r="CG117" t="s">
        <v>173</v>
      </c>
      <c r="CH117" t="s">
        <v>173</v>
      </c>
      <c r="CI117" t="s">
        <v>174</v>
      </c>
      <c r="CJ117" t="s">
        <v>174</v>
      </c>
      <c r="CK117" t="s">
        <v>174</v>
      </c>
      <c r="CL117" t="s">
        <v>161</v>
      </c>
      <c r="CM117" t="s">
        <v>161</v>
      </c>
      <c r="CN117" t="s">
        <v>161</v>
      </c>
      <c r="CO117" t="s">
        <v>166</v>
      </c>
      <c r="CP117" t="s">
        <v>166</v>
      </c>
      <c r="CQ117" t="s">
        <v>166</v>
      </c>
      <c r="CR117" t="s">
        <v>166</v>
      </c>
      <c r="CS117" t="s">
        <v>134</v>
      </c>
      <c r="CT117" t="s">
        <v>134</v>
      </c>
      <c r="CU117" t="s">
        <v>134</v>
      </c>
      <c r="CV117" t="s">
        <v>134</v>
      </c>
      <c r="CW117" t="s">
        <v>134</v>
      </c>
      <c r="CX117" t="s">
        <v>134</v>
      </c>
      <c r="CY117" t="s">
        <v>134</v>
      </c>
      <c r="CZ117" t="s">
        <v>134</v>
      </c>
      <c r="DA117" t="s">
        <v>134</v>
      </c>
      <c r="DB117" t="s">
        <v>134</v>
      </c>
      <c r="DC117" t="s">
        <v>134</v>
      </c>
      <c r="DD117" t="s">
        <v>134</v>
      </c>
      <c r="DE117" t="s">
        <v>134</v>
      </c>
      <c r="DF117" t="s">
        <v>134</v>
      </c>
      <c r="DG117" t="s">
        <v>134</v>
      </c>
      <c r="DH117" t="s">
        <v>134</v>
      </c>
      <c r="DI117" t="s">
        <v>174</v>
      </c>
      <c r="DJ117" t="s">
        <v>134</v>
      </c>
      <c r="DK117" t="s">
        <v>175</v>
      </c>
      <c r="DL117" t="s">
        <v>175</v>
      </c>
      <c r="DM117" t="s">
        <v>175</v>
      </c>
      <c r="DN117" t="s">
        <v>175</v>
      </c>
      <c r="DO117" t="s">
        <v>175</v>
      </c>
      <c r="DP117" t="s">
        <v>175</v>
      </c>
      <c r="DQ117" t="s">
        <v>175</v>
      </c>
      <c r="DR117">
        <v>97</v>
      </c>
      <c r="DS117">
        <v>20020526</v>
      </c>
      <c r="DT117" t="s">
        <v>246</v>
      </c>
      <c r="DU117">
        <v>35</v>
      </c>
      <c r="DV117" t="s">
        <v>246</v>
      </c>
    </row>
    <row r="118" spans="1:126">
      <c r="A118" t="s">
        <v>126</v>
      </c>
      <c r="B118">
        <v>1</v>
      </c>
      <c r="C118">
        <v>3.3</v>
      </c>
      <c r="D118">
        <v>43557</v>
      </c>
      <c r="E118" t="s">
        <v>144</v>
      </c>
      <c r="F118" t="s">
        <v>145</v>
      </c>
      <c r="G118">
        <v>20020526</v>
      </c>
      <c r="H118" t="s">
        <v>593</v>
      </c>
      <c r="I118" t="s">
        <v>295</v>
      </c>
      <c r="J118">
        <v>20020530</v>
      </c>
      <c r="K118" t="s">
        <v>131</v>
      </c>
      <c r="L118" t="s">
        <v>268</v>
      </c>
      <c r="M118" t="s">
        <v>133</v>
      </c>
      <c r="N118" t="s">
        <v>133</v>
      </c>
      <c r="O118" t="s">
        <v>133</v>
      </c>
      <c r="P118">
        <v>-2.1551999999999998</v>
      </c>
      <c r="Q118" t="s">
        <v>135</v>
      </c>
      <c r="R118" t="s">
        <v>136</v>
      </c>
      <c r="S118" t="s">
        <v>135</v>
      </c>
      <c r="T118" t="s">
        <v>137</v>
      </c>
      <c r="U118" t="s">
        <v>137</v>
      </c>
      <c r="V118">
        <v>0</v>
      </c>
      <c r="W118" t="s">
        <v>286</v>
      </c>
      <c r="X118">
        <v>143.5</v>
      </c>
      <c r="Y118">
        <v>20020524</v>
      </c>
      <c r="Z118" t="s">
        <v>138</v>
      </c>
      <c r="AA118" t="s">
        <v>594</v>
      </c>
      <c r="AB118">
        <v>109688</v>
      </c>
      <c r="AC118">
        <v>40</v>
      </c>
      <c r="AD118">
        <v>71.650000000000006</v>
      </c>
      <c r="AE118">
        <v>66.13</v>
      </c>
      <c r="AF118">
        <v>10.91</v>
      </c>
      <c r="AG118">
        <v>10.18</v>
      </c>
      <c r="AH118">
        <v>10.29</v>
      </c>
      <c r="AI118">
        <v>160</v>
      </c>
      <c r="AJ118" t="s">
        <v>595</v>
      </c>
      <c r="AK118">
        <v>40</v>
      </c>
      <c r="AL118">
        <v>1.7</v>
      </c>
      <c r="AM118">
        <v>1.6</v>
      </c>
      <c r="AN118">
        <v>3.3</v>
      </c>
      <c r="AO118">
        <v>0</v>
      </c>
      <c r="AP118">
        <v>3146</v>
      </c>
      <c r="AQ118">
        <v>3157</v>
      </c>
      <c r="AR118">
        <v>3151.6</v>
      </c>
      <c r="AS118">
        <v>13.1</v>
      </c>
      <c r="AT118">
        <v>13.4</v>
      </c>
      <c r="AU118">
        <v>13.2</v>
      </c>
      <c r="AV118">
        <v>2.1800000000000002</v>
      </c>
      <c r="AW118">
        <v>2.27</v>
      </c>
      <c r="AX118">
        <v>2.2200000000000002</v>
      </c>
      <c r="AY118">
        <v>5.4</v>
      </c>
      <c r="AZ118">
        <v>6.2</v>
      </c>
      <c r="BA118">
        <v>5.7</v>
      </c>
      <c r="BB118">
        <v>0</v>
      </c>
      <c r="BC118">
        <v>0</v>
      </c>
      <c r="BD118">
        <v>0</v>
      </c>
      <c r="BE118">
        <v>839</v>
      </c>
      <c r="BF118">
        <v>868</v>
      </c>
      <c r="BG118">
        <v>855</v>
      </c>
      <c r="BH118">
        <v>142.80000000000001</v>
      </c>
      <c r="BI118">
        <v>144.1</v>
      </c>
      <c r="BJ118">
        <v>143.4</v>
      </c>
      <c r="BK118">
        <v>87.4</v>
      </c>
      <c r="BL118">
        <v>88.1</v>
      </c>
      <c r="BM118">
        <v>87.8</v>
      </c>
      <c r="BN118">
        <v>93.1</v>
      </c>
      <c r="BO118">
        <v>93.7</v>
      </c>
      <c r="BP118">
        <v>93.4</v>
      </c>
      <c r="BQ118">
        <v>5.5</v>
      </c>
      <c r="BR118">
        <v>5.8</v>
      </c>
      <c r="BS118">
        <v>5.6</v>
      </c>
      <c r="BT118">
        <v>27</v>
      </c>
      <c r="BU118">
        <v>38</v>
      </c>
      <c r="BV118">
        <v>32.799999999999997</v>
      </c>
      <c r="BW118">
        <v>276</v>
      </c>
      <c r="BX118">
        <v>276</v>
      </c>
      <c r="BY118">
        <v>276</v>
      </c>
      <c r="BZ118">
        <v>6.8</v>
      </c>
      <c r="CA118">
        <v>6.8</v>
      </c>
      <c r="CB118">
        <v>6.8</v>
      </c>
      <c r="CC118">
        <v>0.5</v>
      </c>
      <c r="CD118">
        <v>0.7</v>
      </c>
      <c r="CE118">
        <v>0.5</v>
      </c>
      <c r="CF118">
        <v>0.5</v>
      </c>
      <c r="CG118">
        <v>0.5</v>
      </c>
      <c r="CH118">
        <v>0.5</v>
      </c>
      <c r="CI118">
        <v>35</v>
      </c>
      <c r="CJ118">
        <v>35</v>
      </c>
      <c r="CK118">
        <v>35</v>
      </c>
      <c r="CL118">
        <v>161.4</v>
      </c>
      <c r="CM118">
        <v>192.6</v>
      </c>
      <c r="CN118">
        <v>175.2</v>
      </c>
      <c r="CO118">
        <v>1660</v>
      </c>
      <c r="CP118">
        <v>720</v>
      </c>
      <c r="CQ118">
        <v>720</v>
      </c>
      <c r="CR118">
        <v>1500</v>
      </c>
      <c r="CS118">
        <v>5.8400000000000001E-2</v>
      </c>
      <c r="CT118">
        <v>5.8400000000000001E-2</v>
      </c>
      <c r="CU118">
        <v>5.8400000000000001E-2</v>
      </c>
      <c r="CV118">
        <v>8.1299999999999997E-2</v>
      </c>
      <c r="CW118">
        <v>8.1299999999999997E-2</v>
      </c>
      <c r="CX118">
        <v>8.1299999999999997E-2</v>
      </c>
      <c r="CY118">
        <v>7.1099999999999997E-2</v>
      </c>
      <c r="CZ118">
        <v>7.1099999999999997E-2</v>
      </c>
      <c r="DA118">
        <v>7.1099999999999997E-2</v>
      </c>
      <c r="DB118">
        <v>5.8400000000000001E-2</v>
      </c>
      <c r="DC118">
        <v>6.3500000000000001E-2</v>
      </c>
      <c r="DD118">
        <v>6.0999999999999999E-2</v>
      </c>
      <c r="DE118">
        <v>5.33E-2</v>
      </c>
      <c r="DF118">
        <v>6.3500000000000001E-2</v>
      </c>
      <c r="DG118">
        <v>5.8400000000000001E-2</v>
      </c>
      <c r="DH118">
        <v>0</v>
      </c>
      <c r="DI118">
        <v>2</v>
      </c>
      <c r="DJ118">
        <v>3.0499999999999999E-2</v>
      </c>
      <c r="DK118" t="s">
        <v>301</v>
      </c>
      <c r="DL118" t="s">
        <v>290</v>
      </c>
      <c r="DM118">
        <v>8252</v>
      </c>
      <c r="DN118">
        <v>8231</v>
      </c>
      <c r="DO118">
        <v>1279</v>
      </c>
      <c r="DP118" t="s">
        <v>403</v>
      </c>
      <c r="DQ118" t="s">
        <v>142</v>
      </c>
      <c r="DR118" t="s">
        <v>596</v>
      </c>
      <c r="DS118">
        <v>20020526</v>
      </c>
      <c r="DT118" t="s">
        <v>593</v>
      </c>
      <c r="DU118" t="s">
        <v>380</v>
      </c>
      <c r="DV118" t="s">
        <v>143</v>
      </c>
    </row>
    <row r="119" spans="1:126">
      <c r="A119" t="s">
        <v>239</v>
      </c>
      <c r="B119">
        <v>1</v>
      </c>
      <c r="C119">
        <v>11.3</v>
      </c>
      <c r="D119">
        <v>42530</v>
      </c>
      <c r="E119" t="s">
        <v>577</v>
      </c>
      <c r="F119" t="s">
        <v>145</v>
      </c>
      <c r="G119">
        <v>20020606</v>
      </c>
      <c r="H119" t="s">
        <v>597</v>
      </c>
      <c r="I119" t="s">
        <v>236</v>
      </c>
      <c r="J119">
        <v>20020614</v>
      </c>
      <c r="K119">
        <v>20021206</v>
      </c>
      <c r="L119" t="s">
        <v>133</v>
      </c>
      <c r="M119" t="s">
        <v>133</v>
      </c>
      <c r="N119" t="s">
        <v>133</v>
      </c>
      <c r="O119" t="s">
        <v>133</v>
      </c>
      <c r="P119">
        <v>-0.39910000000000001</v>
      </c>
      <c r="Q119" t="s">
        <v>135</v>
      </c>
      <c r="R119" t="s">
        <v>136</v>
      </c>
      <c r="S119" t="s">
        <v>135</v>
      </c>
      <c r="T119" t="s">
        <v>137</v>
      </c>
      <c r="U119" t="s">
        <v>137</v>
      </c>
      <c r="V119">
        <v>0</v>
      </c>
      <c r="W119" t="s">
        <v>164</v>
      </c>
      <c r="X119">
        <v>143.5</v>
      </c>
      <c r="Y119">
        <v>20020604</v>
      </c>
      <c r="Z119" t="s">
        <v>138</v>
      </c>
      <c r="AA119" t="s">
        <v>466</v>
      </c>
      <c r="AB119">
        <v>11769</v>
      </c>
      <c r="AC119">
        <v>40</v>
      </c>
      <c r="AD119">
        <v>58.83</v>
      </c>
      <c r="AE119">
        <v>52.25</v>
      </c>
      <c r="AF119">
        <v>10.09</v>
      </c>
      <c r="AG119">
        <v>9.1199999999999992</v>
      </c>
      <c r="AH119">
        <v>9.2200000000000006</v>
      </c>
      <c r="AI119">
        <v>172</v>
      </c>
      <c r="AJ119">
        <v>42530</v>
      </c>
      <c r="AK119">
        <v>40</v>
      </c>
      <c r="AL119">
        <v>6.2</v>
      </c>
      <c r="AM119">
        <v>5.0999999999999996</v>
      </c>
      <c r="AN119">
        <v>11.3</v>
      </c>
      <c r="AO119">
        <v>0</v>
      </c>
      <c r="AP119">
        <v>3140</v>
      </c>
      <c r="AQ119">
        <v>3175</v>
      </c>
      <c r="AR119">
        <v>3153</v>
      </c>
      <c r="AS119">
        <v>13.4</v>
      </c>
      <c r="AT119">
        <v>13.4</v>
      </c>
      <c r="AU119">
        <v>13.4</v>
      </c>
      <c r="AV119">
        <v>2.1800000000000002</v>
      </c>
      <c r="AW119">
        <v>2.27</v>
      </c>
      <c r="AX119">
        <v>2.23</v>
      </c>
      <c r="AY119">
        <v>5070.7</v>
      </c>
      <c r="AZ119">
        <v>6189.2</v>
      </c>
      <c r="BA119">
        <v>5525.6</v>
      </c>
      <c r="BB119" t="s">
        <v>168</v>
      </c>
      <c r="BC119" t="s">
        <v>168</v>
      </c>
      <c r="BD119" t="s">
        <v>168</v>
      </c>
      <c r="BE119">
        <v>849</v>
      </c>
      <c r="BF119">
        <v>855</v>
      </c>
      <c r="BG119">
        <v>850</v>
      </c>
      <c r="BH119">
        <v>142.19999999999999</v>
      </c>
      <c r="BI119">
        <v>144.4</v>
      </c>
      <c r="BJ119">
        <v>143.30000000000001</v>
      </c>
      <c r="BK119">
        <v>82.8</v>
      </c>
      <c r="BL119">
        <v>88.8</v>
      </c>
      <c r="BM119">
        <v>87.5</v>
      </c>
      <c r="BN119">
        <v>92.7</v>
      </c>
      <c r="BO119">
        <v>94.4</v>
      </c>
      <c r="BP119">
        <v>93.6</v>
      </c>
      <c r="BQ119">
        <v>4.8</v>
      </c>
      <c r="BR119">
        <v>6.9</v>
      </c>
      <c r="BS119">
        <v>5.8</v>
      </c>
      <c r="BT119">
        <v>29.4</v>
      </c>
      <c r="BU119">
        <v>40.6</v>
      </c>
      <c r="BV119">
        <v>33.299999999999997</v>
      </c>
      <c r="BW119">
        <v>276</v>
      </c>
      <c r="BX119">
        <v>276</v>
      </c>
      <c r="BY119">
        <v>276</v>
      </c>
      <c r="BZ119">
        <v>13.8</v>
      </c>
      <c r="CA119">
        <v>14.5</v>
      </c>
      <c r="CB119">
        <v>14.2</v>
      </c>
      <c r="CC119">
        <v>0.3</v>
      </c>
      <c r="CD119">
        <v>0.3</v>
      </c>
      <c r="CE119">
        <v>0.3</v>
      </c>
      <c r="CF119">
        <v>0.5</v>
      </c>
      <c r="CG119">
        <v>0.5</v>
      </c>
      <c r="CH119">
        <v>0.5</v>
      </c>
      <c r="CI119">
        <v>35</v>
      </c>
      <c r="CJ119">
        <v>35</v>
      </c>
      <c r="CK119">
        <v>35</v>
      </c>
      <c r="CL119">
        <v>254.8</v>
      </c>
      <c r="CM119">
        <v>288.8</v>
      </c>
      <c r="CN119">
        <v>278.2</v>
      </c>
      <c r="CO119">
        <v>1660</v>
      </c>
      <c r="CP119">
        <v>720</v>
      </c>
      <c r="CQ119">
        <v>540</v>
      </c>
      <c r="CR119">
        <v>1668</v>
      </c>
      <c r="CS119">
        <v>7.3700000000000002E-2</v>
      </c>
      <c r="CT119">
        <v>7.3700000000000002E-2</v>
      </c>
      <c r="CU119">
        <v>7.3700000000000002E-2</v>
      </c>
      <c r="CV119">
        <v>9.1399999999999995E-2</v>
      </c>
      <c r="CW119">
        <v>9.1399999999999995E-2</v>
      </c>
      <c r="CX119">
        <v>9.1399999999999995E-2</v>
      </c>
      <c r="CY119">
        <v>6.8599999999999994E-2</v>
      </c>
      <c r="CZ119">
        <v>6.8599999999999994E-2</v>
      </c>
      <c r="DA119">
        <v>6.8599999999999994E-2</v>
      </c>
      <c r="DB119">
        <v>7.1099999999999997E-2</v>
      </c>
      <c r="DC119">
        <v>7.1099999999999997E-2</v>
      </c>
      <c r="DD119">
        <v>7.1099999999999997E-2</v>
      </c>
      <c r="DE119">
        <v>7.1099999999999997E-2</v>
      </c>
      <c r="DF119">
        <v>7.1099999999999997E-2</v>
      </c>
      <c r="DG119">
        <v>7.1099999999999997E-2</v>
      </c>
      <c r="DH119">
        <v>0</v>
      </c>
      <c r="DI119">
        <v>9</v>
      </c>
      <c r="DJ119">
        <v>4.5699999999999998E-2</v>
      </c>
      <c r="DK119">
        <v>49416</v>
      </c>
      <c r="DL119">
        <v>67.75</v>
      </c>
      <c r="DM119" t="s">
        <v>445</v>
      </c>
      <c r="DN119">
        <v>8231</v>
      </c>
      <c r="DO119">
        <v>488</v>
      </c>
      <c r="DP119">
        <v>2405</v>
      </c>
      <c r="DQ119" t="s">
        <v>142</v>
      </c>
      <c r="DR119">
        <v>229</v>
      </c>
      <c r="DS119">
        <v>20020606</v>
      </c>
      <c r="DT119" t="s">
        <v>597</v>
      </c>
      <c r="DU119">
        <v>91</v>
      </c>
      <c r="DV119" t="s">
        <v>143</v>
      </c>
    </row>
    <row r="120" spans="1:126">
      <c r="A120" t="s">
        <v>160</v>
      </c>
      <c r="B120">
        <v>4</v>
      </c>
      <c r="C120">
        <v>10.8</v>
      </c>
      <c r="D120">
        <v>42447</v>
      </c>
      <c r="E120" t="s">
        <v>577</v>
      </c>
      <c r="F120" t="s">
        <v>145</v>
      </c>
      <c r="G120">
        <v>20020614</v>
      </c>
      <c r="H120" t="s">
        <v>553</v>
      </c>
      <c r="I120" t="s">
        <v>236</v>
      </c>
      <c r="J120">
        <v>20020617</v>
      </c>
      <c r="K120">
        <v>20021214</v>
      </c>
      <c r="L120" t="s">
        <v>133</v>
      </c>
      <c r="M120" t="s">
        <v>133</v>
      </c>
      <c r="N120" t="s">
        <v>133</v>
      </c>
      <c r="O120" t="s">
        <v>133</v>
      </c>
      <c r="P120">
        <v>-0.51639999999999997</v>
      </c>
      <c r="Q120" t="s">
        <v>135</v>
      </c>
      <c r="R120" t="s">
        <v>136</v>
      </c>
      <c r="S120" t="s">
        <v>135</v>
      </c>
      <c r="T120" t="s">
        <v>137</v>
      </c>
      <c r="U120" t="s">
        <v>137</v>
      </c>
      <c r="V120">
        <v>0</v>
      </c>
      <c r="W120" t="s">
        <v>151</v>
      </c>
      <c r="X120">
        <v>143.5</v>
      </c>
      <c r="Y120">
        <v>20020612</v>
      </c>
      <c r="Z120" t="s">
        <v>138</v>
      </c>
      <c r="AA120" t="s">
        <v>598</v>
      </c>
      <c r="AB120">
        <v>9903160</v>
      </c>
      <c r="AC120">
        <v>40</v>
      </c>
      <c r="AD120">
        <v>59.14</v>
      </c>
      <c r="AE120">
        <v>52.2</v>
      </c>
      <c r="AF120">
        <v>10.14</v>
      </c>
      <c r="AG120">
        <v>9.07</v>
      </c>
      <c r="AH120">
        <v>9.15</v>
      </c>
      <c r="AI120">
        <v>180</v>
      </c>
      <c r="AJ120" t="s">
        <v>599</v>
      </c>
      <c r="AK120">
        <v>40</v>
      </c>
      <c r="AL120">
        <v>5.4</v>
      </c>
      <c r="AM120">
        <v>5.4</v>
      </c>
      <c r="AN120">
        <v>10.8</v>
      </c>
      <c r="AO120">
        <v>0</v>
      </c>
      <c r="AP120">
        <v>3148</v>
      </c>
      <c r="AQ120">
        <v>3153</v>
      </c>
      <c r="AR120">
        <v>3150</v>
      </c>
      <c r="AS120">
        <v>13.3</v>
      </c>
      <c r="AT120">
        <v>13.6</v>
      </c>
      <c r="AU120">
        <v>13.4</v>
      </c>
      <c r="AV120">
        <v>2.13</v>
      </c>
      <c r="AW120">
        <v>2.21</v>
      </c>
      <c r="AX120">
        <v>2.1800000000000002</v>
      </c>
      <c r="AY120">
        <v>4255</v>
      </c>
      <c r="AZ120">
        <v>4576</v>
      </c>
      <c r="BA120">
        <v>4415</v>
      </c>
      <c r="BB120">
        <v>1998</v>
      </c>
      <c r="BC120">
        <v>2212</v>
      </c>
      <c r="BD120">
        <v>2113</v>
      </c>
      <c r="BE120">
        <v>828</v>
      </c>
      <c r="BF120">
        <v>862</v>
      </c>
      <c r="BG120">
        <v>848</v>
      </c>
      <c r="BH120">
        <v>143.30000000000001</v>
      </c>
      <c r="BI120">
        <v>143.69999999999999</v>
      </c>
      <c r="BJ120">
        <v>143.5</v>
      </c>
      <c r="BK120">
        <v>87.4</v>
      </c>
      <c r="BL120">
        <v>88.7</v>
      </c>
      <c r="BM120">
        <v>87.9</v>
      </c>
      <c r="BN120">
        <v>92.8</v>
      </c>
      <c r="BO120">
        <v>94.1</v>
      </c>
      <c r="BP120">
        <v>93.5</v>
      </c>
      <c r="BQ120">
        <v>5.4</v>
      </c>
      <c r="BR120">
        <v>5.9</v>
      </c>
      <c r="BS120">
        <v>5.6</v>
      </c>
      <c r="BT120">
        <v>26.6</v>
      </c>
      <c r="BU120">
        <v>31.2</v>
      </c>
      <c r="BV120">
        <v>28.8</v>
      </c>
      <c r="BW120">
        <v>270</v>
      </c>
      <c r="BX120">
        <v>283</v>
      </c>
      <c r="BY120">
        <v>279</v>
      </c>
      <c r="BZ120">
        <v>7.6</v>
      </c>
      <c r="CA120">
        <v>8.1999999999999993</v>
      </c>
      <c r="CB120">
        <v>7.8</v>
      </c>
      <c r="CC120">
        <v>0</v>
      </c>
      <c r="CD120">
        <v>0</v>
      </c>
      <c r="CE120">
        <v>0</v>
      </c>
      <c r="CF120">
        <v>0.5</v>
      </c>
      <c r="CG120">
        <v>0.5</v>
      </c>
      <c r="CH120">
        <v>0.5</v>
      </c>
      <c r="CI120">
        <v>35</v>
      </c>
      <c r="CJ120">
        <v>35</v>
      </c>
      <c r="CK120">
        <v>35</v>
      </c>
      <c r="CL120">
        <v>194</v>
      </c>
      <c r="CM120">
        <v>235</v>
      </c>
      <c r="CN120">
        <v>217</v>
      </c>
      <c r="CO120">
        <v>1660</v>
      </c>
      <c r="CP120">
        <v>720</v>
      </c>
      <c r="CQ120">
        <v>540</v>
      </c>
      <c r="CR120">
        <v>1660</v>
      </c>
      <c r="CS120">
        <v>8.6400000000000005E-2</v>
      </c>
      <c r="CT120">
        <v>8.8900000000000007E-2</v>
      </c>
      <c r="CU120">
        <v>8.7599999999999997E-2</v>
      </c>
      <c r="CV120">
        <v>9.6500000000000002E-2</v>
      </c>
      <c r="CW120">
        <v>0.1016</v>
      </c>
      <c r="CX120">
        <v>9.9699999999999997E-2</v>
      </c>
      <c r="CY120">
        <v>6.8599999999999994E-2</v>
      </c>
      <c r="CZ120">
        <v>7.6200000000000004E-2</v>
      </c>
      <c r="DA120">
        <v>7.1800000000000003E-2</v>
      </c>
      <c r="DB120">
        <v>6.0999999999999999E-2</v>
      </c>
      <c r="DC120">
        <v>6.8599999999999994E-2</v>
      </c>
      <c r="DD120">
        <v>6.54E-2</v>
      </c>
      <c r="DE120">
        <v>7.3700000000000002E-2</v>
      </c>
      <c r="DF120">
        <v>7.6200000000000004E-2</v>
      </c>
      <c r="DG120">
        <v>7.5600000000000001E-2</v>
      </c>
      <c r="DH120">
        <v>2.5000000000000001E-3</v>
      </c>
      <c r="DI120">
        <v>1</v>
      </c>
      <c r="DJ120">
        <v>3.8100000000000002E-2</v>
      </c>
      <c r="DK120">
        <v>1620</v>
      </c>
      <c r="DL120">
        <v>918</v>
      </c>
      <c r="DM120">
        <v>8252</v>
      </c>
      <c r="DN120" t="s">
        <v>188</v>
      </c>
      <c r="DO120">
        <v>2003</v>
      </c>
      <c r="DP120">
        <v>2405</v>
      </c>
      <c r="DQ120" t="s">
        <v>142</v>
      </c>
      <c r="DR120">
        <v>65</v>
      </c>
      <c r="DS120">
        <v>20020614</v>
      </c>
      <c r="DT120" t="s">
        <v>553</v>
      </c>
      <c r="DU120">
        <v>205</v>
      </c>
      <c r="DV120" t="s">
        <v>143</v>
      </c>
    </row>
    <row r="121" spans="1:126">
      <c r="A121" t="s">
        <v>160</v>
      </c>
      <c r="B121">
        <v>3</v>
      </c>
      <c r="C121" t="s">
        <v>161</v>
      </c>
      <c r="D121">
        <v>44403</v>
      </c>
      <c r="E121" t="s">
        <v>144</v>
      </c>
      <c r="F121" t="s">
        <v>128</v>
      </c>
      <c r="G121">
        <v>20020617</v>
      </c>
      <c r="H121" t="s">
        <v>600</v>
      </c>
      <c r="I121" t="s">
        <v>334</v>
      </c>
      <c r="J121">
        <v>20020618</v>
      </c>
      <c r="K121" t="s">
        <v>131</v>
      </c>
      <c r="L121" t="s">
        <v>335</v>
      </c>
      <c r="M121" t="s">
        <v>601</v>
      </c>
      <c r="N121" t="s">
        <v>602</v>
      </c>
      <c r="O121" t="s">
        <v>603</v>
      </c>
      <c r="P121" t="s">
        <v>134</v>
      </c>
      <c r="Q121" t="s">
        <v>135</v>
      </c>
      <c r="R121" t="s">
        <v>136</v>
      </c>
      <c r="S121" t="s">
        <v>135</v>
      </c>
      <c r="T121" t="s">
        <v>137</v>
      </c>
      <c r="U121" t="s">
        <v>137</v>
      </c>
      <c r="V121">
        <v>0</v>
      </c>
      <c r="W121" t="s">
        <v>200</v>
      </c>
      <c r="X121">
        <v>143.5</v>
      </c>
      <c r="Y121">
        <v>20020615</v>
      </c>
      <c r="Z121" t="s">
        <v>138</v>
      </c>
      <c r="AA121" t="s">
        <v>604</v>
      </c>
      <c r="AB121">
        <v>9903160</v>
      </c>
      <c r="AC121">
        <v>40</v>
      </c>
      <c r="AD121" t="s">
        <v>165</v>
      </c>
      <c r="AE121" t="s">
        <v>165</v>
      </c>
      <c r="AF121" t="s">
        <v>165</v>
      </c>
      <c r="AG121" t="s">
        <v>165</v>
      </c>
      <c r="AH121" t="s">
        <v>137</v>
      </c>
      <c r="AI121" t="s">
        <v>166</v>
      </c>
      <c r="AJ121" t="s">
        <v>605</v>
      </c>
      <c r="AK121" t="s">
        <v>248</v>
      </c>
      <c r="AL121" t="s">
        <v>161</v>
      </c>
      <c r="AM121" t="s">
        <v>161</v>
      </c>
      <c r="AN121" t="s">
        <v>161</v>
      </c>
      <c r="AO121" t="s">
        <v>161</v>
      </c>
      <c r="AP121" t="s">
        <v>168</v>
      </c>
      <c r="AQ121" t="s">
        <v>168</v>
      </c>
      <c r="AR121" t="s">
        <v>168</v>
      </c>
      <c r="AS121" t="s">
        <v>161</v>
      </c>
      <c r="AT121" t="s">
        <v>161</v>
      </c>
      <c r="AU121" t="s">
        <v>161</v>
      </c>
      <c r="AV121" t="s">
        <v>169</v>
      </c>
      <c r="AW121" t="s">
        <v>169</v>
      </c>
      <c r="AX121" t="s">
        <v>169</v>
      </c>
      <c r="AY121" t="s">
        <v>168</v>
      </c>
      <c r="AZ121" t="s">
        <v>168</v>
      </c>
      <c r="BA121" t="s">
        <v>168</v>
      </c>
      <c r="BB121" t="s">
        <v>168</v>
      </c>
      <c r="BC121" t="s">
        <v>168</v>
      </c>
      <c r="BD121" t="s">
        <v>168</v>
      </c>
      <c r="BE121" t="s">
        <v>170</v>
      </c>
      <c r="BF121" t="s">
        <v>170</v>
      </c>
      <c r="BG121" t="s">
        <v>170</v>
      </c>
      <c r="BH121" t="s">
        <v>161</v>
      </c>
      <c r="BI121" t="s">
        <v>161</v>
      </c>
      <c r="BJ121" t="s">
        <v>161</v>
      </c>
      <c r="BK121" t="s">
        <v>161</v>
      </c>
      <c r="BL121" t="s">
        <v>161</v>
      </c>
      <c r="BM121" t="s">
        <v>161</v>
      </c>
      <c r="BN121" t="s">
        <v>161</v>
      </c>
      <c r="BO121" t="s">
        <v>161</v>
      </c>
      <c r="BP121" t="s">
        <v>161</v>
      </c>
      <c r="BQ121" t="s">
        <v>171</v>
      </c>
      <c r="BR121" t="s">
        <v>171</v>
      </c>
      <c r="BS121" t="s">
        <v>171</v>
      </c>
      <c r="BT121" t="s">
        <v>161</v>
      </c>
      <c r="BU121" t="s">
        <v>161</v>
      </c>
      <c r="BV121" t="s">
        <v>161</v>
      </c>
      <c r="BW121" t="s">
        <v>166</v>
      </c>
      <c r="BX121" t="s">
        <v>166</v>
      </c>
      <c r="BY121" t="s">
        <v>166</v>
      </c>
      <c r="BZ121" t="s">
        <v>172</v>
      </c>
      <c r="CA121" t="s">
        <v>172</v>
      </c>
      <c r="CB121" t="s">
        <v>172</v>
      </c>
      <c r="CC121" t="s">
        <v>172</v>
      </c>
      <c r="CD121" t="s">
        <v>172</v>
      </c>
      <c r="CE121" t="s">
        <v>172</v>
      </c>
      <c r="CF121" t="s">
        <v>173</v>
      </c>
      <c r="CG121" t="s">
        <v>173</v>
      </c>
      <c r="CH121" t="s">
        <v>173</v>
      </c>
      <c r="CI121" t="s">
        <v>174</v>
      </c>
      <c r="CJ121" t="s">
        <v>174</v>
      </c>
      <c r="CK121" t="s">
        <v>174</v>
      </c>
      <c r="CL121" t="s">
        <v>161</v>
      </c>
      <c r="CM121" t="s">
        <v>161</v>
      </c>
      <c r="CN121" t="s">
        <v>161</v>
      </c>
      <c r="CO121" t="s">
        <v>166</v>
      </c>
      <c r="CP121" t="s">
        <v>166</v>
      </c>
      <c r="CQ121" t="s">
        <v>166</v>
      </c>
      <c r="CR121" t="s">
        <v>166</v>
      </c>
      <c r="CS121" t="s">
        <v>134</v>
      </c>
      <c r="CT121" t="s">
        <v>134</v>
      </c>
      <c r="CU121" t="s">
        <v>134</v>
      </c>
      <c r="CV121" t="s">
        <v>134</v>
      </c>
      <c r="CW121" t="s">
        <v>134</v>
      </c>
      <c r="CX121" t="s">
        <v>134</v>
      </c>
      <c r="CY121" t="s">
        <v>134</v>
      </c>
      <c r="CZ121" t="s">
        <v>134</v>
      </c>
      <c r="DA121" t="s">
        <v>134</v>
      </c>
      <c r="DB121" t="s">
        <v>134</v>
      </c>
      <c r="DC121" t="s">
        <v>134</v>
      </c>
      <c r="DD121" t="s">
        <v>134</v>
      </c>
      <c r="DE121" t="s">
        <v>134</v>
      </c>
      <c r="DF121" t="s">
        <v>134</v>
      </c>
      <c r="DG121" t="s">
        <v>134</v>
      </c>
      <c r="DH121" t="s">
        <v>134</v>
      </c>
      <c r="DI121" t="s">
        <v>174</v>
      </c>
      <c r="DJ121" t="s">
        <v>134</v>
      </c>
      <c r="DK121" t="s">
        <v>175</v>
      </c>
      <c r="DL121" t="s">
        <v>175</v>
      </c>
      <c r="DM121" t="s">
        <v>175</v>
      </c>
      <c r="DN121" t="s">
        <v>175</v>
      </c>
      <c r="DO121" t="s">
        <v>175</v>
      </c>
      <c r="DP121" t="s">
        <v>175</v>
      </c>
      <c r="DQ121" t="s">
        <v>175</v>
      </c>
      <c r="DR121">
        <v>161</v>
      </c>
      <c r="DS121">
        <v>20020617</v>
      </c>
      <c r="DT121" t="s">
        <v>600</v>
      </c>
      <c r="DU121">
        <v>103</v>
      </c>
      <c r="DV121" t="s">
        <v>143</v>
      </c>
    </row>
    <row r="122" spans="1:126">
      <c r="A122" t="s">
        <v>160</v>
      </c>
      <c r="B122">
        <v>3</v>
      </c>
      <c r="C122">
        <v>6.9</v>
      </c>
      <c r="D122">
        <v>44405</v>
      </c>
      <c r="E122" t="s">
        <v>144</v>
      </c>
      <c r="F122" t="s">
        <v>145</v>
      </c>
      <c r="G122">
        <v>20020621</v>
      </c>
      <c r="H122" t="s">
        <v>606</v>
      </c>
      <c r="I122" t="s">
        <v>236</v>
      </c>
      <c r="J122">
        <v>20020624</v>
      </c>
      <c r="K122">
        <v>20021221</v>
      </c>
      <c r="L122" t="s">
        <v>133</v>
      </c>
      <c r="M122" t="s">
        <v>133</v>
      </c>
      <c r="N122" t="s">
        <v>133</v>
      </c>
      <c r="O122" t="s">
        <v>133</v>
      </c>
      <c r="P122">
        <v>-0.60340000000000005</v>
      </c>
      <c r="Q122" t="s">
        <v>135</v>
      </c>
      <c r="R122" t="s">
        <v>136</v>
      </c>
      <c r="S122" t="s">
        <v>135</v>
      </c>
      <c r="T122" t="s">
        <v>137</v>
      </c>
      <c r="U122" t="s">
        <v>137</v>
      </c>
      <c r="V122">
        <v>0</v>
      </c>
      <c r="W122" t="s">
        <v>147</v>
      </c>
      <c r="X122">
        <v>143.5</v>
      </c>
      <c r="Y122">
        <v>20020619</v>
      </c>
      <c r="Z122" t="s">
        <v>138</v>
      </c>
      <c r="AA122" t="s">
        <v>607</v>
      </c>
      <c r="AB122">
        <v>9903160</v>
      </c>
      <c r="AC122">
        <v>40</v>
      </c>
      <c r="AD122">
        <v>71.63</v>
      </c>
      <c r="AE122">
        <v>65.77</v>
      </c>
      <c r="AF122">
        <v>10.84</v>
      </c>
      <c r="AG122">
        <v>10.11</v>
      </c>
      <c r="AH122">
        <v>10.19</v>
      </c>
      <c r="AI122">
        <v>40</v>
      </c>
      <c r="AJ122" t="s">
        <v>608</v>
      </c>
      <c r="AK122">
        <v>40</v>
      </c>
      <c r="AL122">
        <v>3.6</v>
      </c>
      <c r="AM122">
        <v>3.3</v>
      </c>
      <c r="AN122">
        <v>6.9</v>
      </c>
      <c r="AO122">
        <v>0</v>
      </c>
      <c r="AP122">
        <v>3148</v>
      </c>
      <c r="AQ122">
        <v>3152</v>
      </c>
      <c r="AR122">
        <v>3150</v>
      </c>
      <c r="AS122">
        <v>13.2</v>
      </c>
      <c r="AT122">
        <v>13.8</v>
      </c>
      <c r="AU122">
        <v>13.5</v>
      </c>
      <c r="AV122">
        <v>2.21</v>
      </c>
      <c r="AW122">
        <v>2.2999999999999998</v>
      </c>
      <c r="AX122">
        <v>2.27</v>
      </c>
      <c r="AY122">
        <v>5339</v>
      </c>
      <c r="AZ122">
        <v>5878</v>
      </c>
      <c r="BA122">
        <v>5517</v>
      </c>
      <c r="BB122">
        <v>2044</v>
      </c>
      <c r="BC122">
        <v>2312</v>
      </c>
      <c r="BD122">
        <v>2187</v>
      </c>
      <c r="BE122">
        <v>836</v>
      </c>
      <c r="BF122">
        <v>864</v>
      </c>
      <c r="BG122">
        <v>849</v>
      </c>
      <c r="BH122">
        <v>143.4</v>
      </c>
      <c r="BI122">
        <v>143.6</v>
      </c>
      <c r="BJ122">
        <v>143.5</v>
      </c>
      <c r="BK122">
        <v>87.8</v>
      </c>
      <c r="BL122">
        <v>88</v>
      </c>
      <c r="BM122">
        <v>87.9</v>
      </c>
      <c r="BN122">
        <v>93.4</v>
      </c>
      <c r="BO122">
        <v>93.7</v>
      </c>
      <c r="BP122">
        <v>93.6</v>
      </c>
      <c r="BQ122">
        <v>5.5</v>
      </c>
      <c r="BR122">
        <v>5.8</v>
      </c>
      <c r="BS122">
        <v>5.6</v>
      </c>
      <c r="BT122">
        <v>27.8</v>
      </c>
      <c r="BU122">
        <v>32.700000000000003</v>
      </c>
      <c r="BV122">
        <v>30</v>
      </c>
      <c r="BW122">
        <v>267</v>
      </c>
      <c r="BX122">
        <v>276</v>
      </c>
      <c r="BY122">
        <v>272</v>
      </c>
      <c r="BZ122">
        <v>7.5</v>
      </c>
      <c r="CA122">
        <v>8.1</v>
      </c>
      <c r="CB122">
        <v>7.9</v>
      </c>
      <c r="CC122">
        <v>0.5</v>
      </c>
      <c r="CD122">
        <v>0.5</v>
      </c>
      <c r="CE122">
        <v>0.5</v>
      </c>
      <c r="CF122">
        <v>0.49</v>
      </c>
      <c r="CG122">
        <v>0.5</v>
      </c>
      <c r="CH122">
        <v>0.5</v>
      </c>
      <c r="CI122">
        <v>35</v>
      </c>
      <c r="CJ122">
        <v>35</v>
      </c>
      <c r="CK122">
        <v>35</v>
      </c>
      <c r="CL122">
        <v>230</v>
      </c>
      <c r="CM122">
        <v>261</v>
      </c>
      <c r="CN122">
        <v>249</v>
      </c>
      <c r="CO122">
        <v>1660</v>
      </c>
      <c r="CP122">
        <v>720</v>
      </c>
      <c r="CQ122">
        <v>540</v>
      </c>
      <c r="CR122">
        <v>1800</v>
      </c>
      <c r="CS122">
        <v>8.3799999999999999E-2</v>
      </c>
      <c r="CT122">
        <v>8.3799999999999999E-2</v>
      </c>
      <c r="CU122">
        <v>8.3799999999999999E-2</v>
      </c>
      <c r="CV122">
        <v>8.8900000000000007E-2</v>
      </c>
      <c r="CW122">
        <v>9.4E-2</v>
      </c>
      <c r="CX122">
        <v>9.2100000000000001E-2</v>
      </c>
      <c r="CY122">
        <v>6.8599999999999994E-2</v>
      </c>
      <c r="CZ122">
        <v>7.3700000000000002E-2</v>
      </c>
      <c r="DA122">
        <v>7.1099999999999997E-2</v>
      </c>
      <c r="DB122">
        <v>5.0799999999999998E-2</v>
      </c>
      <c r="DC122">
        <v>5.8400000000000001E-2</v>
      </c>
      <c r="DD122">
        <v>5.4600000000000003E-2</v>
      </c>
      <c r="DE122">
        <v>5.0799999999999998E-2</v>
      </c>
      <c r="DF122">
        <v>7.3700000000000002E-2</v>
      </c>
      <c r="DG122">
        <v>6.2899999999999998E-2</v>
      </c>
      <c r="DH122">
        <v>0</v>
      </c>
      <c r="DI122">
        <v>6</v>
      </c>
      <c r="DJ122">
        <v>6.0999999999999999E-2</v>
      </c>
      <c r="DK122">
        <v>1544</v>
      </c>
      <c r="DL122">
        <v>103</v>
      </c>
      <c r="DM122">
        <v>8252</v>
      </c>
      <c r="DN122" t="s">
        <v>188</v>
      </c>
      <c r="DO122">
        <v>2001</v>
      </c>
      <c r="DP122">
        <v>2405</v>
      </c>
      <c r="DQ122" t="s">
        <v>142</v>
      </c>
      <c r="DR122" t="s">
        <v>609</v>
      </c>
      <c r="DS122">
        <v>20020621</v>
      </c>
      <c r="DT122" t="s">
        <v>606</v>
      </c>
      <c r="DU122">
        <v>103</v>
      </c>
      <c r="DV122" t="s">
        <v>143</v>
      </c>
    </row>
    <row r="123" spans="1:126">
      <c r="A123" t="s">
        <v>160</v>
      </c>
      <c r="B123">
        <v>4</v>
      </c>
      <c r="C123">
        <v>6.8</v>
      </c>
      <c r="D123">
        <v>44404</v>
      </c>
      <c r="E123" t="s">
        <v>144</v>
      </c>
      <c r="F123" t="s">
        <v>145</v>
      </c>
      <c r="G123">
        <v>20020622</v>
      </c>
      <c r="H123" t="s">
        <v>533</v>
      </c>
      <c r="I123" t="s">
        <v>236</v>
      </c>
      <c r="J123">
        <v>20020624</v>
      </c>
      <c r="K123">
        <v>20021222</v>
      </c>
      <c r="L123" t="s">
        <v>133</v>
      </c>
      <c r="M123" t="s">
        <v>133</v>
      </c>
      <c r="N123" t="s">
        <v>133</v>
      </c>
      <c r="O123" t="s">
        <v>133</v>
      </c>
      <c r="P123">
        <v>-0.64659999999999995</v>
      </c>
      <c r="Q123" t="s">
        <v>135</v>
      </c>
      <c r="R123" t="s">
        <v>136</v>
      </c>
      <c r="S123" t="s">
        <v>135</v>
      </c>
      <c r="T123" t="s">
        <v>137</v>
      </c>
      <c r="U123" t="s">
        <v>137</v>
      </c>
      <c r="V123">
        <v>0</v>
      </c>
      <c r="W123" t="s">
        <v>147</v>
      </c>
      <c r="X123">
        <v>143.5</v>
      </c>
      <c r="Y123">
        <v>20020620</v>
      </c>
      <c r="Z123" t="s">
        <v>138</v>
      </c>
      <c r="AA123" t="s">
        <v>610</v>
      </c>
      <c r="AB123">
        <v>9903160</v>
      </c>
      <c r="AC123">
        <v>40</v>
      </c>
      <c r="AD123">
        <v>71.81</v>
      </c>
      <c r="AE123">
        <v>66.23</v>
      </c>
      <c r="AF123">
        <v>10.85</v>
      </c>
      <c r="AG123">
        <v>10.14</v>
      </c>
      <c r="AH123">
        <v>10.16</v>
      </c>
      <c r="AI123">
        <v>140</v>
      </c>
      <c r="AJ123" t="s">
        <v>611</v>
      </c>
      <c r="AK123">
        <v>40</v>
      </c>
      <c r="AL123">
        <v>3.9</v>
      </c>
      <c r="AM123">
        <v>2.9</v>
      </c>
      <c r="AN123">
        <v>6.8</v>
      </c>
      <c r="AO123">
        <v>0</v>
      </c>
      <c r="AP123">
        <v>3147</v>
      </c>
      <c r="AQ123">
        <v>3152</v>
      </c>
      <c r="AR123">
        <v>3150</v>
      </c>
      <c r="AS123">
        <v>13.1</v>
      </c>
      <c r="AT123">
        <v>13.7</v>
      </c>
      <c r="AU123">
        <v>13.5</v>
      </c>
      <c r="AV123">
        <v>2.15</v>
      </c>
      <c r="AW123">
        <v>2.2599999999999998</v>
      </c>
      <c r="AX123">
        <v>2.21</v>
      </c>
      <c r="AY123">
        <v>4580</v>
      </c>
      <c r="AZ123">
        <v>4913</v>
      </c>
      <c r="BA123">
        <v>4762</v>
      </c>
      <c r="BB123">
        <v>1688</v>
      </c>
      <c r="BC123">
        <v>1986</v>
      </c>
      <c r="BD123">
        <v>1860</v>
      </c>
      <c r="BE123">
        <v>844</v>
      </c>
      <c r="BF123">
        <v>856</v>
      </c>
      <c r="BG123">
        <v>850</v>
      </c>
      <c r="BH123">
        <v>143.4</v>
      </c>
      <c r="BI123">
        <v>143.6</v>
      </c>
      <c r="BJ123">
        <v>143.5</v>
      </c>
      <c r="BK123">
        <v>87.4</v>
      </c>
      <c r="BL123">
        <v>88.5</v>
      </c>
      <c r="BM123">
        <v>87.9</v>
      </c>
      <c r="BN123">
        <v>93.2</v>
      </c>
      <c r="BO123">
        <v>93.9</v>
      </c>
      <c r="BP123">
        <v>93.5</v>
      </c>
      <c r="BQ123">
        <v>5.4</v>
      </c>
      <c r="BR123">
        <v>5.9</v>
      </c>
      <c r="BS123">
        <v>5.6</v>
      </c>
      <c r="BT123">
        <v>27.2</v>
      </c>
      <c r="BU123">
        <v>31.2</v>
      </c>
      <c r="BV123">
        <v>28.9</v>
      </c>
      <c r="BW123">
        <v>270</v>
      </c>
      <c r="BX123">
        <v>278</v>
      </c>
      <c r="BY123">
        <v>273</v>
      </c>
      <c r="BZ123">
        <v>7.5</v>
      </c>
      <c r="CA123">
        <v>8.8000000000000007</v>
      </c>
      <c r="CB123">
        <v>8</v>
      </c>
      <c r="CC123">
        <v>0</v>
      </c>
      <c r="CD123">
        <v>0.1</v>
      </c>
      <c r="CE123">
        <v>0</v>
      </c>
      <c r="CF123">
        <v>0.5</v>
      </c>
      <c r="CG123">
        <v>0.5</v>
      </c>
      <c r="CH123">
        <v>0.5</v>
      </c>
      <c r="CI123">
        <v>35</v>
      </c>
      <c r="CJ123">
        <v>35</v>
      </c>
      <c r="CK123">
        <v>35</v>
      </c>
      <c r="CL123">
        <v>222</v>
      </c>
      <c r="CM123">
        <v>253</v>
      </c>
      <c r="CN123">
        <v>238</v>
      </c>
      <c r="CO123">
        <v>1660</v>
      </c>
      <c r="CP123">
        <v>720</v>
      </c>
      <c r="CQ123">
        <v>540</v>
      </c>
      <c r="CR123">
        <v>1700</v>
      </c>
      <c r="CS123">
        <v>8.3799999999999999E-2</v>
      </c>
      <c r="CT123">
        <v>8.6400000000000005E-2</v>
      </c>
      <c r="CU123">
        <v>8.5099999999999995E-2</v>
      </c>
      <c r="CV123">
        <v>9.6500000000000002E-2</v>
      </c>
      <c r="CW123">
        <v>0.1041</v>
      </c>
      <c r="CX123">
        <v>0.10100000000000001</v>
      </c>
      <c r="CY123">
        <v>6.3500000000000001E-2</v>
      </c>
      <c r="CZ123">
        <v>6.8599999999999994E-2</v>
      </c>
      <c r="DA123">
        <v>6.4799999999999996E-2</v>
      </c>
      <c r="DB123">
        <v>6.8599999999999994E-2</v>
      </c>
      <c r="DC123">
        <v>7.3700000000000002E-2</v>
      </c>
      <c r="DD123">
        <v>7.1800000000000003E-2</v>
      </c>
      <c r="DE123">
        <v>7.3700000000000002E-2</v>
      </c>
      <c r="DF123">
        <v>7.6200000000000004E-2</v>
      </c>
      <c r="DG123">
        <v>7.4899999999999994E-2</v>
      </c>
      <c r="DH123">
        <v>5.1000000000000004E-3</v>
      </c>
      <c r="DI123">
        <v>9</v>
      </c>
      <c r="DJ123">
        <v>6.0999999999999999E-2</v>
      </c>
      <c r="DK123">
        <v>1510</v>
      </c>
      <c r="DL123">
        <v>152</v>
      </c>
      <c r="DM123">
        <v>8252</v>
      </c>
      <c r="DN123" t="s">
        <v>188</v>
      </c>
      <c r="DO123">
        <v>2004</v>
      </c>
      <c r="DP123">
        <v>2405</v>
      </c>
      <c r="DQ123" t="s">
        <v>142</v>
      </c>
      <c r="DR123">
        <v>82</v>
      </c>
      <c r="DS123">
        <v>20020622</v>
      </c>
      <c r="DT123" t="s">
        <v>533</v>
      </c>
      <c r="DU123">
        <v>152</v>
      </c>
      <c r="DV123" t="s">
        <v>143</v>
      </c>
    </row>
    <row r="124" spans="1:126">
      <c r="A124" t="s">
        <v>160</v>
      </c>
      <c r="B124">
        <v>3</v>
      </c>
      <c r="C124">
        <v>13.7</v>
      </c>
      <c r="D124">
        <v>44922</v>
      </c>
      <c r="E124">
        <v>1009</v>
      </c>
      <c r="F124" t="s">
        <v>128</v>
      </c>
      <c r="G124">
        <v>20020701</v>
      </c>
      <c r="H124" t="s">
        <v>612</v>
      </c>
      <c r="I124" t="s">
        <v>518</v>
      </c>
      <c r="J124">
        <v>20020702</v>
      </c>
      <c r="K124">
        <v>20021221</v>
      </c>
      <c r="L124" t="s">
        <v>613</v>
      </c>
      <c r="M124" t="s">
        <v>133</v>
      </c>
      <c r="N124" t="s">
        <v>133</v>
      </c>
      <c r="O124" t="s">
        <v>133</v>
      </c>
      <c r="P124" t="s">
        <v>134</v>
      </c>
      <c r="Q124" t="s">
        <v>135</v>
      </c>
      <c r="R124" t="s">
        <v>136</v>
      </c>
      <c r="S124" t="s">
        <v>135</v>
      </c>
      <c r="T124" t="s">
        <v>137</v>
      </c>
      <c r="U124" t="s">
        <v>137</v>
      </c>
      <c r="V124">
        <v>1</v>
      </c>
      <c r="W124" t="s">
        <v>151</v>
      </c>
      <c r="X124">
        <v>143.5</v>
      </c>
      <c r="Y124">
        <v>20020629</v>
      </c>
      <c r="Z124" t="s">
        <v>138</v>
      </c>
      <c r="AA124" t="s">
        <v>614</v>
      </c>
      <c r="AB124">
        <v>9903160</v>
      </c>
      <c r="AC124">
        <v>40</v>
      </c>
      <c r="AD124">
        <v>63.96</v>
      </c>
      <c r="AE124">
        <v>55.62</v>
      </c>
      <c r="AF124">
        <v>10.17</v>
      </c>
      <c r="AG124">
        <v>9.39</v>
      </c>
      <c r="AH124">
        <v>9.4499999999999993</v>
      </c>
      <c r="AI124">
        <v>40</v>
      </c>
      <c r="AJ124" t="s">
        <v>615</v>
      </c>
      <c r="AK124">
        <v>40</v>
      </c>
      <c r="AL124">
        <v>6.4</v>
      </c>
      <c r="AM124">
        <v>7.3</v>
      </c>
      <c r="AN124">
        <v>13.7</v>
      </c>
      <c r="AO124">
        <v>0</v>
      </c>
      <c r="AP124">
        <v>3148</v>
      </c>
      <c r="AQ124">
        <v>3152</v>
      </c>
      <c r="AR124">
        <v>3150</v>
      </c>
      <c r="AS124">
        <v>12.8</v>
      </c>
      <c r="AT124">
        <v>13.6</v>
      </c>
      <c r="AU124">
        <v>13.4</v>
      </c>
      <c r="AV124">
        <v>2.16</v>
      </c>
      <c r="AW124">
        <v>2.34</v>
      </c>
      <c r="AX124">
        <v>2.2200000000000002</v>
      </c>
      <c r="AY124">
        <v>4609</v>
      </c>
      <c r="AZ124">
        <v>4927</v>
      </c>
      <c r="BA124">
        <v>4776</v>
      </c>
      <c r="BB124">
        <v>2103</v>
      </c>
      <c r="BC124">
        <v>2402</v>
      </c>
      <c r="BD124">
        <v>2255</v>
      </c>
      <c r="BE124">
        <v>830</v>
      </c>
      <c r="BF124">
        <v>859</v>
      </c>
      <c r="BG124">
        <v>848</v>
      </c>
      <c r="BH124">
        <v>143.4</v>
      </c>
      <c r="BI124">
        <v>143.9</v>
      </c>
      <c r="BJ124">
        <v>143.5</v>
      </c>
      <c r="BK124">
        <v>87.8</v>
      </c>
      <c r="BL124">
        <v>88</v>
      </c>
      <c r="BM124">
        <v>87.9</v>
      </c>
      <c r="BN124">
        <v>93.6</v>
      </c>
      <c r="BO124">
        <v>94.1</v>
      </c>
      <c r="BP124">
        <v>93.8</v>
      </c>
      <c r="BQ124">
        <v>5.7</v>
      </c>
      <c r="BR124">
        <v>6.2</v>
      </c>
      <c r="BS124">
        <v>5.9</v>
      </c>
      <c r="BT124">
        <v>26.9</v>
      </c>
      <c r="BU124">
        <v>29.6</v>
      </c>
      <c r="BV124">
        <v>28</v>
      </c>
      <c r="BW124">
        <v>268</v>
      </c>
      <c r="BX124">
        <v>279</v>
      </c>
      <c r="BY124">
        <v>273</v>
      </c>
      <c r="BZ124">
        <v>8.8000000000000007</v>
      </c>
      <c r="CA124">
        <v>9.8000000000000007</v>
      </c>
      <c r="CB124">
        <v>9.1999999999999993</v>
      </c>
      <c r="CC124">
        <v>0.3</v>
      </c>
      <c r="CD124">
        <v>1</v>
      </c>
      <c r="CE124">
        <v>0.6</v>
      </c>
      <c r="CF124">
        <v>0.48</v>
      </c>
      <c r="CG124">
        <v>0.51</v>
      </c>
      <c r="CH124">
        <v>0.5</v>
      </c>
      <c r="CI124">
        <v>35</v>
      </c>
      <c r="CJ124">
        <v>35</v>
      </c>
      <c r="CK124">
        <v>35</v>
      </c>
      <c r="CL124">
        <v>162</v>
      </c>
      <c r="CM124">
        <v>200</v>
      </c>
      <c r="CN124">
        <v>176</v>
      </c>
      <c r="CO124">
        <v>1660</v>
      </c>
      <c r="CP124">
        <v>720</v>
      </c>
      <c r="CQ124">
        <v>540</v>
      </c>
      <c r="CR124">
        <v>1800</v>
      </c>
      <c r="CS124">
        <v>8.3799999999999999E-2</v>
      </c>
      <c r="CT124">
        <v>8.6400000000000005E-2</v>
      </c>
      <c r="CU124">
        <v>8.4500000000000006E-2</v>
      </c>
      <c r="CV124">
        <v>9.6500000000000002E-2</v>
      </c>
      <c r="CW124">
        <v>0.1041</v>
      </c>
      <c r="CX124">
        <v>0.1003</v>
      </c>
      <c r="CY124">
        <v>6.8599999999999994E-2</v>
      </c>
      <c r="CZ124">
        <v>7.3700000000000002E-2</v>
      </c>
      <c r="DA124">
        <v>7.0499999999999993E-2</v>
      </c>
      <c r="DB124">
        <v>5.33E-2</v>
      </c>
      <c r="DC124">
        <v>6.6000000000000003E-2</v>
      </c>
      <c r="DD124">
        <v>6.0299999999999999E-2</v>
      </c>
      <c r="DE124">
        <v>5.0799999999999998E-2</v>
      </c>
      <c r="DF124">
        <v>7.1099999999999997E-2</v>
      </c>
      <c r="DG124">
        <v>6.0299999999999999E-2</v>
      </c>
      <c r="DH124">
        <v>2.5000000000000001E-3</v>
      </c>
      <c r="DI124">
        <v>1</v>
      </c>
      <c r="DJ124">
        <v>5.0799999999999998E-2</v>
      </c>
      <c r="DK124">
        <v>1544</v>
      </c>
      <c r="DL124">
        <v>103</v>
      </c>
      <c r="DM124">
        <v>8252</v>
      </c>
      <c r="DN124" t="s">
        <v>188</v>
      </c>
      <c r="DO124">
        <v>2001</v>
      </c>
      <c r="DP124">
        <v>2405</v>
      </c>
      <c r="DQ124" t="s">
        <v>142</v>
      </c>
      <c r="DR124">
        <v>162</v>
      </c>
      <c r="DS124">
        <v>20020701</v>
      </c>
      <c r="DT124" t="s">
        <v>612</v>
      </c>
      <c r="DU124">
        <v>103</v>
      </c>
      <c r="DV124" t="s">
        <v>143</v>
      </c>
    </row>
    <row r="125" spans="1:126">
      <c r="A125" t="s">
        <v>126</v>
      </c>
      <c r="B125">
        <v>4</v>
      </c>
      <c r="C125">
        <v>14.3</v>
      </c>
      <c r="D125">
        <v>43559</v>
      </c>
      <c r="E125" t="s">
        <v>577</v>
      </c>
      <c r="F125" t="s">
        <v>145</v>
      </c>
      <c r="G125">
        <v>20020705</v>
      </c>
      <c r="H125" t="s">
        <v>616</v>
      </c>
      <c r="I125" t="s">
        <v>236</v>
      </c>
      <c r="J125">
        <v>20020705</v>
      </c>
      <c r="K125">
        <v>20030105</v>
      </c>
      <c r="L125" t="s">
        <v>133</v>
      </c>
      <c r="M125" t="s">
        <v>133</v>
      </c>
      <c r="N125" t="s">
        <v>133</v>
      </c>
      <c r="O125" t="s">
        <v>133</v>
      </c>
      <c r="P125">
        <v>0.30520000000000003</v>
      </c>
      <c r="Q125" t="s">
        <v>135</v>
      </c>
      <c r="R125" t="s">
        <v>136</v>
      </c>
      <c r="S125" t="s">
        <v>135</v>
      </c>
      <c r="T125" t="s">
        <v>137</v>
      </c>
      <c r="U125" t="s">
        <v>137</v>
      </c>
      <c r="V125">
        <v>0</v>
      </c>
      <c r="W125" t="s">
        <v>286</v>
      </c>
      <c r="X125">
        <v>143.5</v>
      </c>
      <c r="Y125">
        <v>20020703</v>
      </c>
      <c r="Z125" t="s">
        <v>138</v>
      </c>
      <c r="AA125" t="s">
        <v>617</v>
      </c>
      <c r="AB125">
        <v>109688</v>
      </c>
      <c r="AC125">
        <v>40</v>
      </c>
      <c r="AD125">
        <v>59.02</v>
      </c>
      <c r="AE125">
        <v>51.64</v>
      </c>
      <c r="AF125">
        <v>10.14</v>
      </c>
      <c r="AG125">
        <v>9.0399999999999991</v>
      </c>
      <c r="AH125">
        <v>9.27</v>
      </c>
      <c r="AI125">
        <v>410</v>
      </c>
      <c r="AJ125" t="s">
        <v>618</v>
      </c>
      <c r="AK125">
        <v>40</v>
      </c>
      <c r="AL125">
        <v>6.6</v>
      </c>
      <c r="AM125">
        <v>7.7</v>
      </c>
      <c r="AN125">
        <v>14.3</v>
      </c>
      <c r="AO125">
        <v>0</v>
      </c>
      <c r="AP125">
        <v>3151</v>
      </c>
      <c r="AQ125">
        <v>3161</v>
      </c>
      <c r="AR125">
        <v>3155.3</v>
      </c>
      <c r="AS125">
        <v>13.6</v>
      </c>
      <c r="AT125">
        <v>13.8</v>
      </c>
      <c r="AU125">
        <v>13.6</v>
      </c>
      <c r="AV125">
        <v>2.27</v>
      </c>
      <c r="AW125">
        <v>2.35</v>
      </c>
      <c r="AX125">
        <v>2.3199999999999998</v>
      </c>
      <c r="AY125">
        <v>6.7</v>
      </c>
      <c r="AZ125">
        <v>7.8</v>
      </c>
      <c r="BA125">
        <v>7.6</v>
      </c>
      <c r="BB125">
        <v>0</v>
      </c>
      <c r="BC125">
        <v>0</v>
      </c>
      <c r="BD125">
        <v>0</v>
      </c>
      <c r="BE125">
        <v>844</v>
      </c>
      <c r="BF125">
        <v>872</v>
      </c>
      <c r="BG125">
        <v>858</v>
      </c>
      <c r="BH125">
        <v>143.19999999999999</v>
      </c>
      <c r="BI125">
        <v>143.80000000000001</v>
      </c>
      <c r="BJ125">
        <v>143.5</v>
      </c>
      <c r="BK125">
        <v>87.5</v>
      </c>
      <c r="BL125">
        <v>88.3</v>
      </c>
      <c r="BM125">
        <v>88</v>
      </c>
      <c r="BN125">
        <v>93.1</v>
      </c>
      <c r="BO125">
        <v>93.9</v>
      </c>
      <c r="BP125">
        <v>93.7</v>
      </c>
      <c r="BQ125">
        <v>5.5</v>
      </c>
      <c r="BR125">
        <v>6</v>
      </c>
      <c r="BS125">
        <v>5.7</v>
      </c>
      <c r="BT125">
        <v>23.5</v>
      </c>
      <c r="BU125">
        <v>26.7</v>
      </c>
      <c r="BV125">
        <v>24.7</v>
      </c>
      <c r="BW125">
        <v>276</v>
      </c>
      <c r="BX125">
        <v>276</v>
      </c>
      <c r="BY125">
        <v>276</v>
      </c>
      <c r="BZ125">
        <v>8.8000000000000007</v>
      </c>
      <c r="CA125">
        <v>10.8</v>
      </c>
      <c r="CB125">
        <v>10.199999999999999</v>
      </c>
      <c r="CC125">
        <v>0.4</v>
      </c>
      <c r="CD125">
        <v>0.4</v>
      </c>
      <c r="CE125">
        <v>0.4</v>
      </c>
      <c r="CF125">
        <v>0.47</v>
      </c>
      <c r="CG125">
        <v>0.6</v>
      </c>
      <c r="CH125">
        <v>0.51</v>
      </c>
      <c r="CI125">
        <v>35</v>
      </c>
      <c r="CJ125">
        <v>35</v>
      </c>
      <c r="CK125">
        <v>35</v>
      </c>
      <c r="CL125">
        <v>138.80000000000001</v>
      </c>
      <c r="CM125">
        <v>192.6</v>
      </c>
      <c r="CN125">
        <v>168.6</v>
      </c>
      <c r="CO125">
        <v>1660</v>
      </c>
      <c r="CP125">
        <v>720</v>
      </c>
      <c r="CQ125">
        <v>720</v>
      </c>
      <c r="CR125">
        <v>1250</v>
      </c>
      <c r="CS125">
        <v>6.0999999999999999E-2</v>
      </c>
      <c r="CT125">
        <v>6.0999999999999999E-2</v>
      </c>
      <c r="CU125">
        <v>6.0999999999999999E-2</v>
      </c>
      <c r="CV125">
        <v>7.8700000000000006E-2</v>
      </c>
      <c r="CW125">
        <v>7.8700000000000006E-2</v>
      </c>
      <c r="CX125">
        <v>7.8700000000000006E-2</v>
      </c>
      <c r="CY125">
        <v>6.8599999999999994E-2</v>
      </c>
      <c r="CZ125">
        <v>6.8599999999999994E-2</v>
      </c>
      <c r="DA125">
        <v>6.8599999999999994E-2</v>
      </c>
      <c r="DB125">
        <v>6.6000000000000003E-2</v>
      </c>
      <c r="DC125">
        <v>6.6000000000000003E-2</v>
      </c>
      <c r="DD125">
        <v>6.6000000000000003E-2</v>
      </c>
      <c r="DE125">
        <v>5.0799999999999998E-2</v>
      </c>
      <c r="DF125">
        <v>6.6000000000000003E-2</v>
      </c>
      <c r="DG125">
        <v>5.8400000000000001E-2</v>
      </c>
      <c r="DH125">
        <v>0</v>
      </c>
      <c r="DI125">
        <v>3</v>
      </c>
      <c r="DJ125">
        <v>5.33E-2</v>
      </c>
      <c r="DK125" t="s">
        <v>515</v>
      </c>
      <c r="DL125" t="s">
        <v>141</v>
      </c>
      <c r="DM125">
        <v>8252</v>
      </c>
      <c r="DN125">
        <v>8231</v>
      </c>
      <c r="DO125">
        <v>1288</v>
      </c>
      <c r="DP125" t="s">
        <v>619</v>
      </c>
      <c r="DQ125" t="s">
        <v>142</v>
      </c>
      <c r="DR125">
        <v>122</v>
      </c>
      <c r="DS125">
        <v>20020705</v>
      </c>
      <c r="DT125" t="s">
        <v>616</v>
      </c>
      <c r="DU125">
        <v>119</v>
      </c>
      <c r="DV125" t="s">
        <v>143</v>
      </c>
    </row>
    <row r="126" spans="1:126">
      <c r="A126" t="s">
        <v>239</v>
      </c>
      <c r="B126">
        <v>1</v>
      </c>
      <c r="C126">
        <v>10.9</v>
      </c>
      <c r="D126">
        <v>44880</v>
      </c>
      <c r="E126">
        <v>1009</v>
      </c>
      <c r="F126" t="s">
        <v>128</v>
      </c>
      <c r="G126">
        <v>20020712</v>
      </c>
      <c r="H126" t="s">
        <v>444</v>
      </c>
      <c r="I126" t="s">
        <v>518</v>
      </c>
      <c r="J126">
        <v>20020716</v>
      </c>
      <c r="K126">
        <v>20021206</v>
      </c>
      <c r="L126" t="s">
        <v>613</v>
      </c>
      <c r="M126">
        <v>1009</v>
      </c>
      <c r="N126" t="s">
        <v>620</v>
      </c>
      <c r="O126" t="s">
        <v>133</v>
      </c>
      <c r="P126" t="s">
        <v>134</v>
      </c>
      <c r="Q126" t="s">
        <v>135</v>
      </c>
      <c r="R126" t="s">
        <v>136</v>
      </c>
      <c r="S126" t="s">
        <v>135</v>
      </c>
      <c r="T126" t="s">
        <v>137</v>
      </c>
      <c r="U126" t="s">
        <v>137</v>
      </c>
      <c r="V126">
        <v>1</v>
      </c>
      <c r="W126" t="s">
        <v>164</v>
      </c>
      <c r="X126">
        <v>143.5</v>
      </c>
      <c r="Y126">
        <v>20020709</v>
      </c>
      <c r="Z126" t="s">
        <v>138</v>
      </c>
      <c r="AA126" t="s">
        <v>621</v>
      </c>
      <c r="AB126">
        <v>11769</v>
      </c>
      <c r="AC126">
        <v>40</v>
      </c>
      <c r="AD126">
        <v>64.06</v>
      </c>
      <c r="AE126">
        <v>55.51</v>
      </c>
      <c r="AF126">
        <v>10.5</v>
      </c>
      <c r="AG126">
        <v>9.33</v>
      </c>
      <c r="AH126">
        <v>9.3699999999999992</v>
      </c>
      <c r="AI126">
        <v>-35</v>
      </c>
      <c r="AJ126">
        <v>44880</v>
      </c>
      <c r="AK126">
        <v>40</v>
      </c>
      <c r="AL126">
        <v>4.5999999999999996</v>
      </c>
      <c r="AM126">
        <v>6.3</v>
      </c>
      <c r="AN126">
        <v>10.9</v>
      </c>
      <c r="AO126">
        <v>0</v>
      </c>
      <c r="AP126">
        <v>3140</v>
      </c>
      <c r="AQ126">
        <v>3157</v>
      </c>
      <c r="AR126">
        <v>3150</v>
      </c>
      <c r="AS126">
        <v>13.4</v>
      </c>
      <c r="AT126">
        <v>13.4</v>
      </c>
      <c r="AU126">
        <v>13.4</v>
      </c>
      <c r="AV126">
        <v>2.14</v>
      </c>
      <c r="AW126">
        <v>2.2599999999999998</v>
      </c>
      <c r="AX126">
        <v>2.2200000000000002</v>
      </c>
      <c r="AY126">
        <v>4690.3999999999996</v>
      </c>
      <c r="AZ126">
        <v>5369</v>
      </c>
      <c r="BA126">
        <v>5284.1</v>
      </c>
      <c r="BB126" t="s">
        <v>168</v>
      </c>
      <c r="BC126" t="s">
        <v>168</v>
      </c>
      <c r="BD126" t="s">
        <v>168</v>
      </c>
      <c r="BE126">
        <v>844</v>
      </c>
      <c r="BF126">
        <v>861</v>
      </c>
      <c r="BG126">
        <v>854</v>
      </c>
      <c r="BH126">
        <v>142.30000000000001</v>
      </c>
      <c r="BI126">
        <v>144.19999999999999</v>
      </c>
      <c r="BJ126">
        <v>143.4</v>
      </c>
      <c r="BK126">
        <v>86.7</v>
      </c>
      <c r="BL126">
        <v>91.9</v>
      </c>
      <c r="BM126">
        <v>87.7</v>
      </c>
      <c r="BN126">
        <v>92.2</v>
      </c>
      <c r="BO126">
        <v>94.1</v>
      </c>
      <c r="BP126">
        <v>93.2</v>
      </c>
      <c r="BQ126">
        <v>5.3</v>
      </c>
      <c r="BR126">
        <v>6.1</v>
      </c>
      <c r="BS126">
        <v>5.6</v>
      </c>
      <c r="BT126">
        <v>28.3</v>
      </c>
      <c r="BU126">
        <v>39</v>
      </c>
      <c r="BV126">
        <v>32.799999999999997</v>
      </c>
      <c r="BW126">
        <v>276</v>
      </c>
      <c r="BX126">
        <v>276</v>
      </c>
      <c r="BY126">
        <v>276</v>
      </c>
      <c r="BZ126">
        <v>17.2</v>
      </c>
      <c r="CA126">
        <v>19.3</v>
      </c>
      <c r="CB126">
        <v>17.899999999999999</v>
      </c>
      <c r="CC126">
        <v>0.3</v>
      </c>
      <c r="CD126">
        <v>0.3</v>
      </c>
      <c r="CE126">
        <v>0.3</v>
      </c>
      <c r="CF126">
        <v>0.5</v>
      </c>
      <c r="CG126">
        <v>0.55000000000000004</v>
      </c>
      <c r="CH126">
        <v>0.51</v>
      </c>
      <c r="CI126">
        <v>35</v>
      </c>
      <c r="CJ126">
        <v>35</v>
      </c>
      <c r="CK126">
        <v>35</v>
      </c>
      <c r="CL126">
        <v>277.5</v>
      </c>
      <c r="CM126">
        <v>294.5</v>
      </c>
      <c r="CN126">
        <v>287.8</v>
      </c>
      <c r="CO126">
        <v>1660</v>
      </c>
      <c r="CP126">
        <v>720</v>
      </c>
      <c r="CQ126">
        <v>540</v>
      </c>
      <c r="CR126">
        <v>1875</v>
      </c>
      <c r="CS126">
        <v>6.6000000000000003E-2</v>
      </c>
      <c r="CT126">
        <v>6.6000000000000003E-2</v>
      </c>
      <c r="CU126">
        <v>6.6000000000000003E-2</v>
      </c>
      <c r="CV126">
        <v>9.1399999999999995E-2</v>
      </c>
      <c r="CW126">
        <v>9.1399999999999995E-2</v>
      </c>
      <c r="CX126">
        <v>9.1399999999999995E-2</v>
      </c>
      <c r="CY126">
        <v>6.8500000000000005E-2</v>
      </c>
      <c r="CZ126">
        <v>6.8500000000000005E-2</v>
      </c>
      <c r="DA126">
        <v>6.8500000000000005E-2</v>
      </c>
      <c r="DB126">
        <v>7.1099999999999997E-2</v>
      </c>
      <c r="DC126">
        <v>7.1099999999999997E-2</v>
      </c>
      <c r="DD126">
        <v>7.1099999999999997E-2</v>
      </c>
      <c r="DE126">
        <v>7.1099999999999997E-2</v>
      </c>
      <c r="DF126">
        <v>7.1099999999999997E-2</v>
      </c>
      <c r="DG126">
        <v>7.1099999999999997E-2</v>
      </c>
      <c r="DH126">
        <v>0</v>
      </c>
      <c r="DI126">
        <v>10</v>
      </c>
      <c r="DJ126">
        <v>3.8100000000000002E-2</v>
      </c>
      <c r="DK126">
        <v>49416</v>
      </c>
      <c r="DL126">
        <v>67.75</v>
      </c>
      <c r="DM126" t="s">
        <v>445</v>
      </c>
      <c r="DN126">
        <v>8331</v>
      </c>
      <c r="DO126">
        <v>488</v>
      </c>
      <c r="DP126">
        <v>2405</v>
      </c>
      <c r="DQ126" t="s">
        <v>142</v>
      </c>
      <c r="DR126">
        <v>230</v>
      </c>
      <c r="DS126">
        <v>20020712</v>
      </c>
      <c r="DT126" t="s">
        <v>444</v>
      </c>
      <c r="DU126">
        <v>91</v>
      </c>
      <c r="DV126" t="s">
        <v>143</v>
      </c>
    </row>
    <row r="127" spans="1:126">
      <c r="A127" t="s">
        <v>126</v>
      </c>
      <c r="B127">
        <v>3</v>
      </c>
      <c r="C127">
        <v>13</v>
      </c>
      <c r="D127">
        <v>43560</v>
      </c>
      <c r="E127" t="s">
        <v>577</v>
      </c>
      <c r="F127" t="s">
        <v>145</v>
      </c>
      <c r="G127">
        <v>20020801</v>
      </c>
      <c r="H127" t="s">
        <v>593</v>
      </c>
      <c r="I127" t="s">
        <v>236</v>
      </c>
      <c r="J127">
        <v>20020802</v>
      </c>
      <c r="K127">
        <v>20030201</v>
      </c>
      <c r="L127" t="s">
        <v>133</v>
      </c>
      <c r="M127" t="s">
        <v>133</v>
      </c>
      <c r="N127" t="s">
        <v>133</v>
      </c>
      <c r="O127" t="s">
        <v>133</v>
      </c>
      <c r="P127">
        <v>0</v>
      </c>
      <c r="Q127" t="s">
        <v>135</v>
      </c>
      <c r="R127" t="s">
        <v>136</v>
      </c>
      <c r="S127" t="s">
        <v>135</v>
      </c>
      <c r="T127" t="s">
        <v>137</v>
      </c>
      <c r="U127" t="s">
        <v>137</v>
      </c>
      <c r="V127">
        <v>0</v>
      </c>
      <c r="W127" t="s">
        <v>286</v>
      </c>
      <c r="X127">
        <v>143.5</v>
      </c>
      <c r="Y127">
        <v>20020730</v>
      </c>
      <c r="Z127" t="s">
        <v>138</v>
      </c>
      <c r="AA127" t="s">
        <v>622</v>
      </c>
      <c r="AB127">
        <v>109688</v>
      </c>
      <c r="AC127">
        <v>40</v>
      </c>
      <c r="AD127">
        <v>58.3</v>
      </c>
      <c r="AE127">
        <v>52.6</v>
      </c>
      <c r="AF127">
        <v>10.16</v>
      </c>
      <c r="AG127">
        <v>9.2799999999999994</v>
      </c>
      <c r="AH127">
        <v>9.27</v>
      </c>
      <c r="AI127">
        <v>200</v>
      </c>
      <c r="AJ127" t="s">
        <v>623</v>
      </c>
      <c r="AK127">
        <v>40</v>
      </c>
      <c r="AL127">
        <v>8.3000000000000007</v>
      </c>
      <c r="AM127">
        <v>4.7</v>
      </c>
      <c r="AN127">
        <v>13</v>
      </c>
      <c r="AO127">
        <v>0</v>
      </c>
      <c r="AP127">
        <v>3147</v>
      </c>
      <c r="AQ127">
        <v>3155</v>
      </c>
      <c r="AR127">
        <v>3151</v>
      </c>
      <c r="AS127">
        <v>13.2</v>
      </c>
      <c r="AT127">
        <v>13.6</v>
      </c>
      <c r="AU127">
        <v>13.4</v>
      </c>
      <c r="AV127">
        <v>2.2000000000000002</v>
      </c>
      <c r="AW127">
        <v>2.3199999999999998</v>
      </c>
      <c r="AX127">
        <v>2.2999999999999998</v>
      </c>
      <c r="AY127">
        <v>6.2</v>
      </c>
      <c r="AZ127">
        <v>6.6</v>
      </c>
      <c r="BA127">
        <v>6.4</v>
      </c>
      <c r="BB127">
        <v>0</v>
      </c>
      <c r="BC127">
        <v>0</v>
      </c>
      <c r="BD127">
        <v>0</v>
      </c>
      <c r="BE127">
        <v>836</v>
      </c>
      <c r="BF127">
        <v>859</v>
      </c>
      <c r="BG127">
        <v>847</v>
      </c>
      <c r="BH127">
        <v>143.1</v>
      </c>
      <c r="BI127">
        <v>143.9</v>
      </c>
      <c r="BJ127">
        <v>143.4</v>
      </c>
      <c r="BK127">
        <v>87.5</v>
      </c>
      <c r="BL127">
        <v>88.3</v>
      </c>
      <c r="BM127">
        <v>88</v>
      </c>
      <c r="BN127">
        <v>93.2</v>
      </c>
      <c r="BO127">
        <v>93.9</v>
      </c>
      <c r="BP127">
        <v>93.6</v>
      </c>
      <c r="BQ127">
        <v>5.3</v>
      </c>
      <c r="BR127">
        <v>5.9</v>
      </c>
      <c r="BS127">
        <v>5.6</v>
      </c>
      <c r="BT127">
        <v>24.3</v>
      </c>
      <c r="BU127">
        <v>29.1</v>
      </c>
      <c r="BV127">
        <v>26.5</v>
      </c>
      <c r="BW127">
        <v>276</v>
      </c>
      <c r="BX127">
        <v>276</v>
      </c>
      <c r="BY127">
        <v>276</v>
      </c>
      <c r="BZ127">
        <v>10.1</v>
      </c>
      <c r="CA127">
        <v>10.1</v>
      </c>
      <c r="CB127">
        <v>10.1</v>
      </c>
      <c r="CC127">
        <v>0.4</v>
      </c>
      <c r="CD127">
        <v>0.6</v>
      </c>
      <c r="CE127">
        <v>0.5</v>
      </c>
      <c r="CF127">
        <v>0.45</v>
      </c>
      <c r="CG127">
        <v>0.52</v>
      </c>
      <c r="CH127">
        <v>0.5</v>
      </c>
      <c r="CI127">
        <v>35</v>
      </c>
      <c r="CJ127">
        <v>35</v>
      </c>
      <c r="CK127">
        <v>35</v>
      </c>
      <c r="CL127">
        <v>124.6</v>
      </c>
      <c r="CM127">
        <v>155.69999999999999</v>
      </c>
      <c r="CN127">
        <v>137.6</v>
      </c>
      <c r="CO127">
        <v>1660</v>
      </c>
      <c r="CP127">
        <v>720</v>
      </c>
      <c r="CQ127">
        <v>720</v>
      </c>
      <c r="CR127">
        <v>1460</v>
      </c>
      <c r="CS127">
        <v>5.33E-2</v>
      </c>
      <c r="CT127">
        <v>5.33E-2</v>
      </c>
      <c r="CU127">
        <v>5.33E-2</v>
      </c>
      <c r="CV127">
        <v>8.1299999999999997E-2</v>
      </c>
      <c r="CW127">
        <v>8.1299999999999997E-2</v>
      </c>
      <c r="CX127">
        <v>8.1299999999999997E-2</v>
      </c>
      <c r="CY127">
        <v>6.0999999999999999E-2</v>
      </c>
      <c r="CZ127">
        <v>6.0999999999999999E-2</v>
      </c>
      <c r="DA127">
        <v>6.0999999999999999E-2</v>
      </c>
      <c r="DB127">
        <v>5.5899999999999998E-2</v>
      </c>
      <c r="DC127">
        <v>5.5899999999999998E-2</v>
      </c>
      <c r="DD127">
        <v>5.5899999999999998E-2</v>
      </c>
      <c r="DE127">
        <v>5.0799999999999998E-2</v>
      </c>
      <c r="DF127">
        <v>7.6200000000000004E-2</v>
      </c>
      <c r="DG127">
        <v>6.3500000000000001E-2</v>
      </c>
      <c r="DH127">
        <v>0</v>
      </c>
      <c r="DI127">
        <v>4</v>
      </c>
      <c r="DJ127">
        <v>4.3200000000000002E-2</v>
      </c>
      <c r="DK127" t="s">
        <v>267</v>
      </c>
      <c r="DL127" t="s">
        <v>182</v>
      </c>
      <c r="DM127">
        <v>8252</v>
      </c>
      <c r="DN127">
        <v>8231</v>
      </c>
      <c r="DO127">
        <v>1291</v>
      </c>
      <c r="DP127" t="s">
        <v>516</v>
      </c>
      <c r="DQ127" t="s">
        <v>142</v>
      </c>
      <c r="DR127">
        <v>55</v>
      </c>
      <c r="DS127">
        <v>20020801</v>
      </c>
      <c r="DT127" t="s">
        <v>593</v>
      </c>
      <c r="DU127" t="s">
        <v>302</v>
      </c>
      <c r="DV127" t="s">
        <v>143</v>
      </c>
    </row>
    <row r="128" spans="1:126">
      <c r="A128" t="s">
        <v>160</v>
      </c>
      <c r="B128">
        <v>4</v>
      </c>
      <c r="C128">
        <v>15.8</v>
      </c>
      <c r="D128">
        <v>44923</v>
      </c>
      <c r="E128">
        <v>1009</v>
      </c>
      <c r="F128" t="s">
        <v>135</v>
      </c>
      <c r="G128">
        <v>20020816</v>
      </c>
      <c r="H128" t="s">
        <v>451</v>
      </c>
      <c r="I128" t="s">
        <v>518</v>
      </c>
      <c r="J128">
        <v>20020819</v>
      </c>
      <c r="K128" t="s">
        <v>624</v>
      </c>
      <c r="L128" t="s">
        <v>613</v>
      </c>
      <c r="M128" t="s">
        <v>133</v>
      </c>
      <c r="N128" t="s">
        <v>133</v>
      </c>
      <c r="O128" t="s">
        <v>133</v>
      </c>
      <c r="P128" t="s">
        <v>134</v>
      </c>
      <c r="Q128" t="s">
        <v>135</v>
      </c>
      <c r="R128" t="s">
        <v>136</v>
      </c>
      <c r="S128" t="s">
        <v>135</v>
      </c>
      <c r="T128" t="s">
        <v>137</v>
      </c>
      <c r="U128" t="s">
        <v>137</v>
      </c>
      <c r="V128">
        <v>8</v>
      </c>
      <c r="W128" t="s">
        <v>151</v>
      </c>
      <c r="X128">
        <v>143.5</v>
      </c>
      <c r="Y128">
        <v>20020814</v>
      </c>
      <c r="Z128" t="s">
        <v>138</v>
      </c>
      <c r="AA128" t="s">
        <v>625</v>
      </c>
      <c r="AB128">
        <v>9903160</v>
      </c>
      <c r="AC128">
        <v>40</v>
      </c>
      <c r="AD128">
        <v>63.95</v>
      </c>
      <c r="AE128">
        <v>56.77</v>
      </c>
      <c r="AF128">
        <v>10.5</v>
      </c>
      <c r="AG128">
        <v>9.44</v>
      </c>
      <c r="AH128">
        <v>9.51</v>
      </c>
      <c r="AI128">
        <v>240</v>
      </c>
      <c r="AJ128" t="s">
        <v>626</v>
      </c>
      <c r="AK128">
        <v>40</v>
      </c>
      <c r="AL128">
        <v>7.5</v>
      </c>
      <c r="AM128">
        <v>8.3000000000000007</v>
      </c>
      <c r="AN128">
        <v>15.8</v>
      </c>
      <c r="AO128">
        <v>0</v>
      </c>
      <c r="AP128">
        <v>3148</v>
      </c>
      <c r="AQ128">
        <v>3153</v>
      </c>
      <c r="AR128">
        <v>3150</v>
      </c>
      <c r="AS128">
        <v>13.3</v>
      </c>
      <c r="AT128">
        <v>13.5</v>
      </c>
      <c r="AU128">
        <v>13.4</v>
      </c>
      <c r="AV128">
        <v>2.15</v>
      </c>
      <c r="AW128">
        <v>2.2200000000000002</v>
      </c>
      <c r="AX128">
        <v>2.1800000000000002</v>
      </c>
      <c r="AY128">
        <v>3867</v>
      </c>
      <c r="AZ128">
        <v>4524</v>
      </c>
      <c r="BA128">
        <v>4259</v>
      </c>
      <c r="BB128">
        <v>1971</v>
      </c>
      <c r="BC128">
        <v>2212</v>
      </c>
      <c r="BD128">
        <v>2131</v>
      </c>
      <c r="BE128">
        <v>831</v>
      </c>
      <c r="BF128">
        <v>865</v>
      </c>
      <c r="BG128">
        <v>850</v>
      </c>
      <c r="BH128">
        <v>143.4</v>
      </c>
      <c r="BI128">
        <v>143.6</v>
      </c>
      <c r="BJ128">
        <v>143.5</v>
      </c>
      <c r="BK128">
        <v>87.7</v>
      </c>
      <c r="BL128">
        <v>88</v>
      </c>
      <c r="BM128">
        <v>87.9</v>
      </c>
      <c r="BN128">
        <v>93.2</v>
      </c>
      <c r="BO128">
        <v>93.7</v>
      </c>
      <c r="BP128">
        <v>93.5</v>
      </c>
      <c r="BQ128">
        <v>5.5</v>
      </c>
      <c r="BR128">
        <v>5.8</v>
      </c>
      <c r="BS128">
        <v>5.6</v>
      </c>
      <c r="BT128">
        <v>27.3</v>
      </c>
      <c r="BU128">
        <v>31.1</v>
      </c>
      <c r="BV128">
        <v>28.7</v>
      </c>
      <c r="BW128">
        <v>268</v>
      </c>
      <c r="BX128">
        <v>284</v>
      </c>
      <c r="BY128">
        <v>280</v>
      </c>
      <c r="BZ128">
        <v>8.9</v>
      </c>
      <c r="CA128">
        <v>9.6999999999999993</v>
      </c>
      <c r="CB128">
        <v>9.1999999999999993</v>
      </c>
      <c r="CC128">
        <v>0</v>
      </c>
      <c r="CD128">
        <v>0.1</v>
      </c>
      <c r="CE128">
        <v>0</v>
      </c>
      <c r="CF128">
        <v>0.49</v>
      </c>
      <c r="CG128">
        <v>0.51</v>
      </c>
      <c r="CH128">
        <v>0.5</v>
      </c>
      <c r="CI128">
        <v>35</v>
      </c>
      <c r="CJ128">
        <v>35</v>
      </c>
      <c r="CK128">
        <v>35</v>
      </c>
      <c r="CL128">
        <v>136</v>
      </c>
      <c r="CM128">
        <v>171</v>
      </c>
      <c r="CN128">
        <v>156</v>
      </c>
      <c r="CO128">
        <v>1660</v>
      </c>
      <c r="CP128">
        <v>720</v>
      </c>
      <c r="CQ128">
        <v>540</v>
      </c>
      <c r="CR128">
        <v>1600</v>
      </c>
      <c r="CS128">
        <v>8.6400000000000005E-2</v>
      </c>
      <c r="CT128">
        <v>8.8900000000000007E-2</v>
      </c>
      <c r="CU128">
        <v>8.7599999999999997E-2</v>
      </c>
      <c r="CV128">
        <v>8.6400000000000005E-2</v>
      </c>
      <c r="CW128">
        <v>9.1399999999999995E-2</v>
      </c>
      <c r="CX128">
        <v>8.9499999999999996E-2</v>
      </c>
      <c r="CY128">
        <v>6.8599999999999994E-2</v>
      </c>
      <c r="CZ128">
        <v>7.6200000000000004E-2</v>
      </c>
      <c r="DA128">
        <v>7.1099999999999997E-2</v>
      </c>
      <c r="DB128">
        <v>5.8400000000000001E-2</v>
      </c>
      <c r="DC128">
        <v>7.1099999999999997E-2</v>
      </c>
      <c r="DD128">
        <v>6.6000000000000003E-2</v>
      </c>
      <c r="DE128">
        <v>6.0999999999999999E-2</v>
      </c>
      <c r="DF128">
        <v>7.1099999999999997E-2</v>
      </c>
      <c r="DG128">
        <v>6.4799999999999996E-2</v>
      </c>
      <c r="DH128">
        <v>5.1000000000000004E-3</v>
      </c>
      <c r="DI128">
        <v>2</v>
      </c>
      <c r="DJ128">
        <v>3.8100000000000002E-2</v>
      </c>
      <c r="DK128">
        <v>1620</v>
      </c>
      <c r="DL128">
        <v>205</v>
      </c>
      <c r="DM128">
        <v>8252</v>
      </c>
      <c r="DN128" t="s">
        <v>188</v>
      </c>
      <c r="DO128">
        <v>2003</v>
      </c>
      <c r="DP128">
        <v>2405</v>
      </c>
      <c r="DQ128" t="s">
        <v>142</v>
      </c>
      <c r="DR128">
        <v>73</v>
      </c>
      <c r="DS128">
        <v>20020816</v>
      </c>
      <c r="DT128" t="s">
        <v>451</v>
      </c>
      <c r="DU128">
        <v>205</v>
      </c>
      <c r="DV128" t="s">
        <v>143</v>
      </c>
    </row>
    <row r="129" spans="1:126">
      <c r="A129" t="s">
        <v>160</v>
      </c>
      <c r="B129">
        <v>3</v>
      </c>
      <c r="C129">
        <v>15.2</v>
      </c>
      <c r="D129">
        <v>42448</v>
      </c>
      <c r="E129" t="s">
        <v>577</v>
      </c>
      <c r="F129" t="s">
        <v>145</v>
      </c>
      <c r="G129">
        <v>20020926</v>
      </c>
      <c r="H129" t="s">
        <v>627</v>
      </c>
      <c r="I129" t="s">
        <v>236</v>
      </c>
      <c r="J129">
        <v>20020927</v>
      </c>
      <c r="K129">
        <v>20030326</v>
      </c>
      <c r="L129" t="s">
        <v>628</v>
      </c>
      <c r="M129" t="s">
        <v>133</v>
      </c>
      <c r="N129" t="s">
        <v>133</v>
      </c>
      <c r="O129" t="s">
        <v>133</v>
      </c>
      <c r="P129">
        <v>0.51639999999999997</v>
      </c>
      <c r="Q129" t="s">
        <v>135</v>
      </c>
      <c r="R129" t="s">
        <v>136</v>
      </c>
      <c r="S129" t="s">
        <v>135</v>
      </c>
      <c r="T129" t="s">
        <v>137</v>
      </c>
      <c r="U129" t="s">
        <v>137</v>
      </c>
      <c r="V129">
        <v>0</v>
      </c>
      <c r="W129" t="s">
        <v>151</v>
      </c>
      <c r="X129">
        <v>143.5</v>
      </c>
      <c r="Y129">
        <v>20020924</v>
      </c>
      <c r="Z129" t="s">
        <v>138</v>
      </c>
      <c r="AA129" t="s">
        <v>629</v>
      </c>
      <c r="AB129">
        <v>9903160</v>
      </c>
      <c r="AC129">
        <v>40</v>
      </c>
      <c r="AD129">
        <v>59.14</v>
      </c>
      <c r="AE129">
        <v>53.29</v>
      </c>
      <c r="AF129">
        <v>10.16</v>
      </c>
      <c r="AG129">
        <v>9.27</v>
      </c>
      <c r="AH129">
        <v>9.33</v>
      </c>
      <c r="AI129">
        <v>140</v>
      </c>
      <c r="AJ129" t="s">
        <v>630</v>
      </c>
      <c r="AK129">
        <v>40</v>
      </c>
      <c r="AL129">
        <v>7.9</v>
      </c>
      <c r="AM129">
        <v>7.3</v>
      </c>
      <c r="AN129">
        <v>15.2</v>
      </c>
      <c r="AO129">
        <v>0</v>
      </c>
      <c r="AP129">
        <v>3148</v>
      </c>
      <c r="AQ129">
        <v>3152</v>
      </c>
      <c r="AR129">
        <v>3150</v>
      </c>
      <c r="AS129">
        <v>13.3</v>
      </c>
      <c r="AT129">
        <v>13.5</v>
      </c>
      <c r="AU129">
        <v>13.4</v>
      </c>
      <c r="AV129">
        <v>2.2000000000000002</v>
      </c>
      <c r="AW129">
        <v>2.27</v>
      </c>
      <c r="AX129">
        <v>2.2400000000000002</v>
      </c>
      <c r="AY129">
        <v>4849</v>
      </c>
      <c r="AZ129">
        <v>5336</v>
      </c>
      <c r="BA129">
        <v>5029</v>
      </c>
      <c r="BB129">
        <v>2058</v>
      </c>
      <c r="BC129">
        <v>2387</v>
      </c>
      <c r="BD129">
        <v>2208</v>
      </c>
      <c r="BE129">
        <v>839</v>
      </c>
      <c r="BF129">
        <v>858</v>
      </c>
      <c r="BG129">
        <v>849</v>
      </c>
      <c r="BH129">
        <v>143.30000000000001</v>
      </c>
      <c r="BI129">
        <v>143.6</v>
      </c>
      <c r="BJ129">
        <v>143.5</v>
      </c>
      <c r="BK129">
        <v>87.8</v>
      </c>
      <c r="BL129">
        <v>88</v>
      </c>
      <c r="BM129">
        <v>87.9</v>
      </c>
      <c r="BN129">
        <v>93.7</v>
      </c>
      <c r="BO129">
        <v>93.9</v>
      </c>
      <c r="BP129">
        <v>93.8</v>
      </c>
      <c r="BQ129">
        <v>5.8</v>
      </c>
      <c r="BR129">
        <v>6</v>
      </c>
      <c r="BS129">
        <v>5.9</v>
      </c>
      <c r="BT129">
        <v>27</v>
      </c>
      <c r="BU129">
        <v>30.8</v>
      </c>
      <c r="BV129">
        <v>28.4</v>
      </c>
      <c r="BW129">
        <v>267</v>
      </c>
      <c r="BX129">
        <v>280</v>
      </c>
      <c r="BY129">
        <v>275</v>
      </c>
      <c r="BZ129">
        <v>8.4</v>
      </c>
      <c r="CA129">
        <v>8.6</v>
      </c>
      <c r="CB129">
        <v>8.5</v>
      </c>
      <c r="CC129">
        <v>0.3</v>
      </c>
      <c r="CD129">
        <v>0.4</v>
      </c>
      <c r="CE129">
        <v>0.3</v>
      </c>
      <c r="CF129">
        <v>0.47</v>
      </c>
      <c r="CG129">
        <v>0.51</v>
      </c>
      <c r="CH129">
        <v>0.5</v>
      </c>
      <c r="CI129">
        <v>35</v>
      </c>
      <c r="CJ129">
        <v>35</v>
      </c>
      <c r="CK129">
        <v>35</v>
      </c>
      <c r="CL129">
        <v>52</v>
      </c>
      <c r="CM129">
        <v>100</v>
      </c>
      <c r="CN129">
        <v>86</v>
      </c>
      <c r="CO129">
        <v>1660</v>
      </c>
      <c r="CP129">
        <v>720</v>
      </c>
      <c r="CQ129">
        <v>540</v>
      </c>
      <c r="CR129">
        <v>1700</v>
      </c>
      <c r="CS129">
        <v>8.6400000000000005E-2</v>
      </c>
      <c r="CT129">
        <v>8.8900000000000007E-2</v>
      </c>
      <c r="CU129">
        <v>8.7599999999999997E-2</v>
      </c>
      <c r="CV129">
        <v>9.4E-2</v>
      </c>
      <c r="CW129">
        <v>0.1016</v>
      </c>
      <c r="CX129">
        <v>9.9099999999999994E-2</v>
      </c>
      <c r="CY129">
        <v>7.1099999999999997E-2</v>
      </c>
      <c r="CZ129">
        <v>7.1099999999999997E-2</v>
      </c>
      <c r="DA129">
        <v>7.1099999999999997E-2</v>
      </c>
      <c r="DB129">
        <v>5.0799999999999998E-2</v>
      </c>
      <c r="DC129">
        <v>5.8400000000000001E-2</v>
      </c>
      <c r="DD129">
        <v>5.5199999999999999E-2</v>
      </c>
      <c r="DE129">
        <v>5.8400000000000001E-2</v>
      </c>
      <c r="DF129">
        <v>7.6200000000000004E-2</v>
      </c>
      <c r="DG129">
        <v>6.6699999999999995E-2</v>
      </c>
      <c r="DH129">
        <v>0</v>
      </c>
      <c r="DI129">
        <v>2</v>
      </c>
      <c r="DJ129">
        <v>4.8300000000000003E-2</v>
      </c>
      <c r="DK129">
        <v>1544</v>
      </c>
      <c r="DL129">
        <v>103</v>
      </c>
      <c r="DM129">
        <v>8252</v>
      </c>
      <c r="DN129" t="s">
        <v>188</v>
      </c>
      <c r="DO129">
        <v>2001</v>
      </c>
      <c r="DP129">
        <v>2405</v>
      </c>
      <c r="DQ129" t="s">
        <v>142</v>
      </c>
      <c r="DR129">
        <v>178</v>
      </c>
      <c r="DS129">
        <v>20020926</v>
      </c>
      <c r="DT129" t="s">
        <v>627</v>
      </c>
      <c r="DU129">
        <v>103</v>
      </c>
      <c r="DV129" t="s">
        <v>143</v>
      </c>
    </row>
    <row r="130" spans="1:126">
      <c r="A130" t="s">
        <v>160</v>
      </c>
      <c r="B130">
        <v>4</v>
      </c>
      <c r="C130">
        <v>9.1</v>
      </c>
      <c r="D130">
        <v>45284</v>
      </c>
      <c r="E130" t="s">
        <v>144</v>
      </c>
      <c r="F130" t="s">
        <v>145</v>
      </c>
      <c r="G130">
        <v>20021104</v>
      </c>
      <c r="H130" t="s">
        <v>631</v>
      </c>
      <c r="I130" t="s">
        <v>236</v>
      </c>
      <c r="J130">
        <v>20021104</v>
      </c>
      <c r="K130">
        <v>20030504</v>
      </c>
      <c r="L130" t="s">
        <v>133</v>
      </c>
      <c r="M130" t="s">
        <v>133</v>
      </c>
      <c r="N130" t="s">
        <v>133</v>
      </c>
      <c r="O130" t="s">
        <v>133</v>
      </c>
      <c r="P130">
        <v>0.3448</v>
      </c>
      <c r="Q130" t="s">
        <v>135</v>
      </c>
      <c r="R130" t="s">
        <v>136</v>
      </c>
      <c r="S130" t="s">
        <v>135</v>
      </c>
      <c r="T130" t="s">
        <v>137</v>
      </c>
      <c r="U130" t="s">
        <v>137</v>
      </c>
      <c r="V130">
        <v>0</v>
      </c>
      <c r="W130" t="s">
        <v>147</v>
      </c>
      <c r="X130">
        <v>143.5</v>
      </c>
      <c r="Y130">
        <v>20021102</v>
      </c>
      <c r="Z130" t="s">
        <v>138</v>
      </c>
      <c r="AA130" t="s">
        <v>632</v>
      </c>
      <c r="AB130">
        <v>9903160</v>
      </c>
      <c r="AC130">
        <v>40</v>
      </c>
      <c r="AD130">
        <v>71.73</v>
      </c>
      <c r="AE130">
        <v>66.209999999999994</v>
      </c>
      <c r="AF130">
        <v>10.9</v>
      </c>
      <c r="AG130">
        <v>10.25</v>
      </c>
      <c r="AH130">
        <v>10.28</v>
      </c>
      <c r="AI130">
        <v>-10</v>
      </c>
      <c r="AJ130" t="s">
        <v>633</v>
      </c>
      <c r="AK130">
        <v>40</v>
      </c>
      <c r="AL130">
        <v>4.7</v>
      </c>
      <c r="AM130">
        <v>4.4000000000000004</v>
      </c>
      <c r="AN130">
        <v>9.1</v>
      </c>
      <c r="AO130">
        <v>0</v>
      </c>
      <c r="AP130">
        <v>3149</v>
      </c>
      <c r="AQ130">
        <v>3152</v>
      </c>
      <c r="AR130">
        <v>3150</v>
      </c>
      <c r="AS130">
        <v>13.4</v>
      </c>
      <c r="AT130">
        <v>13.6</v>
      </c>
      <c r="AU130">
        <v>13.5</v>
      </c>
      <c r="AV130">
        <v>2.1800000000000002</v>
      </c>
      <c r="AW130">
        <v>2.29</v>
      </c>
      <c r="AX130">
        <v>2.23</v>
      </c>
      <c r="AY130">
        <v>4472</v>
      </c>
      <c r="AZ130">
        <v>4869</v>
      </c>
      <c r="BA130">
        <v>4743</v>
      </c>
      <c r="BB130">
        <v>1861</v>
      </c>
      <c r="BC130">
        <v>2080</v>
      </c>
      <c r="BD130">
        <v>1993</v>
      </c>
      <c r="BE130">
        <v>837</v>
      </c>
      <c r="BF130">
        <v>873</v>
      </c>
      <c r="BG130">
        <v>852</v>
      </c>
      <c r="BH130">
        <v>143.4</v>
      </c>
      <c r="BI130">
        <v>143.6</v>
      </c>
      <c r="BJ130">
        <v>143.5</v>
      </c>
      <c r="BK130">
        <v>87.6</v>
      </c>
      <c r="BL130">
        <v>88</v>
      </c>
      <c r="BM130">
        <v>87.9</v>
      </c>
      <c r="BN130">
        <v>93.4</v>
      </c>
      <c r="BO130">
        <v>93.6</v>
      </c>
      <c r="BP130">
        <v>93.5</v>
      </c>
      <c r="BQ130">
        <v>5.5</v>
      </c>
      <c r="BR130">
        <v>5.8</v>
      </c>
      <c r="BS130">
        <v>5.6</v>
      </c>
      <c r="BT130">
        <v>25.2</v>
      </c>
      <c r="BU130">
        <v>33.5</v>
      </c>
      <c r="BV130">
        <v>26.2</v>
      </c>
      <c r="BW130">
        <v>271</v>
      </c>
      <c r="BX130">
        <v>278</v>
      </c>
      <c r="BY130">
        <v>275</v>
      </c>
      <c r="BZ130">
        <v>9.3000000000000007</v>
      </c>
      <c r="CA130">
        <v>9.8000000000000007</v>
      </c>
      <c r="CB130">
        <v>9.6999999999999993</v>
      </c>
      <c r="CC130">
        <v>0</v>
      </c>
      <c r="CD130">
        <v>0</v>
      </c>
      <c r="CE130">
        <v>0</v>
      </c>
      <c r="CF130">
        <v>0.48</v>
      </c>
      <c r="CG130">
        <v>0.54</v>
      </c>
      <c r="CH130">
        <v>0.51</v>
      </c>
      <c r="CI130">
        <v>35</v>
      </c>
      <c r="CJ130">
        <v>35</v>
      </c>
      <c r="CK130">
        <v>35</v>
      </c>
      <c r="CL130">
        <v>201</v>
      </c>
      <c r="CM130">
        <v>230</v>
      </c>
      <c r="CN130">
        <v>213</v>
      </c>
      <c r="CO130">
        <v>1660</v>
      </c>
      <c r="CP130">
        <v>720</v>
      </c>
      <c r="CQ130">
        <v>540</v>
      </c>
      <c r="CR130">
        <v>1850</v>
      </c>
      <c r="CS130">
        <v>8.3799999999999999E-2</v>
      </c>
      <c r="CT130">
        <v>8.8900000000000007E-2</v>
      </c>
      <c r="CU130">
        <v>8.6400000000000005E-2</v>
      </c>
      <c r="CV130">
        <v>8.8900000000000007E-2</v>
      </c>
      <c r="CW130">
        <v>9.4E-2</v>
      </c>
      <c r="CX130">
        <v>9.2100000000000001E-2</v>
      </c>
      <c r="CY130">
        <v>6.0999999999999999E-2</v>
      </c>
      <c r="CZ130">
        <v>6.6000000000000003E-2</v>
      </c>
      <c r="DA130">
        <v>6.3500000000000001E-2</v>
      </c>
      <c r="DB130">
        <v>6.6000000000000003E-2</v>
      </c>
      <c r="DC130">
        <v>7.6200000000000004E-2</v>
      </c>
      <c r="DD130">
        <v>7.1099999999999997E-2</v>
      </c>
      <c r="DE130">
        <v>6.6000000000000003E-2</v>
      </c>
      <c r="DF130">
        <v>7.6200000000000004E-2</v>
      </c>
      <c r="DG130">
        <v>7.1099999999999997E-2</v>
      </c>
      <c r="DH130">
        <v>2.5000000000000001E-3</v>
      </c>
      <c r="DI130">
        <v>1</v>
      </c>
      <c r="DJ130">
        <v>3.0499999999999999E-2</v>
      </c>
      <c r="DK130">
        <v>1622</v>
      </c>
      <c r="DL130">
        <v>205</v>
      </c>
      <c r="DM130">
        <v>8252</v>
      </c>
      <c r="DN130" t="s">
        <v>188</v>
      </c>
      <c r="DO130">
        <v>2003</v>
      </c>
      <c r="DP130">
        <v>2405</v>
      </c>
      <c r="DQ130" t="s">
        <v>142</v>
      </c>
      <c r="DR130">
        <v>82</v>
      </c>
      <c r="DS130">
        <v>20021104</v>
      </c>
      <c r="DT130" t="s">
        <v>631</v>
      </c>
      <c r="DU130">
        <v>205</v>
      </c>
      <c r="DV130" t="s">
        <v>143</v>
      </c>
    </row>
    <row r="131" spans="1:126">
      <c r="A131" t="s">
        <v>160</v>
      </c>
      <c r="B131">
        <v>4</v>
      </c>
      <c r="C131">
        <v>7.5</v>
      </c>
      <c r="D131">
        <v>45285</v>
      </c>
      <c r="E131" t="s">
        <v>144</v>
      </c>
      <c r="F131" t="s">
        <v>145</v>
      </c>
      <c r="G131">
        <v>20021111</v>
      </c>
      <c r="H131" t="s">
        <v>190</v>
      </c>
      <c r="I131" t="s">
        <v>236</v>
      </c>
      <c r="J131">
        <v>20021113</v>
      </c>
      <c r="K131">
        <v>20030511</v>
      </c>
      <c r="L131" t="s">
        <v>133</v>
      </c>
      <c r="M131" t="s">
        <v>133</v>
      </c>
      <c r="N131" t="s">
        <v>133</v>
      </c>
      <c r="O131" t="s">
        <v>133</v>
      </c>
      <c r="P131">
        <v>-0.3448</v>
      </c>
      <c r="Q131" t="s">
        <v>135</v>
      </c>
      <c r="R131" t="s">
        <v>136</v>
      </c>
      <c r="S131" t="s">
        <v>135</v>
      </c>
      <c r="T131" t="s">
        <v>137</v>
      </c>
      <c r="U131" t="s">
        <v>137</v>
      </c>
      <c r="V131">
        <v>0</v>
      </c>
      <c r="W131" t="s">
        <v>147</v>
      </c>
      <c r="X131">
        <v>143.5</v>
      </c>
      <c r="Y131">
        <v>20021109</v>
      </c>
      <c r="Z131" t="s">
        <v>138</v>
      </c>
      <c r="AA131" t="s">
        <v>634</v>
      </c>
      <c r="AB131">
        <v>9903160</v>
      </c>
      <c r="AC131">
        <v>40</v>
      </c>
      <c r="AD131">
        <v>71.56</v>
      </c>
      <c r="AE131">
        <v>65.03</v>
      </c>
      <c r="AF131">
        <v>10.88</v>
      </c>
      <c r="AG131">
        <v>10.029999999999999</v>
      </c>
      <c r="AH131">
        <v>10.14</v>
      </c>
      <c r="AI131">
        <v>40</v>
      </c>
      <c r="AJ131" t="s">
        <v>635</v>
      </c>
      <c r="AK131">
        <v>40</v>
      </c>
      <c r="AL131">
        <v>3.8</v>
      </c>
      <c r="AM131">
        <v>3.7</v>
      </c>
      <c r="AN131">
        <v>7.5</v>
      </c>
      <c r="AO131">
        <v>0</v>
      </c>
      <c r="AP131">
        <v>3147</v>
      </c>
      <c r="AQ131">
        <v>3152</v>
      </c>
      <c r="AR131">
        <v>3150</v>
      </c>
      <c r="AS131">
        <v>13.3</v>
      </c>
      <c r="AT131">
        <v>13.7</v>
      </c>
      <c r="AU131">
        <v>13.4</v>
      </c>
      <c r="AV131">
        <v>2.15</v>
      </c>
      <c r="AW131">
        <v>2.2799999999999998</v>
      </c>
      <c r="AX131">
        <v>2.21</v>
      </c>
      <c r="AY131">
        <v>3970</v>
      </c>
      <c r="AZ131">
        <v>4292</v>
      </c>
      <c r="BA131">
        <v>4157</v>
      </c>
      <c r="BB131">
        <v>1701</v>
      </c>
      <c r="BC131">
        <v>2043</v>
      </c>
      <c r="BD131">
        <v>1893</v>
      </c>
      <c r="BE131">
        <v>843</v>
      </c>
      <c r="BF131">
        <v>863</v>
      </c>
      <c r="BG131">
        <v>852</v>
      </c>
      <c r="BH131">
        <v>143.4</v>
      </c>
      <c r="BI131">
        <v>143.9</v>
      </c>
      <c r="BJ131">
        <v>143.5</v>
      </c>
      <c r="BK131">
        <v>87.4</v>
      </c>
      <c r="BL131">
        <v>88.3</v>
      </c>
      <c r="BM131">
        <v>87.9</v>
      </c>
      <c r="BN131">
        <v>93</v>
      </c>
      <c r="BO131">
        <v>94</v>
      </c>
      <c r="BP131">
        <v>93.5</v>
      </c>
      <c r="BQ131">
        <v>5.3</v>
      </c>
      <c r="BR131">
        <v>6.2</v>
      </c>
      <c r="BS131">
        <v>5.6</v>
      </c>
      <c r="BT131">
        <v>27.3</v>
      </c>
      <c r="BU131">
        <v>31.9</v>
      </c>
      <c r="BV131">
        <v>29.2</v>
      </c>
      <c r="BW131">
        <v>270</v>
      </c>
      <c r="BX131">
        <v>286</v>
      </c>
      <c r="BY131">
        <v>280</v>
      </c>
      <c r="BZ131">
        <v>8.5</v>
      </c>
      <c r="CA131">
        <v>9.3000000000000007</v>
      </c>
      <c r="CB131">
        <v>9</v>
      </c>
      <c r="CC131">
        <v>0</v>
      </c>
      <c r="CD131">
        <v>0</v>
      </c>
      <c r="CE131">
        <v>0</v>
      </c>
      <c r="CF131">
        <v>0.48</v>
      </c>
      <c r="CG131">
        <v>0.52</v>
      </c>
      <c r="CH131">
        <v>0.5</v>
      </c>
      <c r="CI131">
        <v>35</v>
      </c>
      <c r="CJ131">
        <v>35</v>
      </c>
      <c r="CK131">
        <v>35</v>
      </c>
      <c r="CL131">
        <v>161</v>
      </c>
      <c r="CM131">
        <v>186</v>
      </c>
      <c r="CN131">
        <v>175</v>
      </c>
      <c r="CO131">
        <v>1660</v>
      </c>
      <c r="CP131">
        <v>720</v>
      </c>
      <c r="CQ131">
        <v>540</v>
      </c>
      <c r="CR131">
        <v>1800</v>
      </c>
      <c r="CS131">
        <v>7.1099999999999997E-2</v>
      </c>
      <c r="CT131">
        <v>8.3799999999999999E-2</v>
      </c>
      <c r="CU131">
        <v>0.78100000000000003</v>
      </c>
      <c r="CV131">
        <v>0.1118</v>
      </c>
      <c r="CW131">
        <v>0.12189999999999999</v>
      </c>
      <c r="CX131">
        <v>0.1149</v>
      </c>
      <c r="CY131">
        <v>6.6000000000000003E-2</v>
      </c>
      <c r="CZ131">
        <v>6.6000000000000003E-2</v>
      </c>
      <c r="DA131">
        <v>6.6000000000000003E-2</v>
      </c>
      <c r="DB131">
        <v>5.0799999999999998E-2</v>
      </c>
      <c r="DC131">
        <v>5.0799999999999998E-2</v>
      </c>
      <c r="DD131">
        <v>5.0799999999999998E-2</v>
      </c>
      <c r="DE131">
        <v>5.0799999999999998E-2</v>
      </c>
      <c r="DF131">
        <v>5.5899999999999998E-2</v>
      </c>
      <c r="DG131">
        <v>5.33E-2</v>
      </c>
      <c r="DH131">
        <v>0</v>
      </c>
      <c r="DI131">
        <v>1</v>
      </c>
      <c r="DJ131">
        <v>3.56E-2</v>
      </c>
      <c r="DK131" t="s">
        <v>636</v>
      </c>
      <c r="DL131" t="s">
        <v>636</v>
      </c>
      <c r="DM131">
        <v>8252</v>
      </c>
      <c r="DN131" t="s">
        <v>188</v>
      </c>
      <c r="DO131">
        <v>985</v>
      </c>
      <c r="DP131">
        <v>2405</v>
      </c>
      <c r="DQ131" t="s">
        <v>142</v>
      </c>
      <c r="DR131">
        <v>1334</v>
      </c>
      <c r="DS131">
        <v>20021111</v>
      </c>
      <c r="DT131" t="s">
        <v>190</v>
      </c>
      <c r="DU131">
        <v>31</v>
      </c>
      <c r="DV131" t="s">
        <v>143</v>
      </c>
    </row>
    <row r="132" spans="1:126">
      <c r="A132" t="s">
        <v>160</v>
      </c>
      <c r="B132">
        <v>3</v>
      </c>
      <c r="C132">
        <v>13.9</v>
      </c>
      <c r="D132">
        <v>44401</v>
      </c>
      <c r="E132" t="s">
        <v>577</v>
      </c>
      <c r="F132" t="s">
        <v>145</v>
      </c>
      <c r="G132">
        <v>20021206</v>
      </c>
      <c r="H132" t="s">
        <v>566</v>
      </c>
      <c r="I132" t="s">
        <v>236</v>
      </c>
      <c r="J132">
        <v>20021209</v>
      </c>
      <c r="K132">
        <v>20030606</v>
      </c>
      <c r="L132" t="s">
        <v>133</v>
      </c>
      <c r="M132" t="s">
        <v>133</v>
      </c>
      <c r="N132" t="s">
        <v>133</v>
      </c>
      <c r="O132" t="s">
        <v>133</v>
      </c>
      <c r="P132">
        <v>0.21129999999999999</v>
      </c>
      <c r="Q132" t="s">
        <v>135</v>
      </c>
      <c r="R132" t="s">
        <v>136</v>
      </c>
      <c r="S132" t="s">
        <v>135</v>
      </c>
      <c r="T132" t="s">
        <v>137</v>
      </c>
      <c r="U132" t="s">
        <v>137</v>
      </c>
      <c r="V132">
        <v>0</v>
      </c>
      <c r="W132" t="s">
        <v>151</v>
      </c>
      <c r="X132">
        <v>143.5</v>
      </c>
      <c r="Y132">
        <v>20021204</v>
      </c>
      <c r="Z132" t="s">
        <v>138</v>
      </c>
      <c r="AA132" t="s">
        <v>637</v>
      </c>
      <c r="AB132">
        <v>9903160</v>
      </c>
      <c r="AC132">
        <v>40</v>
      </c>
      <c r="AD132">
        <v>58.96</v>
      </c>
      <c r="AE132">
        <v>52.35</v>
      </c>
      <c r="AF132">
        <v>10.15</v>
      </c>
      <c r="AG132">
        <v>9.1199999999999992</v>
      </c>
      <c r="AH132">
        <v>9.19</v>
      </c>
      <c r="AI132">
        <v>140</v>
      </c>
      <c r="AJ132" t="s">
        <v>638</v>
      </c>
      <c r="AK132">
        <v>40</v>
      </c>
      <c r="AL132">
        <v>7.8</v>
      </c>
      <c r="AM132">
        <v>6.1</v>
      </c>
      <c r="AN132">
        <v>13.9</v>
      </c>
      <c r="AO132">
        <v>0</v>
      </c>
      <c r="AP132">
        <v>3149</v>
      </c>
      <c r="AQ132">
        <v>3152</v>
      </c>
      <c r="AR132">
        <v>3150</v>
      </c>
      <c r="AS132">
        <v>13.1</v>
      </c>
      <c r="AT132">
        <v>13.6</v>
      </c>
      <c r="AU132">
        <v>13.4</v>
      </c>
      <c r="AV132">
        <v>2.2200000000000002</v>
      </c>
      <c r="AW132">
        <v>2.33</v>
      </c>
      <c r="AX132">
        <v>2.29</v>
      </c>
      <c r="AY132">
        <v>4479</v>
      </c>
      <c r="AZ132">
        <v>5025</v>
      </c>
      <c r="BA132">
        <v>4765</v>
      </c>
      <c r="BB132">
        <v>1817</v>
      </c>
      <c r="BC132">
        <v>1948</v>
      </c>
      <c r="BD132">
        <v>1896</v>
      </c>
      <c r="BE132">
        <v>845</v>
      </c>
      <c r="BF132">
        <v>855</v>
      </c>
      <c r="BG132">
        <v>850</v>
      </c>
      <c r="BH132">
        <v>143.4</v>
      </c>
      <c r="BI132">
        <v>143.6</v>
      </c>
      <c r="BJ132">
        <v>143.5</v>
      </c>
      <c r="BK132">
        <v>87.6</v>
      </c>
      <c r="BL132">
        <v>88.1</v>
      </c>
      <c r="BM132">
        <v>87.9</v>
      </c>
      <c r="BN132">
        <v>93.1</v>
      </c>
      <c r="BO132">
        <v>93.7</v>
      </c>
      <c r="BP132">
        <v>93.5</v>
      </c>
      <c r="BQ132">
        <v>5.4</v>
      </c>
      <c r="BR132">
        <v>5.7</v>
      </c>
      <c r="BS132">
        <v>5.6</v>
      </c>
      <c r="BT132">
        <v>26.7</v>
      </c>
      <c r="BU132">
        <v>28.5</v>
      </c>
      <c r="BV132">
        <v>27.4</v>
      </c>
      <c r="BW132">
        <v>272</v>
      </c>
      <c r="BX132">
        <v>277</v>
      </c>
      <c r="BY132">
        <v>273</v>
      </c>
      <c r="BZ132">
        <v>8.5</v>
      </c>
      <c r="CA132">
        <v>9.1999999999999993</v>
      </c>
      <c r="CB132">
        <v>8.9</v>
      </c>
      <c r="CC132">
        <v>0.4</v>
      </c>
      <c r="CD132">
        <v>0.8</v>
      </c>
      <c r="CE132">
        <v>0.6</v>
      </c>
      <c r="CF132">
        <v>0.5</v>
      </c>
      <c r="CG132">
        <v>0.5</v>
      </c>
      <c r="CH132">
        <v>0.5</v>
      </c>
      <c r="CI132">
        <v>35</v>
      </c>
      <c r="CJ132">
        <v>35</v>
      </c>
      <c r="CK132">
        <v>35</v>
      </c>
      <c r="CL132">
        <v>153</v>
      </c>
      <c r="CM132">
        <v>166</v>
      </c>
      <c r="CN132">
        <v>159</v>
      </c>
      <c r="CO132">
        <v>1660</v>
      </c>
      <c r="CP132">
        <v>720</v>
      </c>
      <c r="CQ132">
        <v>540</v>
      </c>
      <c r="CR132">
        <v>1700</v>
      </c>
      <c r="CS132">
        <v>6.8599999999999994E-2</v>
      </c>
      <c r="CT132">
        <v>7.8700000000000006E-2</v>
      </c>
      <c r="CU132">
        <v>7.3700000000000002E-2</v>
      </c>
      <c r="CV132">
        <v>8.3799999999999999E-2</v>
      </c>
      <c r="CW132">
        <v>8.8900000000000007E-2</v>
      </c>
      <c r="CX132">
        <v>8.5699999999999998E-2</v>
      </c>
      <c r="CY132">
        <v>6.6000000000000003E-2</v>
      </c>
      <c r="CZ132">
        <v>6.8599999999999994E-2</v>
      </c>
      <c r="DA132">
        <v>6.7900000000000002E-2</v>
      </c>
      <c r="DB132">
        <v>5.5899999999999998E-2</v>
      </c>
      <c r="DC132">
        <v>5.8400000000000001E-2</v>
      </c>
      <c r="DD132">
        <v>5.6500000000000002E-2</v>
      </c>
      <c r="DE132">
        <v>5.0799999999999998E-2</v>
      </c>
      <c r="DF132">
        <v>6.3500000000000001E-2</v>
      </c>
      <c r="DG132">
        <v>5.7200000000000001E-2</v>
      </c>
      <c r="DH132">
        <v>2.5000000000000001E-3</v>
      </c>
      <c r="DI132">
        <v>4</v>
      </c>
      <c r="DJ132">
        <v>4.5699999999999998E-2</v>
      </c>
      <c r="DK132">
        <v>202</v>
      </c>
      <c r="DL132">
        <v>152</v>
      </c>
      <c r="DM132">
        <v>8252</v>
      </c>
      <c r="DN132" t="s">
        <v>188</v>
      </c>
      <c r="DO132">
        <v>474</v>
      </c>
      <c r="DP132">
        <v>2405</v>
      </c>
      <c r="DQ132" t="s">
        <v>142</v>
      </c>
      <c r="DR132">
        <v>98</v>
      </c>
      <c r="DS132">
        <v>20021206</v>
      </c>
      <c r="DT132" t="s">
        <v>566</v>
      </c>
      <c r="DU132">
        <v>152</v>
      </c>
      <c r="DV132" t="s">
        <v>143</v>
      </c>
    </row>
    <row r="133" spans="1:126">
      <c r="A133" t="s">
        <v>126</v>
      </c>
      <c r="B133">
        <v>4</v>
      </c>
      <c r="C133">
        <v>11.4</v>
      </c>
      <c r="D133">
        <v>44891</v>
      </c>
      <c r="E133">
        <v>1009</v>
      </c>
      <c r="F133" t="s">
        <v>128</v>
      </c>
      <c r="G133">
        <v>20021208</v>
      </c>
      <c r="H133" t="s">
        <v>639</v>
      </c>
      <c r="I133" t="s">
        <v>518</v>
      </c>
      <c r="J133">
        <v>20021209</v>
      </c>
      <c r="K133" t="s">
        <v>624</v>
      </c>
      <c r="L133" t="s">
        <v>613</v>
      </c>
      <c r="M133" t="s">
        <v>133</v>
      </c>
      <c r="N133" t="s">
        <v>133</v>
      </c>
      <c r="O133" t="s">
        <v>133</v>
      </c>
      <c r="P133" t="s">
        <v>134</v>
      </c>
      <c r="Q133" t="s">
        <v>135</v>
      </c>
      <c r="R133" t="s">
        <v>136</v>
      </c>
      <c r="S133" t="s">
        <v>135</v>
      </c>
      <c r="T133" t="s">
        <v>137</v>
      </c>
      <c r="U133" t="s">
        <v>137</v>
      </c>
      <c r="V133">
        <v>11</v>
      </c>
      <c r="W133" t="s">
        <v>151</v>
      </c>
      <c r="X133">
        <v>143.5</v>
      </c>
      <c r="Y133">
        <v>20021206</v>
      </c>
      <c r="Z133" t="s">
        <v>138</v>
      </c>
      <c r="AA133" t="s">
        <v>640</v>
      </c>
      <c r="AB133">
        <v>109688</v>
      </c>
      <c r="AC133">
        <v>40</v>
      </c>
      <c r="AD133">
        <v>63.94</v>
      </c>
      <c r="AE133">
        <v>56.07</v>
      </c>
      <c r="AF133">
        <v>10.49</v>
      </c>
      <c r="AG133">
        <v>9.43</v>
      </c>
      <c r="AH133">
        <v>9.64</v>
      </c>
      <c r="AI133">
        <v>60</v>
      </c>
      <c r="AJ133" t="s">
        <v>641</v>
      </c>
      <c r="AK133">
        <v>40</v>
      </c>
      <c r="AL133">
        <v>5.7</v>
      </c>
      <c r="AM133">
        <v>5.7</v>
      </c>
      <c r="AN133">
        <v>11.4</v>
      </c>
      <c r="AO133">
        <v>0</v>
      </c>
      <c r="AP133">
        <v>3145</v>
      </c>
      <c r="AQ133">
        <v>3153</v>
      </c>
      <c r="AR133">
        <v>3149.4</v>
      </c>
      <c r="AS133">
        <v>13</v>
      </c>
      <c r="AT133">
        <v>13.6</v>
      </c>
      <c r="AU133">
        <v>13.3</v>
      </c>
      <c r="AV133">
        <v>2.15</v>
      </c>
      <c r="AW133">
        <v>2.2999999999999998</v>
      </c>
      <c r="AX133">
        <v>2.2200000000000002</v>
      </c>
      <c r="AY133">
        <v>6.1</v>
      </c>
      <c r="AZ133">
        <v>7</v>
      </c>
      <c r="BA133">
        <v>6.5</v>
      </c>
      <c r="BB133">
        <v>0</v>
      </c>
      <c r="BC133">
        <v>0</v>
      </c>
      <c r="BD133">
        <v>0</v>
      </c>
      <c r="BE133">
        <v>839</v>
      </c>
      <c r="BF133">
        <v>870</v>
      </c>
      <c r="BG133">
        <v>851</v>
      </c>
      <c r="BH133">
        <v>142.9</v>
      </c>
      <c r="BI133">
        <v>144.1</v>
      </c>
      <c r="BJ133">
        <v>143.6</v>
      </c>
      <c r="BK133">
        <v>87.2</v>
      </c>
      <c r="BL133">
        <v>88.1</v>
      </c>
      <c r="BM133">
        <v>87.6</v>
      </c>
      <c r="BN133">
        <v>93.1</v>
      </c>
      <c r="BO133">
        <v>93.7</v>
      </c>
      <c r="BP133">
        <v>93.4</v>
      </c>
      <c r="BQ133">
        <v>5.4</v>
      </c>
      <c r="BR133">
        <v>6.1</v>
      </c>
      <c r="BS133">
        <v>5.7</v>
      </c>
      <c r="BT133">
        <v>23.1</v>
      </c>
      <c r="BU133">
        <v>27.8</v>
      </c>
      <c r="BV133">
        <v>25.5</v>
      </c>
      <c r="BW133">
        <v>276</v>
      </c>
      <c r="BX133">
        <v>276</v>
      </c>
      <c r="BY133">
        <v>276</v>
      </c>
      <c r="BZ133">
        <v>11.8</v>
      </c>
      <c r="CA133">
        <v>13.5</v>
      </c>
      <c r="CB133">
        <v>12.8</v>
      </c>
      <c r="CC133">
        <v>0.5</v>
      </c>
      <c r="CD133">
        <v>0.5</v>
      </c>
      <c r="CE133">
        <v>0.5</v>
      </c>
      <c r="CF133">
        <v>0.5</v>
      </c>
      <c r="CG133">
        <v>0.55000000000000004</v>
      </c>
      <c r="CH133">
        <v>0.5</v>
      </c>
      <c r="CI133">
        <v>35</v>
      </c>
      <c r="CJ133">
        <v>35</v>
      </c>
      <c r="CK133">
        <v>35</v>
      </c>
      <c r="CL133">
        <v>127.4</v>
      </c>
      <c r="CM133">
        <v>175.6</v>
      </c>
      <c r="CN133">
        <v>166.2</v>
      </c>
      <c r="CO133">
        <v>1660</v>
      </c>
      <c r="CP133">
        <v>720</v>
      </c>
      <c r="CQ133">
        <v>720</v>
      </c>
      <c r="CR133">
        <v>1600</v>
      </c>
      <c r="CS133">
        <v>6.6000000000000003E-2</v>
      </c>
      <c r="CT133">
        <v>6.6000000000000003E-2</v>
      </c>
      <c r="CU133">
        <v>6.6000000000000003E-2</v>
      </c>
      <c r="CV133">
        <v>9.1399999999999995E-2</v>
      </c>
      <c r="CW133">
        <v>9.1399999999999995E-2</v>
      </c>
      <c r="CX133">
        <v>9.1399999999999995E-2</v>
      </c>
      <c r="CY133">
        <v>6.6000000000000003E-2</v>
      </c>
      <c r="CZ133">
        <v>6.6000000000000003E-2</v>
      </c>
      <c r="DA133">
        <v>6.6000000000000003E-2</v>
      </c>
      <c r="DB133">
        <v>6.6000000000000003E-2</v>
      </c>
      <c r="DC133">
        <v>6.6000000000000003E-2</v>
      </c>
      <c r="DD133">
        <v>6.6000000000000003E-2</v>
      </c>
      <c r="DE133">
        <v>5.0799999999999998E-2</v>
      </c>
      <c r="DF133">
        <v>6.6000000000000003E-2</v>
      </c>
      <c r="DG133">
        <v>5.8400000000000001E-2</v>
      </c>
      <c r="DH133">
        <v>0</v>
      </c>
      <c r="DI133">
        <v>14</v>
      </c>
      <c r="DJ133">
        <v>6.0999999999999999E-2</v>
      </c>
      <c r="DK133" t="s">
        <v>515</v>
      </c>
      <c r="DL133" t="s">
        <v>141</v>
      </c>
      <c r="DM133">
        <v>8252</v>
      </c>
      <c r="DN133">
        <v>8231</v>
      </c>
      <c r="DO133">
        <v>1288</v>
      </c>
      <c r="DP133" t="s">
        <v>499</v>
      </c>
      <c r="DQ133" t="s">
        <v>142</v>
      </c>
      <c r="DR133">
        <v>133</v>
      </c>
      <c r="DS133">
        <v>20021208</v>
      </c>
      <c r="DT133" t="s">
        <v>639</v>
      </c>
      <c r="DU133">
        <v>119</v>
      </c>
      <c r="DV133" t="s">
        <v>143</v>
      </c>
    </row>
    <row r="134" spans="1:126">
      <c r="A134" t="s">
        <v>126</v>
      </c>
      <c r="B134">
        <v>3</v>
      </c>
      <c r="C134">
        <v>12</v>
      </c>
      <c r="D134">
        <v>44892</v>
      </c>
      <c r="E134">
        <v>1009</v>
      </c>
      <c r="F134" t="s">
        <v>128</v>
      </c>
      <c r="G134">
        <v>20021211</v>
      </c>
      <c r="H134" t="s">
        <v>330</v>
      </c>
      <c r="I134" t="s">
        <v>518</v>
      </c>
      <c r="J134">
        <v>20021212</v>
      </c>
      <c r="K134" t="s">
        <v>624</v>
      </c>
      <c r="L134" t="s">
        <v>613</v>
      </c>
      <c r="M134" t="s">
        <v>133</v>
      </c>
      <c r="N134" t="s">
        <v>133</v>
      </c>
      <c r="O134" t="s">
        <v>133</v>
      </c>
      <c r="P134" t="s">
        <v>134</v>
      </c>
      <c r="Q134" t="s">
        <v>135</v>
      </c>
      <c r="R134" t="s">
        <v>136</v>
      </c>
      <c r="S134" t="s">
        <v>135</v>
      </c>
      <c r="T134" t="s">
        <v>137</v>
      </c>
      <c r="U134" t="s">
        <v>137</v>
      </c>
      <c r="V134">
        <v>8</v>
      </c>
      <c r="W134" t="s">
        <v>151</v>
      </c>
      <c r="X134">
        <v>143.5</v>
      </c>
      <c r="Y134">
        <v>20021209</v>
      </c>
      <c r="Z134" t="s">
        <v>138</v>
      </c>
      <c r="AA134" t="s">
        <v>642</v>
      </c>
      <c r="AB134">
        <v>109688</v>
      </c>
      <c r="AC134">
        <v>40</v>
      </c>
      <c r="AD134">
        <v>63.98</v>
      </c>
      <c r="AE134">
        <v>57.33</v>
      </c>
      <c r="AF134">
        <v>10.46</v>
      </c>
      <c r="AG134">
        <v>9.51</v>
      </c>
      <c r="AH134">
        <v>9.56</v>
      </c>
      <c r="AI134">
        <v>120</v>
      </c>
      <c r="AJ134" t="s">
        <v>643</v>
      </c>
      <c r="AK134">
        <v>40</v>
      </c>
      <c r="AL134">
        <v>6.4</v>
      </c>
      <c r="AM134">
        <v>5.6</v>
      </c>
      <c r="AN134">
        <v>12</v>
      </c>
      <c r="AO134">
        <v>0</v>
      </c>
      <c r="AP134">
        <v>3147</v>
      </c>
      <c r="AQ134">
        <v>3154</v>
      </c>
      <c r="AR134">
        <v>3150.7</v>
      </c>
      <c r="AS134">
        <v>13.2</v>
      </c>
      <c r="AT134">
        <v>13.7</v>
      </c>
      <c r="AU134">
        <v>13.4</v>
      </c>
      <c r="AV134">
        <v>2.27</v>
      </c>
      <c r="AW134">
        <v>2.36</v>
      </c>
      <c r="AX134">
        <v>2.3199999999999998</v>
      </c>
      <c r="AY134">
        <v>6.4</v>
      </c>
      <c r="AZ134">
        <v>7</v>
      </c>
      <c r="BA134">
        <v>6.7</v>
      </c>
      <c r="BB134">
        <v>0</v>
      </c>
      <c r="BC134">
        <v>0</v>
      </c>
      <c r="BD134">
        <v>0</v>
      </c>
      <c r="BE134">
        <v>833</v>
      </c>
      <c r="BF134">
        <v>858</v>
      </c>
      <c r="BG134">
        <v>850</v>
      </c>
      <c r="BH134">
        <v>142.9</v>
      </c>
      <c r="BI134">
        <v>144.19999999999999</v>
      </c>
      <c r="BJ134">
        <v>143.5</v>
      </c>
      <c r="BK134">
        <v>87.5</v>
      </c>
      <c r="BL134">
        <v>88.4</v>
      </c>
      <c r="BM134">
        <v>88</v>
      </c>
      <c r="BN134">
        <v>93.1</v>
      </c>
      <c r="BO134">
        <v>94</v>
      </c>
      <c r="BP134">
        <v>93.6</v>
      </c>
      <c r="BQ134">
        <v>5.4</v>
      </c>
      <c r="BR134">
        <v>5.8</v>
      </c>
      <c r="BS134">
        <v>5.6</v>
      </c>
      <c r="BT134">
        <v>20</v>
      </c>
      <c r="BU134">
        <v>23.8</v>
      </c>
      <c r="BV134">
        <v>22.1</v>
      </c>
      <c r="BW134">
        <v>276</v>
      </c>
      <c r="BX134">
        <v>276</v>
      </c>
      <c r="BY134">
        <v>276</v>
      </c>
      <c r="BZ134">
        <v>10.1</v>
      </c>
      <c r="CA134">
        <v>10.1</v>
      </c>
      <c r="CB134">
        <v>10.1</v>
      </c>
      <c r="CC134">
        <v>0.5</v>
      </c>
      <c r="CD134">
        <v>0.6</v>
      </c>
      <c r="CE134">
        <v>0.5</v>
      </c>
      <c r="CF134">
        <v>0.5</v>
      </c>
      <c r="CG134">
        <v>0.5</v>
      </c>
      <c r="CH134">
        <v>0.5</v>
      </c>
      <c r="CI134">
        <v>35</v>
      </c>
      <c r="CJ134">
        <v>35</v>
      </c>
      <c r="CK134">
        <v>35</v>
      </c>
      <c r="CL134">
        <v>99.1</v>
      </c>
      <c r="CM134">
        <v>133.1</v>
      </c>
      <c r="CN134">
        <v>117.2</v>
      </c>
      <c r="CO134">
        <v>1660</v>
      </c>
      <c r="CP134">
        <v>720</v>
      </c>
      <c r="CQ134">
        <v>720</v>
      </c>
      <c r="CR134">
        <v>1540</v>
      </c>
      <c r="CS134">
        <v>5.0799999999999998E-2</v>
      </c>
      <c r="CT134">
        <v>5.0799999999999998E-2</v>
      </c>
      <c r="CU134">
        <v>5.0799999999999998E-2</v>
      </c>
      <c r="CV134">
        <v>8.6400000000000005E-2</v>
      </c>
      <c r="CW134">
        <v>8.6400000000000005E-2</v>
      </c>
      <c r="CX134">
        <v>8.6400000000000005E-2</v>
      </c>
      <c r="CY134">
        <v>6.0999999999999999E-2</v>
      </c>
      <c r="CZ134">
        <v>6.0999999999999999E-2</v>
      </c>
      <c r="DA134">
        <v>6.0999999999999999E-2</v>
      </c>
      <c r="DB134">
        <v>5.5899999999999998E-2</v>
      </c>
      <c r="DC134">
        <v>5.5899999999999998E-2</v>
      </c>
      <c r="DD134">
        <v>5.5899999999999998E-2</v>
      </c>
      <c r="DE134">
        <v>5.0799999999999998E-2</v>
      </c>
      <c r="DF134">
        <v>7.6200000000000004E-2</v>
      </c>
      <c r="DG134">
        <v>6.3500000000000001E-2</v>
      </c>
      <c r="DH134">
        <v>0</v>
      </c>
      <c r="DI134">
        <v>12</v>
      </c>
      <c r="DJ134">
        <v>4.8300000000000003E-2</v>
      </c>
      <c r="DK134" t="s">
        <v>267</v>
      </c>
      <c r="DL134" t="s">
        <v>182</v>
      </c>
      <c r="DM134">
        <v>8252</v>
      </c>
      <c r="DN134">
        <v>8231</v>
      </c>
      <c r="DO134">
        <v>1291</v>
      </c>
      <c r="DP134" t="s">
        <v>619</v>
      </c>
      <c r="DQ134" t="s">
        <v>644</v>
      </c>
      <c r="DR134">
        <v>63</v>
      </c>
      <c r="DS134">
        <v>20021211</v>
      </c>
      <c r="DT134" t="s">
        <v>330</v>
      </c>
      <c r="DU134" t="s">
        <v>302</v>
      </c>
      <c r="DV134" t="s">
        <v>143</v>
      </c>
    </row>
    <row r="135" spans="1:126">
      <c r="A135" t="s">
        <v>160</v>
      </c>
      <c r="B135">
        <v>3</v>
      </c>
      <c r="C135">
        <v>4.7</v>
      </c>
      <c r="D135">
        <v>45286</v>
      </c>
      <c r="E135" t="s">
        <v>144</v>
      </c>
      <c r="F135" t="s">
        <v>145</v>
      </c>
      <c r="G135">
        <v>20021215</v>
      </c>
      <c r="H135" t="s">
        <v>645</v>
      </c>
      <c r="I135" t="s">
        <v>236</v>
      </c>
      <c r="J135">
        <v>20021216</v>
      </c>
      <c r="K135">
        <v>20030615</v>
      </c>
      <c r="L135" t="s">
        <v>133</v>
      </c>
      <c r="M135" t="s">
        <v>133</v>
      </c>
      <c r="N135" t="s">
        <v>133</v>
      </c>
      <c r="O135" t="s">
        <v>133</v>
      </c>
      <c r="P135">
        <v>-1.5517000000000001</v>
      </c>
      <c r="Q135" t="s">
        <v>135</v>
      </c>
      <c r="R135" t="s">
        <v>136</v>
      </c>
      <c r="S135" t="s">
        <v>135</v>
      </c>
      <c r="T135" t="s">
        <v>137</v>
      </c>
      <c r="U135" t="s">
        <v>137</v>
      </c>
      <c r="V135">
        <v>0</v>
      </c>
      <c r="W135" t="s">
        <v>147</v>
      </c>
      <c r="X135">
        <v>143.5</v>
      </c>
      <c r="Y135">
        <v>20021213</v>
      </c>
      <c r="Z135" t="s">
        <v>138</v>
      </c>
      <c r="AA135" t="s">
        <v>646</v>
      </c>
      <c r="AB135">
        <v>9903160</v>
      </c>
      <c r="AC135">
        <v>40</v>
      </c>
      <c r="AD135">
        <v>71.650000000000006</v>
      </c>
      <c r="AE135">
        <v>66.010000000000005</v>
      </c>
      <c r="AF135">
        <v>10.92</v>
      </c>
      <c r="AG135">
        <v>10.15</v>
      </c>
      <c r="AH135">
        <v>10.210000000000001</v>
      </c>
      <c r="AI135">
        <v>290</v>
      </c>
      <c r="AJ135" t="s">
        <v>647</v>
      </c>
      <c r="AK135">
        <v>40</v>
      </c>
      <c r="AL135">
        <v>2.2000000000000002</v>
      </c>
      <c r="AM135">
        <v>2.5</v>
      </c>
      <c r="AN135">
        <v>4.7</v>
      </c>
      <c r="AO135">
        <v>0</v>
      </c>
      <c r="AP135">
        <v>3148</v>
      </c>
      <c r="AQ135">
        <v>3152</v>
      </c>
      <c r="AR135">
        <v>3150</v>
      </c>
      <c r="AS135">
        <v>13.4</v>
      </c>
      <c r="AT135">
        <v>13.5</v>
      </c>
      <c r="AU135">
        <v>13.4</v>
      </c>
      <c r="AV135">
        <v>2.2400000000000002</v>
      </c>
      <c r="AW135">
        <v>2.29</v>
      </c>
      <c r="AX135">
        <v>2.27</v>
      </c>
      <c r="AY135">
        <v>4375</v>
      </c>
      <c r="AZ135">
        <v>5127</v>
      </c>
      <c r="BA135">
        <v>4818</v>
      </c>
      <c r="BB135">
        <v>1965</v>
      </c>
      <c r="BC135">
        <v>2215</v>
      </c>
      <c r="BD135">
        <v>2083</v>
      </c>
      <c r="BE135">
        <v>840</v>
      </c>
      <c r="BF135">
        <v>858</v>
      </c>
      <c r="BG135">
        <v>850</v>
      </c>
      <c r="BH135">
        <v>143.4</v>
      </c>
      <c r="BI135">
        <v>143.6</v>
      </c>
      <c r="BJ135">
        <v>143.5</v>
      </c>
      <c r="BK135">
        <v>87.8</v>
      </c>
      <c r="BL135">
        <v>88</v>
      </c>
      <c r="BM135">
        <v>87.9</v>
      </c>
      <c r="BN135">
        <v>93.4</v>
      </c>
      <c r="BO135">
        <v>93.6</v>
      </c>
      <c r="BP135">
        <v>93.5</v>
      </c>
      <c r="BQ135">
        <v>5.5</v>
      </c>
      <c r="BR135">
        <v>5.7</v>
      </c>
      <c r="BS135">
        <v>5.6</v>
      </c>
      <c r="BT135">
        <v>25.5</v>
      </c>
      <c r="BU135">
        <v>27.9</v>
      </c>
      <c r="BV135">
        <v>26.6</v>
      </c>
      <c r="BW135">
        <v>271</v>
      </c>
      <c r="BX135">
        <v>280</v>
      </c>
      <c r="BY135">
        <v>276</v>
      </c>
      <c r="BZ135">
        <v>9</v>
      </c>
      <c r="CA135">
        <v>9.1999999999999993</v>
      </c>
      <c r="CB135">
        <v>9.1</v>
      </c>
      <c r="CC135">
        <v>0.5</v>
      </c>
      <c r="CD135">
        <v>1.1000000000000001</v>
      </c>
      <c r="CE135">
        <v>0.6</v>
      </c>
      <c r="CF135">
        <v>0.49</v>
      </c>
      <c r="CG135">
        <v>0.51</v>
      </c>
      <c r="CH135">
        <v>0.5</v>
      </c>
      <c r="CI135">
        <v>35</v>
      </c>
      <c r="CJ135">
        <v>35</v>
      </c>
      <c r="CK135">
        <v>35</v>
      </c>
      <c r="CL135">
        <v>97</v>
      </c>
      <c r="CM135">
        <v>129</v>
      </c>
      <c r="CN135">
        <v>114</v>
      </c>
      <c r="CO135">
        <v>1660</v>
      </c>
      <c r="CP135">
        <v>720</v>
      </c>
      <c r="CQ135">
        <v>540</v>
      </c>
      <c r="CR135">
        <v>1550</v>
      </c>
      <c r="CS135">
        <v>8.3799999999999999E-2</v>
      </c>
      <c r="CT135">
        <v>8.6400000000000005E-2</v>
      </c>
      <c r="CU135">
        <v>8.5099999999999995E-2</v>
      </c>
      <c r="CV135">
        <v>9.9099999999999994E-2</v>
      </c>
      <c r="CW135">
        <v>0.1041</v>
      </c>
      <c r="CX135">
        <v>0.1016</v>
      </c>
      <c r="CY135">
        <v>6.0999999999999999E-2</v>
      </c>
      <c r="CZ135">
        <v>6.3500000000000001E-2</v>
      </c>
      <c r="DA135">
        <v>6.1600000000000002E-2</v>
      </c>
      <c r="DB135">
        <v>5.0799999999999998E-2</v>
      </c>
      <c r="DC135">
        <v>5.8400000000000001E-2</v>
      </c>
      <c r="DD135">
        <v>5.4600000000000003E-2</v>
      </c>
      <c r="DE135">
        <v>5.0799999999999998E-2</v>
      </c>
      <c r="DF135">
        <v>5.8400000000000001E-2</v>
      </c>
      <c r="DG135">
        <v>5.3999999999999999E-2</v>
      </c>
      <c r="DH135">
        <v>2.5000000000000001E-3</v>
      </c>
      <c r="DI135">
        <v>1</v>
      </c>
      <c r="DJ135">
        <v>3.56E-2</v>
      </c>
      <c r="DK135">
        <v>1544</v>
      </c>
      <c r="DL135">
        <v>103</v>
      </c>
      <c r="DM135">
        <v>8252</v>
      </c>
      <c r="DN135" t="s">
        <v>188</v>
      </c>
      <c r="DO135">
        <v>2001</v>
      </c>
      <c r="DP135">
        <v>2405</v>
      </c>
      <c r="DQ135" t="s">
        <v>142</v>
      </c>
      <c r="DR135">
        <v>194</v>
      </c>
      <c r="DS135">
        <v>20021215</v>
      </c>
      <c r="DT135" t="s">
        <v>645</v>
      </c>
      <c r="DU135">
        <v>103</v>
      </c>
      <c r="DV135" t="s">
        <v>143</v>
      </c>
    </row>
    <row r="136" spans="1:126">
      <c r="A136" t="s">
        <v>126</v>
      </c>
      <c r="B136">
        <v>4</v>
      </c>
      <c r="C136" t="s">
        <v>161</v>
      </c>
      <c r="D136">
        <v>45758</v>
      </c>
      <c r="E136" t="s">
        <v>144</v>
      </c>
      <c r="F136" t="s">
        <v>135</v>
      </c>
      <c r="G136">
        <v>20030115</v>
      </c>
      <c r="H136" t="s">
        <v>246</v>
      </c>
      <c r="I136" t="s">
        <v>334</v>
      </c>
      <c r="J136">
        <v>20030117</v>
      </c>
      <c r="K136" t="s">
        <v>624</v>
      </c>
      <c r="L136" t="s">
        <v>537</v>
      </c>
      <c r="M136" t="s">
        <v>648</v>
      </c>
      <c r="N136" t="s">
        <v>133</v>
      </c>
      <c r="O136" t="s">
        <v>133</v>
      </c>
      <c r="P136" t="s">
        <v>134</v>
      </c>
      <c r="Q136" t="s">
        <v>135</v>
      </c>
      <c r="R136" t="s">
        <v>136</v>
      </c>
      <c r="S136" t="s">
        <v>135</v>
      </c>
      <c r="T136" t="s">
        <v>137</v>
      </c>
      <c r="U136" t="s">
        <v>137</v>
      </c>
      <c r="V136">
        <v>0</v>
      </c>
      <c r="W136" t="s">
        <v>200</v>
      </c>
      <c r="X136" t="s">
        <v>201</v>
      </c>
      <c r="Y136" t="s">
        <v>133</v>
      </c>
      <c r="Z136" t="s">
        <v>245</v>
      </c>
      <c r="AA136" t="s">
        <v>246</v>
      </c>
      <c r="AB136" t="s">
        <v>203</v>
      </c>
      <c r="AC136" t="s">
        <v>174</v>
      </c>
      <c r="AD136" t="s">
        <v>165</v>
      </c>
      <c r="AE136" t="s">
        <v>165</v>
      </c>
      <c r="AF136" t="s">
        <v>165</v>
      </c>
      <c r="AG136" t="s">
        <v>165</v>
      </c>
      <c r="AH136" t="s">
        <v>137</v>
      </c>
      <c r="AI136" t="s">
        <v>166</v>
      </c>
      <c r="AJ136" t="s">
        <v>247</v>
      </c>
      <c r="AK136" t="s">
        <v>248</v>
      </c>
      <c r="AL136" t="s">
        <v>161</v>
      </c>
      <c r="AM136" t="s">
        <v>161</v>
      </c>
      <c r="AN136" t="s">
        <v>161</v>
      </c>
      <c r="AO136" t="s">
        <v>161</v>
      </c>
      <c r="AP136" t="s">
        <v>168</v>
      </c>
      <c r="AQ136" t="s">
        <v>168</v>
      </c>
      <c r="AR136" t="s">
        <v>168</v>
      </c>
      <c r="AS136" t="s">
        <v>161</v>
      </c>
      <c r="AT136" t="s">
        <v>161</v>
      </c>
      <c r="AU136" t="s">
        <v>161</v>
      </c>
      <c r="AV136" t="s">
        <v>169</v>
      </c>
      <c r="AW136" t="s">
        <v>169</v>
      </c>
      <c r="AX136" t="s">
        <v>169</v>
      </c>
      <c r="AY136" t="s">
        <v>168</v>
      </c>
      <c r="AZ136" t="s">
        <v>168</v>
      </c>
      <c r="BA136" t="s">
        <v>168</v>
      </c>
      <c r="BB136" t="s">
        <v>168</v>
      </c>
      <c r="BC136" t="s">
        <v>168</v>
      </c>
      <c r="BD136" t="s">
        <v>168</v>
      </c>
      <c r="BE136" t="s">
        <v>170</v>
      </c>
      <c r="BF136" t="s">
        <v>170</v>
      </c>
      <c r="BG136" t="s">
        <v>170</v>
      </c>
      <c r="BH136" t="s">
        <v>161</v>
      </c>
      <c r="BI136" t="s">
        <v>161</v>
      </c>
      <c r="BJ136" t="s">
        <v>161</v>
      </c>
      <c r="BK136" t="s">
        <v>161</v>
      </c>
      <c r="BL136" t="s">
        <v>161</v>
      </c>
      <c r="BM136" t="s">
        <v>161</v>
      </c>
      <c r="BN136" t="s">
        <v>161</v>
      </c>
      <c r="BO136" t="s">
        <v>161</v>
      </c>
      <c r="BP136" t="s">
        <v>161</v>
      </c>
      <c r="BQ136" t="s">
        <v>171</v>
      </c>
      <c r="BR136" t="s">
        <v>171</v>
      </c>
      <c r="BS136" t="s">
        <v>171</v>
      </c>
      <c r="BT136" t="s">
        <v>161</v>
      </c>
      <c r="BU136" t="s">
        <v>161</v>
      </c>
      <c r="BV136" t="s">
        <v>161</v>
      </c>
      <c r="BW136" t="s">
        <v>166</v>
      </c>
      <c r="BX136" t="s">
        <v>166</v>
      </c>
      <c r="BY136" t="s">
        <v>166</v>
      </c>
      <c r="BZ136" t="s">
        <v>172</v>
      </c>
      <c r="CA136" t="s">
        <v>172</v>
      </c>
      <c r="CB136" t="s">
        <v>172</v>
      </c>
      <c r="CC136" t="s">
        <v>172</v>
      </c>
      <c r="CD136" t="s">
        <v>172</v>
      </c>
      <c r="CE136" t="s">
        <v>172</v>
      </c>
      <c r="CF136" t="s">
        <v>173</v>
      </c>
      <c r="CG136" t="s">
        <v>173</v>
      </c>
      <c r="CH136" t="s">
        <v>173</v>
      </c>
      <c r="CI136" t="s">
        <v>174</v>
      </c>
      <c r="CJ136" t="s">
        <v>174</v>
      </c>
      <c r="CK136" t="s">
        <v>174</v>
      </c>
      <c r="CL136" t="s">
        <v>161</v>
      </c>
      <c r="CM136" t="s">
        <v>161</v>
      </c>
      <c r="CN136" t="s">
        <v>161</v>
      </c>
      <c r="CO136" t="s">
        <v>166</v>
      </c>
      <c r="CP136" t="s">
        <v>166</v>
      </c>
      <c r="CQ136" t="s">
        <v>166</v>
      </c>
      <c r="CR136" t="s">
        <v>166</v>
      </c>
      <c r="CS136" t="s">
        <v>134</v>
      </c>
      <c r="CT136" t="s">
        <v>134</v>
      </c>
      <c r="CU136" t="s">
        <v>134</v>
      </c>
      <c r="CV136" t="s">
        <v>134</v>
      </c>
      <c r="CW136" t="s">
        <v>134</v>
      </c>
      <c r="CX136" t="s">
        <v>134</v>
      </c>
      <c r="CY136" t="s">
        <v>134</v>
      </c>
      <c r="CZ136" t="s">
        <v>134</v>
      </c>
      <c r="DA136" t="s">
        <v>134</v>
      </c>
      <c r="DB136" t="s">
        <v>134</v>
      </c>
      <c r="DC136" t="s">
        <v>134</v>
      </c>
      <c r="DD136" t="s">
        <v>134</v>
      </c>
      <c r="DE136" t="s">
        <v>134</v>
      </c>
      <c r="DF136" t="s">
        <v>134</v>
      </c>
      <c r="DG136" t="s">
        <v>134</v>
      </c>
      <c r="DH136" t="s">
        <v>134</v>
      </c>
      <c r="DI136" t="s">
        <v>174</v>
      </c>
      <c r="DJ136" t="s">
        <v>134</v>
      </c>
      <c r="DK136" t="s">
        <v>175</v>
      </c>
      <c r="DL136" t="s">
        <v>175</v>
      </c>
      <c r="DM136" t="s">
        <v>175</v>
      </c>
      <c r="DN136" t="s">
        <v>175</v>
      </c>
      <c r="DO136" t="s">
        <v>175</v>
      </c>
      <c r="DP136" t="s">
        <v>175</v>
      </c>
      <c r="DQ136" t="s">
        <v>175</v>
      </c>
      <c r="DR136">
        <v>137</v>
      </c>
      <c r="DS136">
        <v>20030115</v>
      </c>
      <c r="DT136" t="s">
        <v>246</v>
      </c>
      <c r="DU136">
        <v>119</v>
      </c>
      <c r="DV136" t="s">
        <v>246</v>
      </c>
    </row>
    <row r="137" spans="1:126">
      <c r="A137" t="s">
        <v>126</v>
      </c>
      <c r="B137">
        <v>4</v>
      </c>
      <c r="C137">
        <v>16</v>
      </c>
      <c r="D137">
        <v>45759</v>
      </c>
      <c r="E137" t="s">
        <v>144</v>
      </c>
      <c r="F137" t="s">
        <v>128</v>
      </c>
      <c r="G137">
        <v>20030119</v>
      </c>
      <c r="H137" t="s">
        <v>206</v>
      </c>
      <c r="I137" t="s">
        <v>334</v>
      </c>
      <c r="J137">
        <v>20030122</v>
      </c>
      <c r="K137" t="s">
        <v>624</v>
      </c>
      <c r="L137" t="s">
        <v>285</v>
      </c>
      <c r="M137" t="s">
        <v>133</v>
      </c>
      <c r="N137" t="s">
        <v>133</v>
      </c>
      <c r="O137" t="s">
        <v>133</v>
      </c>
      <c r="P137">
        <v>3.319</v>
      </c>
      <c r="Q137" t="s">
        <v>135</v>
      </c>
      <c r="R137" t="s">
        <v>136</v>
      </c>
      <c r="S137" t="s">
        <v>135</v>
      </c>
      <c r="T137" t="s">
        <v>137</v>
      </c>
      <c r="U137" t="s">
        <v>137</v>
      </c>
      <c r="V137">
        <v>0</v>
      </c>
      <c r="W137" t="s">
        <v>286</v>
      </c>
      <c r="X137">
        <v>143.5</v>
      </c>
      <c r="Y137">
        <v>20030117</v>
      </c>
      <c r="Z137" t="s">
        <v>138</v>
      </c>
      <c r="AA137" t="s">
        <v>320</v>
      </c>
      <c r="AB137">
        <v>109688</v>
      </c>
      <c r="AC137">
        <v>40</v>
      </c>
      <c r="AD137">
        <v>71.63</v>
      </c>
      <c r="AE137">
        <v>65.88</v>
      </c>
      <c r="AF137">
        <v>10.87</v>
      </c>
      <c r="AG137">
        <v>10.17</v>
      </c>
      <c r="AH137">
        <v>10.3</v>
      </c>
      <c r="AI137">
        <v>260</v>
      </c>
      <c r="AJ137" t="s">
        <v>649</v>
      </c>
      <c r="AK137">
        <v>40</v>
      </c>
      <c r="AL137">
        <v>11.9</v>
      </c>
      <c r="AM137">
        <v>4.0999999999999996</v>
      </c>
      <c r="AN137">
        <v>16</v>
      </c>
      <c r="AO137">
        <v>0</v>
      </c>
      <c r="AP137">
        <v>3145</v>
      </c>
      <c r="AQ137">
        <v>3154</v>
      </c>
      <c r="AR137">
        <v>3150.8</v>
      </c>
      <c r="AS137">
        <v>13.2</v>
      </c>
      <c r="AT137">
        <v>13.6</v>
      </c>
      <c r="AU137">
        <v>13.4</v>
      </c>
      <c r="AV137">
        <v>2.27</v>
      </c>
      <c r="AW137">
        <v>2.2999999999999998</v>
      </c>
      <c r="AX137">
        <v>2.2799999999999998</v>
      </c>
      <c r="AY137">
        <v>6.4</v>
      </c>
      <c r="AZ137">
        <v>7</v>
      </c>
      <c r="BA137">
        <v>6.7</v>
      </c>
      <c r="BB137">
        <v>0</v>
      </c>
      <c r="BC137">
        <v>0</v>
      </c>
      <c r="BD137">
        <v>0</v>
      </c>
      <c r="BE137">
        <v>831</v>
      </c>
      <c r="BF137">
        <v>858</v>
      </c>
      <c r="BG137">
        <v>848</v>
      </c>
      <c r="BH137">
        <v>143.1</v>
      </c>
      <c r="BI137">
        <v>144.19999999999999</v>
      </c>
      <c r="BJ137">
        <v>143.69999999999999</v>
      </c>
      <c r="BK137">
        <v>87.1</v>
      </c>
      <c r="BL137">
        <v>88.2</v>
      </c>
      <c r="BM137">
        <v>87.7</v>
      </c>
      <c r="BN137">
        <v>93.1</v>
      </c>
      <c r="BO137">
        <v>93.8</v>
      </c>
      <c r="BP137">
        <v>93.4</v>
      </c>
      <c r="BQ137">
        <v>5.5</v>
      </c>
      <c r="BR137">
        <v>6.1</v>
      </c>
      <c r="BS137">
        <v>5.7</v>
      </c>
      <c r="BT137">
        <v>14</v>
      </c>
      <c r="BU137">
        <v>23.7</v>
      </c>
      <c r="BV137">
        <v>18.2</v>
      </c>
      <c r="BW137">
        <v>269</v>
      </c>
      <c r="BX137">
        <v>276</v>
      </c>
      <c r="BY137">
        <v>276</v>
      </c>
      <c r="BZ137">
        <v>11.8</v>
      </c>
      <c r="CA137">
        <v>11.8</v>
      </c>
      <c r="CB137">
        <v>11.8</v>
      </c>
      <c r="CC137">
        <v>0.4</v>
      </c>
      <c r="CD137">
        <v>0.6</v>
      </c>
      <c r="CE137">
        <v>0.4</v>
      </c>
      <c r="CF137">
        <v>0.5</v>
      </c>
      <c r="CG137">
        <v>0.5</v>
      </c>
      <c r="CH137">
        <v>0.5</v>
      </c>
      <c r="CI137">
        <v>35</v>
      </c>
      <c r="CJ137">
        <v>35</v>
      </c>
      <c r="CK137">
        <v>35</v>
      </c>
      <c r="CL137">
        <v>76.5</v>
      </c>
      <c r="CM137">
        <v>107.6</v>
      </c>
      <c r="CN137">
        <v>99.4</v>
      </c>
      <c r="CO137">
        <v>1660</v>
      </c>
      <c r="CP137">
        <v>720</v>
      </c>
      <c r="CQ137">
        <v>720</v>
      </c>
      <c r="CR137">
        <v>1400</v>
      </c>
      <c r="CS137">
        <v>5.33E-2</v>
      </c>
      <c r="CT137">
        <v>5.33E-2</v>
      </c>
      <c r="CU137">
        <v>5.33E-2</v>
      </c>
      <c r="CV137">
        <v>9.4E-2</v>
      </c>
      <c r="CW137">
        <v>9.4E-2</v>
      </c>
      <c r="CX137">
        <v>9.4E-2</v>
      </c>
      <c r="CY137">
        <v>6.6000000000000003E-2</v>
      </c>
      <c r="CZ137">
        <v>6.6000000000000003E-2</v>
      </c>
      <c r="DA137">
        <v>6.6000000000000003E-2</v>
      </c>
      <c r="DB137">
        <v>6.6000000000000003E-2</v>
      </c>
      <c r="DC137">
        <v>6.6000000000000003E-2</v>
      </c>
      <c r="DD137">
        <v>6.6000000000000003E-2</v>
      </c>
      <c r="DE137">
        <v>5.0799999999999998E-2</v>
      </c>
      <c r="DF137">
        <v>6.6000000000000003E-2</v>
      </c>
      <c r="DG137">
        <v>5.8400000000000001E-2</v>
      </c>
      <c r="DH137">
        <v>0</v>
      </c>
      <c r="DI137">
        <v>5</v>
      </c>
      <c r="DJ137">
        <v>4.3200000000000002E-2</v>
      </c>
      <c r="DK137" t="s">
        <v>515</v>
      </c>
      <c r="DL137" t="s">
        <v>141</v>
      </c>
      <c r="DM137">
        <v>8252</v>
      </c>
      <c r="DN137">
        <v>8231</v>
      </c>
      <c r="DO137">
        <v>2009</v>
      </c>
      <c r="DP137" t="s">
        <v>499</v>
      </c>
      <c r="DQ137" t="s">
        <v>142</v>
      </c>
      <c r="DR137" t="s">
        <v>650</v>
      </c>
      <c r="DS137">
        <v>20030119</v>
      </c>
      <c r="DT137" t="s">
        <v>206</v>
      </c>
      <c r="DU137">
        <v>119</v>
      </c>
      <c r="DV137" t="s">
        <v>143</v>
      </c>
    </row>
    <row r="138" spans="1:126">
      <c r="A138" t="s">
        <v>126</v>
      </c>
      <c r="B138">
        <v>4</v>
      </c>
      <c r="C138">
        <v>6</v>
      </c>
      <c r="D138">
        <v>46848</v>
      </c>
      <c r="E138" t="s">
        <v>144</v>
      </c>
      <c r="F138" t="s">
        <v>145</v>
      </c>
      <c r="G138">
        <v>20030126</v>
      </c>
      <c r="H138" t="s">
        <v>651</v>
      </c>
      <c r="I138" t="s">
        <v>236</v>
      </c>
      <c r="J138">
        <v>20030127</v>
      </c>
      <c r="K138">
        <v>20030726</v>
      </c>
      <c r="L138">
        <v>20030123</v>
      </c>
      <c r="M138" t="s">
        <v>133</v>
      </c>
      <c r="N138" t="s">
        <v>133</v>
      </c>
      <c r="O138" t="s">
        <v>133</v>
      </c>
      <c r="P138">
        <v>-0.99139999999999995</v>
      </c>
      <c r="Q138" t="s">
        <v>135</v>
      </c>
      <c r="R138" t="s">
        <v>136</v>
      </c>
      <c r="S138" t="s">
        <v>135</v>
      </c>
      <c r="T138" t="s">
        <v>137</v>
      </c>
      <c r="U138" t="s">
        <v>137</v>
      </c>
      <c r="V138">
        <v>0</v>
      </c>
      <c r="W138" t="s">
        <v>286</v>
      </c>
      <c r="X138">
        <v>143.5</v>
      </c>
      <c r="Y138">
        <v>20030124</v>
      </c>
      <c r="Z138" t="s">
        <v>138</v>
      </c>
      <c r="AA138" t="s">
        <v>652</v>
      </c>
      <c r="AB138">
        <v>109688</v>
      </c>
      <c r="AC138">
        <v>40</v>
      </c>
      <c r="AD138">
        <v>71.63</v>
      </c>
      <c r="AE138">
        <v>65.09</v>
      </c>
      <c r="AF138">
        <v>10.84</v>
      </c>
      <c r="AG138">
        <v>10.029999999999999</v>
      </c>
      <c r="AH138">
        <v>10.199999999999999</v>
      </c>
      <c r="AI138">
        <v>160</v>
      </c>
      <c r="AJ138" t="s">
        <v>653</v>
      </c>
      <c r="AK138">
        <v>40</v>
      </c>
      <c r="AL138">
        <v>3</v>
      </c>
      <c r="AM138">
        <v>3</v>
      </c>
      <c r="AN138">
        <v>6</v>
      </c>
      <c r="AO138">
        <v>0</v>
      </c>
      <c r="AP138">
        <v>3147</v>
      </c>
      <c r="AQ138">
        <v>3152</v>
      </c>
      <c r="AR138">
        <v>3149.7</v>
      </c>
      <c r="AS138">
        <v>13.4</v>
      </c>
      <c r="AT138">
        <v>13.8</v>
      </c>
      <c r="AU138">
        <v>13.5</v>
      </c>
      <c r="AV138">
        <v>2.2200000000000002</v>
      </c>
      <c r="AW138">
        <v>2.33</v>
      </c>
      <c r="AX138">
        <v>2.3199999999999998</v>
      </c>
      <c r="AY138">
        <v>6.5</v>
      </c>
      <c r="AZ138">
        <v>7.1</v>
      </c>
      <c r="BA138">
        <v>6.8</v>
      </c>
      <c r="BB138">
        <v>0</v>
      </c>
      <c r="BC138">
        <v>0</v>
      </c>
      <c r="BD138">
        <v>0</v>
      </c>
      <c r="BE138">
        <v>839</v>
      </c>
      <c r="BF138">
        <v>870</v>
      </c>
      <c r="BG138">
        <v>856</v>
      </c>
      <c r="BH138">
        <v>143.1</v>
      </c>
      <c r="BI138">
        <v>143.9</v>
      </c>
      <c r="BJ138">
        <v>143.6</v>
      </c>
      <c r="BK138">
        <v>87.6</v>
      </c>
      <c r="BL138">
        <v>88.4</v>
      </c>
      <c r="BM138">
        <v>88</v>
      </c>
      <c r="BN138">
        <v>93.3</v>
      </c>
      <c r="BO138">
        <v>94.1</v>
      </c>
      <c r="BP138">
        <v>93.8</v>
      </c>
      <c r="BQ138">
        <v>5.3</v>
      </c>
      <c r="BR138">
        <v>6.2</v>
      </c>
      <c r="BS138">
        <v>5.8</v>
      </c>
      <c r="BT138">
        <v>19.600000000000001</v>
      </c>
      <c r="BU138">
        <v>22.1</v>
      </c>
      <c r="BV138">
        <v>20.9</v>
      </c>
      <c r="BW138">
        <v>276</v>
      </c>
      <c r="BX138">
        <v>276</v>
      </c>
      <c r="BY138">
        <v>276</v>
      </c>
      <c r="BZ138">
        <v>10.1</v>
      </c>
      <c r="CA138">
        <v>12.8</v>
      </c>
      <c r="CB138">
        <v>10.3</v>
      </c>
      <c r="CC138">
        <v>0.4</v>
      </c>
      <c r="CD138">
        <v>0.5</v>
      </c>
      <c r="CE138">
        <v>0.5</v>
      </c>
      <c r="CF138">
        <v>0.5</v>
      </c>
      <c r="CG138">
        <v>0.5</v>
      </c>
      <c r="CH138">
        <v>0.5</v>
      </c>
      <c r="CI138">
        <v>35</v>
      </c>
      <c r="CJ138">
        <v>35</v>
      </c>
      <c r="CK138">
        <v>35</v>
      </c>
      <c r="CL138">
        <v>39.6</v>
      </c>
      <c r="CM138">
        <v>127.4</v>
      </c>
      <c r="CN138">
        <v>112</v>
      </c>
      <c r="CO138">
        <v>1660</v>
      </c>
      <c r="CP138">
        <v>720</v>
      </c>
      <c r="CQ138">
        <v>720</v>
      </c>
      <c r="CR138">
        <v>1500</v>
      </c>
      <c r="CS138">
        <v>5.8400000000000001E-2</v>
      </c>
      <c r="CT138">
        <v>5.8400000000000001E-2</v>
      </c>
      <c r="CU138">
        <v>5.8400000000000001E-2</v>
      </c>
      <c r="CV138">
        <v>9.1399999999999995E-2</v>
      </c>
      <c r="CW138">
        <v>9.1399999999999995E-2</v>
      </c>
      <c r="CX138">
        <v>9.1399999999999995E-2</v>
      </c>
      <c r="CY138">
        <v>6.6000000000000003E-2</v>
      </c>
      <c r="CZ138">
        <v>6.6000000000000003E-2</v>
      </c>
      <c r="DA138">
        <v>6.6000000000000003E-2</v>
      </c>
      <c r="DB138">
        <v>6.6000000000000003E-2</v>
      </c>
      <c r="DC138">
        <v>6.6000000000000003E-2</v>
      </c>
      <c r="DD138">
        <v>6.6000000000000003E-2</v>
      </c>
      <c r="DE138">
        <v>5.0799999999999998E-2</v>
      </c>
      <c r="DF138">
        <v>6.6000000000000003E-2</v>
      </c>
      <c r="DG138">
        <v>5.8400000000000001E-2</v>
      </c>
      <c r="DH138">
        <v>0</v>
      </c>
      <c r="DI138">
        <v>6</v>
      </c>
      <c r="DJ138">
        <v>3.8100000000000002E-2</v>
      </c>
      <c r="DK138" t="s">
        <v>515</v>
      </c>
      <c r="DL138" t="s">
        <v>141</v>
      </c>
      <c r="DM138">
        <v>8252</v>
      </c>
      <c r="DN138">
        <v>8231</v>
      </c>
      <c r="DO138">
        <v>1288</v>
      </c>
      <c r="DP138" t="s">
        <v>499</v>
      </c>
      <c r="DQ138" t="s">
        <v>142</v>
      </c>
      <c r="DR138" t="s">
        <v>654</v>
      </c>
      <c r="DS138">
        <v>20030126</v>
      </c>
      <c r="DT138" t="s">
        <v>651</v>
      </c>
      <c r="DU138">
        <v>119</v>
      </c>
      <c r="DV138" t="s">
        <v>143</v>
      </c>
    </row>
    <row r="139" spans="1:126">
      <c r="A139" t="s">
        <v>239</v>
      </c>
      <c r="B139">
        <v>1</v>
      </c>
      <c r="C139">
        <v>19.399999999999999</v>
      </c>
      <c r="D139">
        <v>38053</v>
      </c>
      <c r="E139">
        <v>1006</v>
      </c>
      <c r="F139" t="s">
        <v>145</v>
      </c>
      <c r="G139">
        <v>20030130</v>
      </c>
      <c r="H139" t="s">
        <v>333</v>
      </c>
      <c r="I139" t="s">
        <v>236</v>
      </c>
      <c r="J139">
        <v>20030206</v>
      </c>
      <c r="K139">
        <v>20030730</v>
      </c>
      <c r="L139" t="s">
        <v>133</v>
      </c>
      <c r="M139" t="s">
        <v>133</v>
      </c>
      <c r="N139" t="s">
        <v>133</v>
      </c>
      <c r="O139" t="s">
        <v>133</v>
      </c>
      <c r="P139">
        <v>0.72160000000000002</v>
      </c>
      <c r="Q139" t="s">
        <v>135</v>
      </c>
      <c r="R139" t="s">
        <v>136</v>
      </c>
      <c r="S139" t="s">
        <v>135</v>
      </c>
      <c r="T139" t="s">
        <v>137</v>
      </c>
      <c r="U139" t="s">
        <v>137</v>
      </c>
      <c r="V139">
        <v>0</v>
      </c>
      <c r="W139" t="s">
        <v>164</v>
      </c>
      <c r="X139">
        <v>143.5</v>
      </c>
      <c r="Y139">
        <v>20030128</v>
      </c>
      <c r="Z139" t="s">
        <v>138</v>
      </c>
      <c r="AA139" t="s">
        <v>191</v>
      </c>
      <c r="AB139">
        <v>11769</v>
      </c>
      <c r="AC139">
        <v>40</v>
      </c>
      <c r="AD139">
        <v>61.47</v>
      </c>
      <c r="AE139">
        <v>48.5</v>
      </c>
      <c r="AF139">
        <v>10.15</v>
      </c>
      <c r="AG139">
        <v>8.76</v>
      </c>
      <c r="AH139">
        <v>8.8699999999999992</v>
      </c>
      <c r="AI139">
        <v>-5</v>
      </c>
      <c r="AJ139">
        <v>38053</v>
      </c>
      <c r="AK139">
        <v>40</v>
      </c>
      <c r="AL139">
        <v>9.1</v>
      </c>
      <c r="AM139">
        <v>10.3</v>
      </c>
      <c r="AN139">
        <v>19.399999999999999</v>
      </c>
      <c r="AO139">
        <v>0</v>
      </c>
      <c r="AP139">
        <v>3144</v>
      </c>
      <c r="AQ139">
        <v>3165</v>
      </c>
      <c r="AR139">
        <v>3152</v>
      </c>
      <c r="AS139">
        <v>13.4</v>
      </c>
      <c r="AT139">
        <v>13.4</v>
      </c>
      <c r="AU139">
        <v>13.4</v>
      </c>
      <c r="AV139">
        <v>2.15</v>
      </c>
      <c r="AW139">
        <v>2.2599999999999998</v>
      </c>
      <c r="AX139">
        <v>2.2400000000000002</v>
      </c>
      <c r="AY139">
        <v>5033.3999999999996</v>
      </c>
      <c r="AZ139">
        <v>5369</v>
      </c>
      <c r="BA139">
        <v>5184.3999999999996</v>
      </c>
      <c r="BB139" t="s">
        <v>168</v>
      </c>
      <c r="BC139" t="s">
        <v>168</v>
      </c>
      <c r="BD139" t="s">
        <v>168</v>
      </c>
      <c r="BE139">
        <v>849</v>
      </c>
      <c r="BF139">
        <v>849</v>
      </c>
      <c r="BG139">
        <v>849</v>
      </c>
      <c r="BH139">
        <v>142.5</v>
      </c>
      <c r="BI139">
        <v>143.80000000000001</v>
      </c>
      <c r="BJ139">
        <v>143.19999999999999</v>
      </c>
      <c r="BK139">
        <v>87.1</v>
      </c>
      <c r="BL139">
        <v>88.8</v>
      </c>
      <c r="BM139">
        <v>87.8</v>
      </c>
      <c r="BN139">
        <v>92.4</v>
      </c>
      <c r="BO139">
        <v>94.1</v>
      </c>
      <c r="BP139">
        <v>93.2</v>
      </c>
      <c r="BQ139">
        <v>5</v>
      </c>
      <c r="BR139">
        <v>6.1</v>
      </c>
      <c r="BS139">
        <v>5.5</v>
      </c>
      <c r="BT139">
        <v>25</v>
      </c>
      <c r="BU139">
        <v>31</v>
      </c>
      <c r="BV139">
        <v>27.6</v>
      </c>
      <c r="BW139">
        <v>276</v>
      </c>
      <c r="BX139">
        <v>276</v>
      </c>
      <c r="BY139">
        <v>276</v>
      </c>
      <c r="BZ139">
        <v>13.8</v>
      </c>
      <c r="CA139">
        <v>15.9</v>
      </c>
      <c r="CB139">
        <v>14.8</v>
      </c>
      <c r="CC139">
        <v>0.3</v>
      </c>
      <c r="CD139">
        <v>0.3</v>
      </c>
      <c r="CE139">
        <v>0.3</v>
      </c>
      <c r="CF139">
        <v>0.5</v>
      </c>
      <c r="CG139">
        <v>0.55000000000000004</v>
      </c>
      <c r="CH139">
        <v>0.5</v>
      </c>
      <c r="CI139">
        <v>35</v>
      </c>
      <c r="CJ139">
        <v>35</v>
      </c>
      <c r="CK139">
        <v>35</v>
      </c>
      <c r="CL139">
        <v>260.5</v>
      </c>
      <c r="CM139">
        <v>294.5</v>
      </c>
      <c r="CN139">
        <v>280.89999999999998</v>
      </c>
      <c r="CO139">
        <v>1660</v>
      </c>
      <c r="CP139">
        <v>720</v>
      </c>
      <c r="CQ139">
        <v>540</v>
      </c>
      <c r="CR139">
        <v>1845</v>
      </c>
      <c r="CS139">
        <v>7.6200000000000004E-2</v>
      </c>
      <c r="CT139">
        <v>7.6200000000000004E-2</v>
      </c>
      <c r="CU139">
        <v>7.6200000000000004E-2</v>
      </c>
      <c r="CV139">
        <v>9.5200000000000007E-2</v>
      </c>
      <c r="CW139">
        <v>9.5200000000000007E-2</v>
      </c>
      <c r="CX139">
        <v>9.5200000000000007E-2</v>
      </c>
      <c r="CY139">
        <v>6.3500000000000001E-2</v>
      </c>
      <c r="CZ139">
        <v>6.3500000000000001E-2</v>
      </c>
      <c r="DA139">
        <v>6.3500000000000001E-2</v>
      </c>
      <c r="DB139">
        <v>6.3500000000000001E-2</v>
      </c>
      <c r="DC139">
        <v>6.6000000000000003E-2</v>
      </c>
      <c r="DD139">
        <v>6.4799999999999996E-2</v>
      </c>
      <c r="DE139">
        <v>7.1099999999999997E-2</v>
      </c>
      <c r="DF139">
        <v>7.1099999999999997E-2</v>
      </c>
      <c r="DG139">
        <v>7.1099999999999997E-2</v>
      </c>
      <c r="DH139">
        <v>0</v>
      </c>
      <c r="DI139">
        <v>1</v>
      </c>
      <c r="DJ139">
        <v>4.0599999999999997E-2</v>
      </c>
      <c r="DK139">
        <v>49416</v>
      </c>
      <c r="DL139">
        <v>67.75</v>
      </c>
      <c r="DM139" t="s">
        <v>445</v>
      </c>
      <c r="DN139">
        <v>8331</v>
      </c>
      <c r="DO139">
        <v>488</v>
      </c>
      <c r="DP139">
        <v>2405</v>
      </c>
      <c r="DQ139" t="s">
        <v>142</v>
      </c>
      <c r="DR139">
        <v>231</v>
      </c>
      <c r="DS139">
        <v>20030130</v>
      </c>
      <c r="DT139" t="s">
        <v>333</v>
      </c>
      <c r="DU139">
        <v>91</v>
      </c>
      <c r="DV139" t="s">
        <v>143</v>
      </c>
    </row>
    <row r="140" spans="1:126">
      <c r="A140" t="s">
        <v>126</v>
      </c>
      <c r="B140">
        <v>3</v>
      </c>
      <c r="C140">
        <v>7.8</v>
      </c>
      <c r="D140">
        <v>44895</v>
      </c>
      <c r="E140" t="s">
        <v>577</v>
      </c>
      <c r="F140" t="s">
        <v>145</v>
      </c>
      <c r="G140">
        <v>20030206</v>
      </c>
      <c r="H140" t="s">
        <v>622</v>
      </c>
      <c r="I140" t="s">
        <v>236</v>
      </c>
      <c r="J140">
        <v>20030210</v>
      </c>
      <c r="K140">
        <v>20030806</v>
      </c>
      <c r="L140">
        <v>20030203</v>
      </c>
      <c r="M140" t="s">
        <v>133</v>
      </c>
      <c r="N140" t="s">
        <v>133</v>
      </c>
      <c r="O140" t="s">
        <v>133</v>
      </c>
      <c r="P140">
        <v>-1.2206999999999999</v>
      </c>
      <c r="Q140" t="s">
        <v>135</v>
      </c>
      <c r="R140" t="s">
        <v>136</v>
      </c>
      <c r="S140" t="s">
        <v>135</v>
      </c>
      <c r="T140" t="s">
        <v>137</v>
      </c>
      <c r="U140" t="s">
        <v>137</v>
      </c>
      <c r="V140">
        <v>0</v>
      </c>
      <c r="W140" t="s">
        <v>286</v>
      </c>
      <c r="X140">
        <v>143.5</v>
      </c>
      <c r="Y140">
        <v>20030204</v>
      </c>
      <c r="Z140" t="s">
        <v>138</v>
      </c>
      <c r="AA140" t="s">
        <v>655</v>
      </c>
      <c r="AB140">
        <v>109688</v>
      </c>
      <c r="AC140">
        <v>40</v>
      </c>
      <c r="AD140">
        <v>59.03</v>
      </c>
      <c r="AE140">
        <v>52.49</v>
      </c>
      <c r="AF140">
        <v>10.16</v>
      </c>
      <c r="AG140">
        <v>9.24</v>
      </c>
      <c r="AH140">
        <v>9.2200000000000006</v>
      </c>
      <c r="AI140">
        <v>210</v>
      </c>
      <c r="AJ140" t="s">
        <v>656</v>
      </c>
      <c r="AK140">
        <v>40</v>
      </c>
      <c r="AL140">
        <v>4.0999999999999996</v>
      </c>
      <c r="AM140">
        <v>3.7</v>
      </c>
      <c r="AN140">
        <v>7.8</v>
      </c>
      <c r="AO140">
        <v>0</v>
      </c>
      <c r="AP140">
        <v>3148</v>
      </c>
      <c r="AQ140">
        <v>3155</v>
      </c>
      <c r="AR140">
        <v>3151.5</v>
      </c>
      <c r="AS140">
        <v>13.3</v>
      </c>
      <c r="AT140">
        <v>13.6</v>
      </c>
      <c r="AU140">
        <v>13.4</v>
      </c>
      <c r="AV140">
        <v>2.27</v>
      </c>
      <c r="AW140">
        <v>2.34</v>
      </c>
      <c r="AX140">
        <v>2.31</v>
      </c>
      <c r="AY140">
        <v>7.1</v>
      </c>
      <c r="AZ140">
        <v>7.7</v>
      </c>
      <c r="BA140">
        <v>7.4</v>
      </c>
      <c r="BB140">
        <v>0</v>
      </c>
      <c r="BC140">
        <v>0</v>
      </c>
      <c r="BD140">
        <v>0</v>
      </c>
      <c r="BE140">
        <v>837</v>
      </c>
      <c r="BF140">
        <v>869</v>
      </c>
      <c r="BG140">
        <v>851</v>
      </c>
      <c r="BH140">
        <v>142.80000000000001</v>
      </c>
      <c r="BI140">
        <v>144.19999999999999</v>
      </c>
      <c r="BJ140">
        <v>143.4</v>
      </c>
      <c r="BK140">
        <v>87.6</v>
      </c>
      <c r="BL140">
        <v>88.4</v>
      </c>
      <c r="BM140">
        <v>87.9</v>
      </c>
      <c r="BN140">
        <v>93.3</v>
      </c>
      <c r="BO140">
        <v>94.2</v>
      </c>
      <c r="BP140">
        <v>93.5</v>
      </c>
      <c r="BQ140">
        <v>5.5</v>
      </c>
      <c r="BR140">
        <v>5.8</v>
      </c>
      <c r="BS140">
        <v>5.6</v>
      </c>
      <c r="BT140">
        <v>20.8</v>
      </c>
      <c r="BU140">
        <v>25.1</v>
      </c>
      <c r="BV140">
        <v>23.6</v>
      </c>
      <c r="BW140">
        <v>276</v>
      </c>
      <c r="BX140">
        <v>276</v>
      </c>
      <c r="BY140">
        <v>276</v>
      </c>
      <c r="BZ140">
        <v>10.1</v>
      </c>
      <c r="CA140">
        <v>10.1</v>
      </c>
      <c r="CB140">
        <v>10.1</v>
      </c>
      <c r="CC140">
        <v>0.5</v>
      </c>
      <c r="CD140">
        <v>0.5</v>
      </c>
      <c r="CE140">
        <v>0.5</v>
      </c>
      <c r="CF140">
        <v>0.5</v>
      </c>
      <c r="CG140">
        <v>0.5</v>
      </c>
      <c r="CH140">
        <v>0.5</v>
      </c>
      <c r="CI140">
        <v>35</v>
      </c>
      <c r="CJ140">
        <v>35</v>
      </c>
      <c r="CK140">
        <v>35</v>
      </c>
      <c r="CL140">
        <v>141.6</v>
      </c>
      <c r="CM140">
        <v>184.1</v>
      </c>
      <c r="CN140">
        <v>168.9</v>
      </c>
      <c r="CO140">
        <v>1660</v>
      </c>
      <c r="CP140">
        <v>720</v>
      </c>
      <c r="CQ140">
        <v>720</v>
      </c>
      <c r="CR140">
        <v>1450</v>
      </c>
      <c r="CS140">
        <v>5.5899999999999998E-2</v>
      </c>
      <c r="CT140">
        <v>5.5899999999999998E-2</v>
      </c>
      <c r="CU140">
        <v>5.5899999999999998E-2</v>
      </c>
      <c r="CV140">
        <v>8.6400000000000005E-2</v>
      </c>
      <c r="CW140">
        <v>8.6400000000000005E-2</v>
      </c>
      <c r="CX140">
        <v>8.6400000000000005E-2</v>
      </c>
      <c r="CY140">
        <v>6.0999999999999999E-2</v>
      </c>
      <c r="CZ140">
        <v>6.0999999999999999E-2</v>
      </c>
      <c r="DA140">
        <v>6.0999999999999999E-2</v>
      </c>
      <c r="DB140">
        <v>5.5899999999999998E-2</v>
      </c>
      <c r="DC140">
        <v>5.5899999999999998E-2</v>
      </c>
      <c r="DD140">
        <v>5.5899999999999998E-2</v>
      </c>
      <c r="DE140">
        <v>5.0799999999999998E-2</v>
      </c>
      <c r="DF140">
        <v>7.6200000000000004E-2</v>
      </c>
      <c r="DG140">
        <v>6.3500000000000001E-2</v>
      </c>
      <c r="DH140">
        <v>0</v>
      </c>
      <c r="DI140">
        <v>1</v>
      </c>
      <c r="DJ140">
        <v>4.8300000000000003E-2</v>
      </c>
      <c r="DK140" t="s">
        <v>267</v>
      </c>
      <c r="DL140" t="s">
        <v>182</v>
      </c>
      <c r="DM140">
        <v>8252</v>
      </c>
      <c r="DN140">
        <v>8231</v>
      </c>
      <c r="DO140">
        <v>1291</v>
      </c>
      <c r="DP140" t="s">
        <v>403</v>
      </c>
      <c r="DQ140" t="s">
        <v>142</v>
      </c>
      <c r="DR140">
        <v>70</v>
      </c>
      <c r="DS140">
        <v>20030206</v>
      </c>
      <c r="DT140" t="s">
        <v>622</v>
      </c>
      <c r="DU140" t="s">
        <v>302</v>
      </c>
      <c r="DV140" t="s">
        <v>143</v>
      </c>
    </row>
    <row r="141" spans="1:126">
      <c r="A141" t="s">
        <v>160</v>
      </c>
      <c r="B141">
        <v>4</v>
      </c>
      <c r="C141">
        <v>8</v>
      </c>
      <c r="D141">
        <v>44402</v>
      </c>
      <c r="E141" t="s">
        <v>577</v>
      </c>
      <c r="F141" t="s">
        <v>145</v>
      </c>
      <c r="G141">
        <v>20030504</v>
      </c>
      <c r="H141" t="s">
        <v>631</v>
      </c>
      <c r="I141" t="s">
        <v>236</v>
      </c>
      <c r="J141">
        <v>20030506</v>
      </c>
      <c r="K141">
        <v>20031104</v>
      </c>
      <c r="L141" t="s">
        <v>133</v>
      </c>
      <c r="M141" t="s">
        <v>133</v>
      </c>
      <c r="N141" t="s">
        <v>133</v>
      </c>
      <c r="O141" t="s">
        <v>133</v>
      </c>
      <c r="P141">
        <v>-1.1737</v>
      </c>
      <c r="Q141" t="s">
        <v>135</v>
      </c>
      <c r="R141" t="s">
        <v>136</v>
      </c>
      <c r="S141" t="s">
        <v>135</v>
      </c>
      <c r="T141" t="s">
        <v>137</v>
      </c>
      <c r="U141" t="s">
        <v>137</v>
      </c>
      <c r="V141">
        <v>0</v>
      </c>
      <c r="W141" t="s">
        <v>151</v>
      </c>
      <c r="X141">
        <v>143.5</v>
      </c>
      <c r="Y141">
        <v>20030502</v>
      </c>
      <c r="Z141" t="s">
        <v>138</v>
      </c>
      <c r="AA141" t="s">
        <v>657</v>
      </c>
      <c r="AB141">
        <v>11769</v>
      </c>
      <c r="AC141">
        <v>40</v>
      </c>
      <c r="AD141">
        <v>58.97</v>
      </c>
      <c r="AE141">
        <v>52.92</v>
      </c>
      <c r="AF141">
        <v>10.17</v>
      </c>
      <c r="AG141">
        <v>9.18</v>
      </c>
      <c r="AH141">
        <v>9.2899999999999991</v>
      </c>
      <c r="AI141">
        <v>270</v>
      </c>
      <c r="AJ141" t="s">
        <v>658</v>
      </c>
      <c r="AK141">
        <v>40</v>
      </c>
      <c r="AL141">
        <v>4.8</v>
      </c>
      <c r="AM141">
        <v>3.2</v>
      </c>
      <c r="AN141">
        <v>8</v>
      </c>
      <c r="AO141">
        <v>0</v>
      </c>
      <c r="AP141">
        <v>3148</v>
      </c>
      <c r="AQ141">
        <v>3152</v>
      </c>
      <c r="AR141">
        <v>3150</v>
      </c>
      <c r="AS141">
        <v>13.2</v>
      </c>
      <c r="AT141">
        <v>13.6</v>
      </c>
      <c r="AU141">
        <v>13.5</v>
      </c>
      <c r="AV141">
        <v>2.15</v>
      </c>
      <c r="AW141">
        <v>2.25</v>
      </c>
      <c r="AX141">
        <v>2.19</v>
      </c>
      <c r="AY141">
        <v>4057</v>
      </c>
      <c r="AZ141">
        <v>4523</v>
      </c>
      <c r="BA141">
        <v>4313</v>
      </c>
      <c r="BB141">
        <v>1715</v>
      </c>
      <c r="BC141">
        <v>2042</v>
      </c>
      <c r="BD141">
        <v>1941</v>
      </c>
      <c r="BE141">
        <v>847</v>
      </c>
      <c r="BF141">
        <v>860</v>
      </c>
      <c r="BG141">
        <v>851</v>
      </c>
      <c r="BH141">
        <v>143.4</v>
      </c>
      <c r="BI141">
        <v>143.6</v>
      </c>
      <c r="BJ141">
        <v>143.5</v>
      </c>
      <c r="BK141">
        <v>86.8</v>
      </c>
      <c r="BL141">
        <v>88.5</v>
      </c>
      <c r="BM141">
        <v>87.7</v>
      </c>
      <c r="BN141">
        <v>92.7</v>
      </c>
      <c r="BO141">
        <v>94.1</v>
      </c>
      <c r="BP141">
        <v>93.4</v>
      </c>
      <c r="BQ141">
        <v>5</v>
      </c>
      <c r="BR141">
        <v>6.4</v>
      </c>
      <c r="BS141">
        <v>5.7</v>
      </c>
      <c r="BT141">
        <v>26.8</v>
      </c>
      <c r="BU141">
        <v>31.9</v>
      </c>
      <c r="BV141">
        <v>28.8</v>
      </c>
      <c r="BW141">
        <v>270</v>
      </c>
      <c r="BX141">
        <v>284</v>
      </c>
      <c r="BY141">
        <v>273</v>
      </c>
      <c r="BZ141">
        <v>8.4</v>
      </c>
      <c r="CA141">
        <v>8.9</v>
      </c>
      <c r="CB141">
        <v>8.6999999999999993</v>
      </c>
      <c r="CC141">
        <v>0</v>
      </c>
      <c r="CD141">
        <v>0</v>
      </c>
      <c r="CE141">
        <v>0</v>
      </c>
      <c r="CF141">
        <v>0.48</v>
      </c>
      <c r="CG141">
        <v>0.53</v>
      </c>
      <c r="CH141">
        <v>0.5</v>
      </c>
      <c r="CI141">
        <v>35</v>
      </c>
      <c r="CJ141">
        <v>35</v>
      </c>
      <c r="CK141">
        <v>35</v>
      </c>
      <c r="CL141">
        <v>94</v>
      </c>
      <c r="CM141">
        <v>106</v>
      </c>
      <c r="CN141">
        <v>101</v>
      </c>
      <c r="CO141">
        <v>1660</v>
      </c>
      <c r="CP141">
        <v>720</v>
      </c>
      <c r="CQ141">
        <v>540</v>
      </c>
      <c r="CR141">
        <v>1570</v>
      </c>
      <c r="CS141">
        <v>7.8700000000000006E-2</v>
      </c>
      <c r="CT141">
        <v>8.3799999999999999E-2</v>
      </c>
      <c r="CU141">
        <v>8.1900000000000001E-2</v>
      </c>
      <c r="CV141">
        <v>0.1016</v>
      </c>
      <c r="CW141">
        <v>0.10920000000000001</v>
      </c>
      <c r="CX141">
        <v>0.10539999999999999</v>
      </c>
      <c r="CY141">
        <v>6.3500000000000001E-2</v>
      </c>
      <c r="CZ141">
        <v>6.6000000000000003E-2</v>
      </c>
      <c r="DA141">
        <v>6.4799999999999996E-2</v>
      </c>
      <c r="DB141">
        <v>5.5899999999999998E-2</v>
      </c>
      <c r="DC141">
        <v>6.6000000000000003E-2</v>
      </c>
      <c r="DD141">
        <v>6.2199999999999998E-2</v>
      </c>
      <c r="DE141">
        <v>5.8400000000000001E-2</v>
      </c>
      <c r="DF141">
        <v>6.8599999999999994E-2</v>
      </c>
      <c r="DG141">
        <v>6.4100000000000004E-2</v>
      </c>
      <c r="DH141">
        <v>2.5000000000000001E-3</v>
      </c>
      <c r="DI141">
        <v>5</v>
      </c>
      <c r="DJ141">
        <v>4.0599999999999997E-2</v>
      </c>
      <c r="DK141">
        <v>1622</v>
      </c>
      <c r="DL141">
        <v>205</v>
      </c>
      <c r="DM141">
        <v>8252</v>
      </c>
      <c r="DN141" t="s">
        <v>188</v>
      </c>
      <c r="DO141">
        <v>2003</v>
      </c>
      <c r="DP141">
        <v>2405</v>
      </c>
      <c r="DQ141" t="s">
        <v>142</v>
      </c>
      <c r="DR141">
        <v>95</v>
      </c>
      <c r="DS141">
        <v>20030504</v>
      </c>
      <c r="DT141" t="s">
        <v>631</v>
      </c>
      <c r="DU141">
        <v>205</v>
      </c>
      <c r="DV141" t="s">
        <v>143</v>
      </c>
    </row>
    <row r="142" spans="1:126">
      <c r="A142" t="s">
        <v>160</v>
      </c>
      <c r="B142">
        <v>3</v>
      </c>
      <c r="C142">
        <v>13</v>
      </c>
      <c r="D142">
        <v>46571</v>
      </c>
      <c r="E142" t="s">
        <v>577</v>
      </c>
      <c r="F142" t="s">
        <v>145</v>
      </c>
      <c r="G142">
        <v>20030523</v>
      </c>
      <c r="H142" t="s">
        <v>659</v>
      </c>
      <c r="I142" t="s">
        <v>236</v>
      </c>
      <c r="J142">
        <v>20030527</v>
      </c>
      <c r="K142">
        <v>20031123</v>
      </c>
      <c r="L142" t="s">
        <v>133</v>
      </c>
      <c r="M142" t="s">
        <v>133</v>
      </c>
      <c r="N142" t="s">
        <v>133</v>
      </c>
      <c r="O142" t="s">
        <v>133</v>
      </c>
      <c r="P142">
        <v>0</v>
      </c>
      <c r="Q142" t="s">
        <v>135</v>
      </c>
      <c r="R142" t="s">
        <v>136</v>
      </c>
      <c r="S142" t="s">
        <v>135</v>
      </c>
      <c r="T142" t="s">
        <v>137</v>
      </c>
      <c r="U142" t="s">
        <v>137</v>
      </c>
      <c r="V142">
        <v>0</v>
      </c>
      <c r="W142" t="s">
        <v>151</v>
      </c>
      <c r="X142">
        <v>143.5</v>
      </c>
      <c r="Y142">
        <v>20030521</v>
      </c>
      <c r="Z142" t="s">
        <v>138</v>
      </c>
      <c r="AA142" t="s">
        <v>211</v>
      </c>
      <c r="AB142">
        <v>11769</v>
      </c>
      <c r="AC142">
        <v>40</v>
      </c>
      <c r="AD142">
        <v>59.14</v>
      </c>
      <c r="AE142">
        <v>52.76</v>
      </c>
      <c r="AF142">
        <v>10.15</v>
      </c>
      <c r="AG142">
        <v>9.18</v>
      </c>
      <c r="AH142">
        <v>9.24</v>
      </c>
      <c r="AI142">
        <v>180</v>
      </c>
      <c r="AJ142" t="s">
        <v>660</v>
      </c>
      <c r="AK142">
        <v>40</v>
      </c>
      <c r="AL142">
        <v>6.9</v>
      </c>
      <c r="AM142">
        <v>6.1</v>
      </c>
      <c r="AN142">
        <v>13</v>
      </c>
      <c r="AO142">
        <v>0</v>
      </c>
      <c r="AP142">
        <v>3146</v>
      </c>
      <c r="AQ142">
        <v>3153</v>
      </c>
      <c r="AR142">
        <v>3150</v>
      </c>
      <c r="AS142">
        <v>13.3</v>
      </c>
      <c r="AT142">
        <v>13.6</v>
      </c>
      <c r="AU142">
        <v>13.5</v>
      </c>
      <c r="AV142">
        <v>2.2200000000000002</v>
      </c>
      <c r="AW142">
        <v>2.34</v>
      </c>
      <c r="AX142">
        <v>2.2799999999999998</v>
      </c>
      <c r="AY142">
        <v>4175</v>
      </c>
      <c r="AZ142">
        <v>5008</v>
      </c>
      <c r="BA142">
        <v>4678</v>
      </c>
      <c r="BB142">
        <v>1724</v>
      </c>
      <c r="BC142">
        <v>1971</v>
      </c>
      <c r="BD142">
        <v>1890</v>
      </c>
      <c r="BE142">
        <v>843</v>
      </c>
      <c r="BF142">
        <v>855</v>
      </c>
      <c r="BG142">
        <v>850</v>
      </c>
      <c r="BH142">
        <v>143.30000000000001</v>
      </c>
      <c r="BI142">
        <v>143.6</v>
      </c>
      <c r="BJ142">
        <v>143.5</v>
      </c>
      <c r="BK142">
        <v>87.7</v>
      </c>
      <c r="BL142">
        <v>88.1</v>
      </c>
      <c r="BM142">
        <v>87.9</v>
      </c>
      <c r="BN142">
        <v>93.3</v>
      </c>
      <c r="BO142">
        <v>93.8</v>
      </c>
      <c r="BP142">
        <v>93.6</v>
      </c>
      <c r="BQ142">
        <v>5.5</v>
      </c>
      <c r="BR142">
        <v>5.8</v>
      </c>
      <c r="BS142">
        <v>5.7</v>
      </c>
      <c r="BT142">
        <v>24.8</v>
      </c>
      <c r="BU142">
        <v>31.1</v>
      </c>
      <c r="BV142">
        <v>28.2</v>
      </c>
      <c r="BW142">
        <v>267</v>
      </c>
      <c r="BX142">
        <v>278</v>
      </c>
      <c r="BY142">
        <v>274</v>
      </c>
      <c r="BZ142">
        <v>8.9</v>
      </c>
      <c r="CA142">
        <v>9.6</v>
      </c>
      <c r="CB142">
        <v>9.1999999999999993</v>
      </c>
      <c r="CC142">
        <v>0</v>
      </c>
      <c r="CD142">
        <v>0.4</v>
      </c>
      <c r="CE142">
        <v>0.4</v>
      </c>
      <c r="CF142">
        <v>0.5</v>
      </c>
      <c r="CG142">
        <v>0.5</v>
      </c>
      <c r="CH142">
        <v>0.5</v>
      </c>
      <c r="CI142">
        <v>35</v>
      </c>
      <c r="CJ142">
        <v>35</v>
      </c>
      <c r="CK142">
        <v>35</v>
      </c>
      <c r="CL142">
        <v>163</v>
      </c>
      <c r="CM142">
        <v>188</v>
      </c>
      <c r="CN142">
        <v>175</v>
      </c>
      <c r="CO142">
        <v>1660</v>
      </c>
      <c r="CP142">
        <v>720</v>
      </c>
      <c r="CQ142">
        <v>540</v>
      </c>
      <c r="CR142">
        <v>1660</v>
      </c>
      <c r="CS142">
        <v>6.8599999999999994E-2</v>
      </c>
      <c r="CT142">
        <v>7.1099999999999997E-2</v>
      </c>
      <c r="CU142">
        <v>6.9800000000000001E-2</v>
      </c>
      <c r="CV142">
        <v>9.9099999999999994E-2</v>
      </c>
      <c r="CW142">
        <v>0.1041</v>
      </c>
      <c r="CX142">
        <v>0.1016</v>
      </c>
      <c r="CY142">
        <v>7.1099999999999997E-2</v>
      </c>
      <c r="CZ142">
        <v>7.3700000000000002E-2</v>
      </c>
      <c r="DA142">
        <v>7.2400000000000006E-2</v>
      </c>
      <c r="DB142">
        <v>5.33E-2</v>
      </c>
      <c r="DC142">
        <v>5.8400000000000001E-2</v>
      </c>
      <c r="DD142">
        <v>5.5899999999999998E-2</v>
      </c>
      <c r="DE142">
        <v>6.8599999999999994E-2</v>
      </c>
      <c r="DF142">
        <v>6.8599999999999994E-2</v>
      </c>
      <c r="DG142">
        <v>6.8599999999999994E-2</v>
      </c>
      <c r="DH142">
        <v>2.5999999999999999E-3</v>
      </c>
      <c r="DI142">
        <v>2</v>
      </c>
      <c r="DJ142">
        <v>4.8300000000000003E-2</v>
      </c>
      <c r="DK142">
        <v>203</v>
      </c>
      <c r="DL142" t="s">
        <v>661</v>
      </c>
      <c r="DM142">
        <v>8252</v>
      </c>
      <c r="DN142" t="s">
        <v>188</v>
      </c>
      <c r="DO142">
        <v>1282</v>
      </c>
      <c r="DP142">
        <v>2405</v>
      </c>
      <c r="DQ142" t="s">
        <v>142</v>
      </c>
      <c r="DR142">
        <v>1</v>
      </c>
      <c r="DS142">
        <v>20030523</v>
      </c>
      <c r="DT142" t="s">
        <v>659</v>
      </c>
      <c r="DU142">
        <v>204</v>
      </c>
      <c r="DV142" t="s">
        <v>143</v>
      </c>
    </row>
    <row r="143" spans="1:126">
      <c r="A143" t="s">
        <v>160</v>
      </c>
      <c r="B143">
        <v>3</v>
      </c>
      <c r="C143">
        <v>6.7</v>
      </c>
      <c r="D143">
        <v>46572</v>
      </c>
      <c r="E143" t="s">
        <v>144</v>
      </c>
      <c r="F143" t="s">
        <v>145</v>
      </c>
      <c r="G143">
        <v>20030604</v>
      </c>
      <c r="H143" t="s">
        <v>662</v>
      </c>
      <c r="I143" t="s">
        <v>236</v>
      </c>
      <c r="J143">
        <v>20030605</v>
      </c>
      <c r="K143">
        <v>20031204</v>
      </c>
      <c r="L143" t="s">
        <v>133</v>
      </c>
      <c r="M143" t="s">
        <v>133</v>
      </c>
      <c r="N143" t="s">
        <v>133</v>
      </c>
      <c r="O143" t="s">
        <v>133</v>
      </c>
      <c r="P143">
        <v>-0.68969999999999998</v>
      </c>
      <c r="Q143" t="s">
        <v>135</v>
      </c>
      <c r="R143" t="s">
        <v>136</v>
      </c>
      <c r="S143" t="s">
        <v>135</v>
      </c>
      <c r="T143" t="s">
        <v>137</v>
      </c>
      <c r="U143" t="s">
        <v>137</v>
      </c>
      <c r="V143">
        <v>0</v>
      </c>
      <c r="W143" t="s">
        <v>147</v>
      </c>
      <c r="X143">
        <v>143.5</v>
      </c>
      <c r="Y143">
        <v>20030602</v>
      </c>
      <c r="Z143" t="s">
        <v>138</v>
      </c>
      <c r="AA143" t="s">
        <v>663</v>
      </c>
      <c r="AB143">
        <v>11769</v>
      </c>
      <c r="AC143">
        <v>40</v>
      </c>
      <c r="AD143">
        <v>71.180000000000007</v>
      </c>
      <c r="AE143">
        <v>66.23</v>
      </c>
      <c r="AF143">
        <v>10.82</v>
      </c>
      <c r="AG143">
        <v>10.26</v>
      </c>
      <c r="AH143">
        <v>10.32</v>
      </c>
      <c r="AI143">
        <v>190</v>
      </c>
      <c r="AJ143" t="s">
        <v>664</v>
      </c>
      <c r="AK143">
        <v>40</v>
      </c>
      <c r="AL143">
        <v>3.4</v>
      </c>
      <c r="AM143">
        <v>3.3</v>
      </c>
      <c r="AN143">
        <v>6.7</v>
      </c>
      <c r="AO143">
        <v>0</v>
      </c>
      <c r="AP143">
        <v>3148</v>
      </c>
      <c r="AQ143">
        <v>3152</v>
      </c>
      <c r="AR143">
        <v>3150</v>
      </c>
      <c r="AS143">
        <v>13.2</v>
      </c>
      <c r="AT143">
        <v>13.6</v>
      </c>
      <c r="AU143">
        <v>13.5</v>
      </c>
      <c r="AV143">
        <v>2.1800000000000002</v>
      </c>
      <c r="AW143">
        <v>2.29</v>
      </c>
      <c r="AX143">
        <v>2.25</v>
      </c>
      <c r="AY143">
        <v>4360</v>
      </c>
      <c r="AZ143">
        <v>5128</v>
      </c>
      <c r="BA143">
        <v>4611</v>
      </c>
      <c r="BB143">
        <v>1384</v>
      </c>
      <c r="BC143">
        <v>1732</v>
      </c>
      <c r="BD143">
        <v>1572</v>
      </c>
      <c r="BE143">
        <v>798</v>
      </c>
      <c r="BF143">
        <v>854</v>
      </c>
      <c r="BG143">
        <v>847</v>
      </c>
      <c r="BH143">
        <v>143.19999999999999</v>
      </c>
      <c r="BI143">
        <v>143.6</v>
      </c>
      <c r="BJ143">
        <v>143.5</v>
      </c>
      <c r="BK143">
        <v>87.5</v>
      </c>
      <c r="BL143">
        <v>88.2</v>
      </c>
      <c r="BM143">
        <v>87.8</v>
      </c>
      <c r="BN143">
        <v>93.2</v>
      </c>
      <c r="BO143">
        <v>93.7</v>
      </c>
      <c r="BP143">
        <v>93.4</v>
      </c>
      <c r="BQ143">
        <v>5.5</v>
      </c>
      <c r="BR143">
        <v>5.8</v>
      </c>
      <c r="BS143">
        <v>5.6</v>
      </c>
      <c r="BT143">
        <v>28.9</v>
      </c>
      <c r="BU143">
        <v>35.799999999999997</v>
      </c>
      <c r="BV143">
        <v>31.8</v>
      </c>
      <c r="BW143">
        <v>271</v>
      </c>
      <c r="BX143">
        <v>285</v>
      </c>
      <c r="BY143">
        <v>279</v>
      </c>
      <c r="BZ143">
        <v>8.5</v>
      </c>
      <c r="CA143">
        <v>9.9</v>
      </c>
      <c r="CB143">
        <v>9</v>
      </c>
      <c r="CC143">
        <v>0.3</v>
      </c>
      <c r="CD143">
        <v>0.6</v>
      </c>
      <c r="CE143">
        <v>0.5</v>
      </c>
      <c r="CF143">
        <v>0.48</v>
      </c>
      <c r="CG143">
        <v>0.5</v>
      </c>
      <c r="CH143">
        <v>0.5</v>
      </c>
      <c r="CI143">
        <v>35</v>
      </c>
      <c r="CJ143">
        <v>35</v>
      </c>
      <c r="CK143">
        <v>35</v>
      </c>
      <c r="CL143">
        <v>48</v>
      </c>
      <c r="CM143">
        <v>220</v>
      </c>
      <c r="CN143">
        <v>163</v>
      </c>
      <c r="CO143">
        <v>1660</v>
      </c>
      <c r="CP143">
        <v>720</v>
      </c>
      <c r="CQ143">
        <v>540</v>
      </c>
      <c r="CR143">
        <v>1650</v>
      </c>
      <c r="CS143">
        <v>7.6200000000000004E-2</v>
      </c>
      <c r="CT143">
        <v>8.6400000000000005E-2</v>
      </c>
      <c r="CU143">
        <v>8.1299999999999997E-2</v>
      </c>
      <c r="CV143">
        <v>9.1399999999999995E-2</v>
      </c>
      <c r="CW143">
        <v>9.6500000000000002E-2</v>
      </c>
      <c r="CX143">
        <v>9.5299999999999996E-2</v>
      </c>
      <c r="CY143">
        <v>6.6000000000000003E-2</v>
      </c>
      <c r="CZ143">
        <v>6.8599999999999994E-2</v>
      </c>
      <c r="DA143">
        <v>6.7299999999999999E-2</v>
      </c>
      <c r="DB143">
        <v>5.8400000000000001E-2</v>
      </c>
      <c r="DC143">
        <v>6.0999999999999999E-2</v>
      </c>
      <c r="DD143">
        <v>6.0299999999999999E-2</v>
      </c>
      <c r="DE143">
        <v>5.33E-2</v>
      </c>
      <c r="DF143">
        <v>6.3500000000000001E-2</v>
      </c>
      <c r="DG143">
        <v>5.8400000000000001E-2</v>
      </c>
      <c r="DH143">
        <v>2.5999999999999999E-3</v>
      </c>
      <c r="DI143">
        <v>6</v>
      </c>
      <c r="DJ143">
        <v>4.3200000000000002E-2</v>
      </c>
      <c r="DK143">
        <v>202</v>
      </c>
      <c r="DL143">
        <v>152</v>
      </c>
      <c r="DM143">
        <v>8252</v>
      </c>
      <c r="DN143" t="s">
        <v>188</v>
      </c>
      <c r="DO143">
        <v>474</v>
      </c>
      <c r="DP143">
        <v>2406</v>
      </c>
      <c r="DQ143" t="s">
        <v>142</v>
      </c>
      <c r="DR143">
        <v>113</v>
      </c>
      <c r="DS143">
        <v>20030604</v>
      </c>
      <c r="DT143" t="s">
        <v>662</v>
      </c>
      <c r="DU143">
        <v>152</v>
      </c>
      <c r="DV143" t="s">
        <v>143</v>
      </c>
    </row>
    <row r="144" spans="1:126">
      <c r="A144" t="s">
        <v>126</v>
      </c>
      <c r="B144">
        <v>4</v>
      </c>
      <c r="C144">
        <v>10.3</v>
      </c>
      <c r="D144">
        <v>45760</v>
      </c>
      <c r="E144" t="s">
        <v>577</v>
      </c>
      <c r="F144" t="s">
        <v>145</v>
      </c>
      <c r="G144">
        <v>20030727</v>
      </c>
      <c r="H144" t="s">
        <v>665</v>
      </c>
      <c r="I144" t="s">
        <v>236</v>
      </c>
      <c r="J144">
        <v>20030728</v>
      </c>
      <c r="K144">
        <v>20040127</v>
      </c>
      <c r="L144">
        <v>20030724</v>
      </c>
      <c r="M144" t="s">
        <v>133</v>
      </c>
      <c r="N144" t="s">
        <v>133</v>
      </c>
      <c r="O144" t="s">
        <v>133</v>
      </c>
      <c r="P144">
        <v>-0.63380000000000003</v>
      </c>
      <c r="Q144" t="s">
        <v>135</v>
      </c>
      <c r="R144" t="s">
        <v>136</v>
      </c>
      <c r="S144" t="s">
        <v>135</v>
      </c>
      <c r="T144" t="s">
        <v>137</v>
      </c>
      <c r="U144" t="s">
        <v>137</v>
      </c>
      <c r="V144">
        <v>0</v>
      </c>
      <c r="W144" t="s">
        <v>286</v>
      </c>
      <c r="X144">
        <v>143.5</v>
      </c>
      <c r="Y144">
        <v>20030725</v>
      </c>
      <c r="Z144" t="s">
        <v>138</v>
      </c>
      <c r="AA144" t="s">
        <v>553</v>
      </c>
      <c r="AB144">
        <v>109688</v>
      </c>
      <c r="AC144">
        <v>40</v>
      </c>
      <c r="AD144">
        <v>59.01</v>
      </c>
      <c r="AE144">
        <v>51.72</v>
      </c>
      <c r="AF144">
        <v>10.15</v>
      </c>
      <c r="AG144">
        <v>9.17</v>
      </c>
      <c r="AH144">
        <v>9.33</v>
      </c>
      <c r="AI144">
        <v>270</v>
      </c>
      <c r="AJ144" t="s">
        <v>666</v>
      </c>
      <c r="AK144">
        <v>40</v>
      </c>
      <c r="AL144">
        <v>6.1</v>
      </c>
      <c r="AM144">
        <v>4.2</v>
      </c>
      <c r="AN144">
        <v>10.3</v>
      </c>
      <c r="AO144">
        <v>0</v>
      </c>
      <c r="AP144">
        <v>3148</v>
      </c>
      <c r="AQ144">
        <v>3155</v>
      </c>
      <c r="AR144">
        <v>3151</v>
      </c>
      <c r="AS144">
        <v>13.3</v>
      </c>
      <c r="AT144">
        <v>13.5</v>
      </c>
      <c r="AU144">
        <v>13.4</v>
      </c>
      <c r="AV144">
        <v>2.2599999999999998</v>
      </c>
      <c r="AW144">
        <v>2.31</v>
      </c>
      <c r="AX144">
        <v>2.2799999999999998</v>
      </c>
      <c r="AY144">
        <v>6.8</v>
      </c>
      <c r="AZ144">
        <v>7.1</v>
      </c>
      <c r="BA144">
        <v>7</v>
      </c>
      <c r="BB144">
        <v>0</v>
      </c>
      <c r="BC144">
        <v>0</v>
      </c>
      <c r="BD144">
        <v>0</v>
      </c>
      <c r="BE144">
        <v>831</v>
      </c>
      <c r="BF144">
        <v>875</v>
      </c>
      <c r="BG144">
        <v>852</v>
      </c>
      <c r="BH144">
        <v>142.80000000000001</v>
      </c>
      <c r="BI144">
        <v>143.80000000000001</v>
      </c>
      <c r="BJ144">
        <v>143.4</v>
      </c>
      <c r="BK144">
        <v>87.1</v>
      </c>
      <c r="BL144">
        <v>88.3</v>
      </c>
      <c r="BM144">
        <v>87.8</v>
      </c>
      <c r="BN144">
        <v>92.7</v>
      </c>
      <c r="BO144">
        <v>93.9</v>
      </c>
      <c r="BP144">
        <v>93.4</v>
      </c>
      <c r="BQ144">
        <v>5.4</v>
      </c>
      <c r="BR144">
        <v>5.9</v>
      </c>
      <c r="BS144">
        <v>5.6</v>
      </c>
      <c r="BT144">
        <v>25.3</v>
      </c>
      <c r="BU144">
        <v>30.2</v>
      </c>
      <c r="BV144">
        <v>27.5</v>
      </c>
      <c r="BW144">
        <v>269</v>
      </c>
      <c r="BX144">
        <v>283</v>
      </c>
      <c r="BY144">
        <v>276</v>
      </c>
      <c r="BZ144">
        <v>11.8</v>
      </c>
      <c r="CA144">
        <v>12.2</v>
      </c>
      <c r="CB144">
        <v>11.9</v>
      </c>
      <c r="CC144">
        <v>0.4</v>
      </c>
      <c r="CD144">
        <v>0.5</v>
      </c>
      <c r="CE144">
        <v>0.5</v>
      </c>
      <c r="CF144">
        <v>0.45</v>
      </c>
      <c r="CG144">
        <v>0.56999999999999995</v>
      </c>
      <c r="CH144">
        <v>0.5</v>
      </c>
      <c r="CI144">
        <v>35</v>
      </c>
      <c r="CJ144">
        <v>35</v>
      </c>
      <c r="CK144">
        <v>35</v>
      </c>
      <c r="CL144">
        <v>104.8</v>
      </c>
      <c r="CM144">
        <v>130.30000000000001</v>
      </c>
      <c r="CN144">
        <v>117.3</v>
      </c>
      <c r="CO144">
        <v>1660</v>
      </c>
      <c r="CP144">
        <v>720</v>
      </c>
      <c r="CQ144">
        <v>720</v>
      </c>
      <c r="CR144">
        <v>1390</v>
      </c>
      <c r="CS144">
        <v>5.5899999999999998E-2</v>
      </c>
      <c r="CT144">
        <v>5.5899999999999998E-2</v>
      </c>
      <c r="CU144">
        <v>5.5899999999999998E-2</v>
      </c>
      <c r="CV144">
        <v>8.6400000000000005E-2</v>
      </c>
      <c r="CW144">
        <v>8.6400000000000005E-2</v>
      </c>
      <c r="CX144">
        <v>8.6400000000000005E-2</v>
      </c>
      <c r="CY144">
        <v>6.6000000000000003E-2</v>
      </c>
      <c r="CZ144">
        <v>6.6000000000000003E-2</v>
      </c>
      <c r="DA144">
        <v>6.6000000000000003E-2</v>
      </c>
      <c r="DB144">
        <v>6.6000000000000003E-2</v>
      </c>
      <c r="DC144">
        <v>6.6000000000000003E-2</v>
      </c>
      <c r="DD144">
        <v>6.6000000000000003E-2</v>
      </c>
      <c r="DE144">
        <v>5.0799999999999998E-2</v>
      </c>
      <c r="DF144">
        <v>6.6000000000000003E-2</v>
      </c>
      <c r="DG144">
        <v>5.8400000000000001E-2</v>
      </c>
      <c r="DH144">
        <v>0</v>
      </c>
      <c r="DI144">
        <v>16</v>
      </c>
      <c r="DJ144">
        <v>4.3200000000000002E-2</v>
      </c>
      <c r="DK144" t="s">
        <v>515</v>
      </c>
      <c r="DL144" t="s">
        <v>141</v>
      </c>
      <c r="DM144">
        <v>8252</v>
      </c>
      <c r="DN144">
        <v>8231</v>
      </c>
      <c r="DO144">
        <v>1288</v>
      </c>
      <c r="DP144" t="s">
        <v>516</v>
      </c>
      <c r="DQ144" t="s">
        <v>142</v>
      </c>
      <c r="DR144">
        <v>147</v>
      </c>
      <c r="DS144">
        <v>20030727</v>
      </c>
      <c r="DT144" t="s">
        <v>665</v>
      </c>
      <c r="DU144">
        <v>119</v>
      </c>
      <c r="DV144" t="s">
        <v>143</v>
      </c>
    </row>
    <row r="145" spans="1:126">
      <c r="A145" t="s">
        <v>126</v>
      </c>
      <c r="B145">
        <v>3</v>
      </c>
      <c r="C145">
        <v>2.4</v>
      </c>
      <c r="D145">
        <v>47318</v>
      </c>
      <c r="E145" t="s">
        <v>144</v>
      </c>
      <c r="F145" t="s">
        <v>145</v>
      </c>
      <c r="G145">
        <v>20030809</v>
      </c>
      <c r="H145" t="s">
        <v>578</v>
      </c>
      <c r="I145" t="s">
        <v>295</v>
      </c>
      <c r="J145">
        <v>20030811</v>
      </c>
      <c r="K145" t="s">
        <v>624</v>
      </c>
      <c r="L145" t="s">
        <v>268</v>
      </c>
      <c r="M145" t="s">
        <v>133</v>
      </c>
      <c r="N145" t="s">
        <v>133</v>
      </c>
      <c r="O145" t="s">
        <v>133</v>
      </c>
      <c r="P145">
        <v>-2.5430999999999999</v>
      </c>
      <c r="Q145" t="s">
        <v>135</v>
      </c>
      <c r="R145" t="s">
        <v>136</v>
      </c>
      <c r="S145" t="s">
        <v>135</v>
      </c>
      <c r="T145" t="s">
        <v>137</v>
      </c>
      <c r="U145" t="s">
        <v>137</v>
      </c>
      <c r="V145">
        <v>0</v>
      </c>
      <c r="W145" t="s">
        <v>286</v>
      </c>
      <c r="X145">
        <v>143.5</v>
      </c>
      <c r="Y145">
        <v>20030807</v>
      </c>
      <c r="Z145" t="s">
        <v>138</v>
      </c>
      <c r="AA145" t="s">
        <v>667</v>
      </c>
      <c r="AB145">
        <v>109688</v>
      </c>
      <c r="AC145">
        <v>40</v>
      </c>
      <c r="AD145">
        <v>71.650000000000006</v>
      </c>
      <c r="AE145">
        <v>66.02</v>
      </c>
      <c r="AF145">
        <v>10.89</v>
      </c>
      <c r="AG145">
        <v>10.16</v>
      </c>
      <c r="AH145">
        <v>10.24</v>
      </c>
      <c r="AI145">
        <v>510</v>
      </c>
      <c r="AJ145" t="s">
        <v>668</v>
      </c>
      <c r="AK145">
        <v>40</v>
      </c>
      <c r="AL145">
        <v>1.3</v>
      </c>
      <c r="AM145">
        <v>1.1000000000000001</v>
      </c>
      <c r="AN145">
        <v>2.4</v>
      </c>
      <c r="AO145">
        <v>0</v>
      </c>
      <c r="AP145">
        <v>3148</v>
      </c>
      <c r="AQ145">
        <v>3158</v>
      </c>
      <c r="AR145">
        <v>3152.8</v>
      </c>
      <c r="AS145">
        <v>13.2</v>
      </c>
      <c r="AT145">
        <v>13.6</v>
      </c>
      <c r="AU145">
        <v>13.5</v>
      </c>
      <c r="AV145">
        <v>2.16</v>
      </c>
      <c r="AW145">
        <v>2.31</v>
      </c>
      <c r="AX145">
        <v>2.2400000000000002</v>
      </c>
      <c r="AY145">
        <v>6.6</v>
      </c>
      <c r="AZ145">
        <v>7.2</v>
      </c>
      <c r="BA145">
        <v>6.9</v>
      </c>
      <c r="BB145">
        <v>0</v>
      </c>
      <c r="BC145">
        <v>0</v>
      </c>
      <c r="BD145">
        <v>0</v>
      </c>
      <c r="BE145">
        <v>822</v>
      </c>
      <c r="BF145">
        <v>860</v>
      </c>
      <c r="BG145">
        <v>846</v>
      </c>
      <c r="BH145">
        <v>142.80000000000001</v>
      </c>
      <c r="BI145">
        <v>144.1</v>
      </c>
      <c r="BJ145">
        <v>143.4</v>
      </c>
      <c r="BK145">
        <v>87.2</v>
      </c>
      <c r="BL145">
        <v>89.1</v>
      </c>
      <c r="BM145">
        <v>88</v>
      </c>
      <c r="BN145">
        <v>92.5</v>
      </c>
      <c r="BO145">
        <v>94.2</v>
      </c>
      <c r="BP145">
        <v>93.2</v>
      </c>
      <c r="BQ145">
        <v>4.7</v>
      </c>
      <c r="BR145">
        <v>5.7</v>
      </c>
      <c r="BS145">
        <v>5.3</v>
      </c>
      <c r="BT145">
        <v>26.1</v>
      </c>
      <c r="BU145">
        <v>33.299999999999997</v>
      </c>
      <c r="BV145">
        <v>28.9</v>
      </c>
      <c r="BW145">
        <v>276</v>
      </c>
      <c r="BX145">
        <v>276</v>
      </c>
      <c r="BY145">
        <v>276</v>
      </c>
      <c r="BZ145">
        <v>9.8000000000000007</v>
      </c>
      <c r="CA145">
        <v>10.1</v>
      </c>
      <c r="CB145">
        <v>10.1</v>
      </c>
      <c r="CC145">
        <v>0.3</v>
      </c>
      <c r="CD145">
        <v>3</v>
      </c>
      <c r="CE145">
        <v>0.5</v>
      </c>
      <c r="CF145">
        <v>0.5</v>
      </c>
      <c r="CG145">
        <v>0.5</v>
      </c>
      <c r="CH145">
        <v>0.5</v>
      </c>
      <c r="CI145">
        <v>35</v>
      </c>
      <c r="CJ145">
        <v>35</v>
      </c>
      <c r="CK145">
        <v>35</v>
      </c>
      <c r="CL145">
        <v>90.6</v>
      </c>
      <c r="CM145">
        <v>186.9</v>
      </c>
      <c r="CN145">
        <v>132.80000000000001</v>
      </c>
      <c r="CO145">
        <v>1660</v>
      </c>
      <c r="CP145">
        <v>720</v>
      </c>
      <c r="CQ145">
        <v>720</v>
      </c>
      <c r="CR145">
        <v>1150</v>
      </c>
      <c r="CS145">
        <v>5.33E-2</v>
      </c>
      <c r="CT145">
        <v>5.33E-2</v>
      </c>
      <c r="CU145">
        <v>5.33E-2</v>
      </c>
      <c r="CV145">
        <v>8.6400000000000005E-2</v>
      </c>
      <c r="CW145">
        <v>8.6400000000000005E-2</v>
      </c>
      <c r="CX145">
        <v>8.6400000000000005E-2</v>
      </c>
      <c r="CY145">
        <v>6.0999999999999999E-2</v>
      </c>
      <c r="CZ145">
        <v>6.0999999999999999E-2</v>
      </c>
      <c r="DA145">
        <v>6.0999999999999999E-2</v>
      </c>
      <c r="DB145">
        <v>5.5899999999999998E-2</v>
      </c>
      <c r="DC145">
        <v>5.5899999999999998E-2</v>
      </c>
      <c r="DD145">
        <v>5.5899999999999998E-2</v>
      </c>
      <c r="DE145">
        <v>5.0799999999999998E-2</v>
      </c>
      <c r="DF145">
        <v>7.6200000000000004E-2</v>
      </c>
      <c r="DG145">
        <v>6.3500000000000001E-2</v>
      </c>
      <c r="DH145">
        <v>0</v>
      </c>
      <c r="DI145">
        <v>8</v>
      </c>
      <c r="DJ145">
        <v>5.33E-2</v>
      </c>
      <c r="DK145" t="s">
        <v>267</v>
      </c>
      <c r="DL145" t="s">
        <v>182</v>
      </c>
      <c r="DM145">
        <v>8252</v>
      </c>
      <c r="DN145">
        <v>8231</v>
      </c>
      <c r="DO145">
        <v>1291</v>
      </c>
      <c r="DP145">
        <v>2405</v>
      </c>
      <c r="DQ145" t="s">
        <v>142</v>
      </c>
      <c r="DR145">
        <v>77</v>
      </c>
      <c r="DS145">
        <v>20030809</v>
      </c>
      <c r="DT145" t="s">
        <v>578</v>
      </c>
      <c r="DU145" t="s">
        <v>302</v>
      </c>
      <c r="DV145" t="s">
        <v>143</v>
      </c>
    </row>
    <row r="146" spans="1:126">
      <c r="A146" t="s">
        <v>126</v>
      </c>
      <c r="B146">
        <v>3</v>
      </c>
      <c r="C146">
        <v>6.4</v>
      </c>
      <c r="D146">
        <v>47319</v>
      </c>
      <c r="E146" t="s">
        <v>144</v>
      </c>
      <c r="F146" t="s">
        <v>145</v>
      </c>
      <c r="G146">
        <v>20030814</v>
      </c>
      <c r="H146" t="s">
        <v>152</v>
      </c>
      <c r="I146" t="s">
        <v>236</v>
      </c>
      <c r="J146">
        <v>20030815</v>
      </c>
      <c r="K146">
        <v>20040214</v>
      </c>
      <c r="L146" t="s">
        <v>133</v>
      </c>
      <c r="M146" t="s">
        <v>133</v>
      </c>
      <c r="N146" t="s">
        <v>133</v>
      </c>
      <c r="O146" t="s">
        <v>133</v>
      </c>
      <c r="P146">
        <v>-0.81899999999999995</v>
      </c>
      <c r="Q146" t="s">
        <v>135</v>
      </c>
      <c r="R146" t="s">
        <v>136</v>
      </c>
      <c r="S146" t="s">
        <v>135</v>
      </c>
      <c r="T146" t="s">
        <v>137</v>
      </c>
      <c r="U146" t="s">
        <v>137</v>
      </c>
      <c r="V146">
        <v>0</v>
      </c>
      <c r="W146" t="s">
        <v>286</v>
      </c>
      <c r="X146">
        <v>143.5</v>
      </c>
      <c r="Y146">
        <v>20030812</v>
      </c>
      <c r="Z146" t="s">
        <v>138</v>
      </c>
      <c r="AA146" t="s">
        <v>669</v>
      </c>
      <c r="AB146">
        <v>109688</v>
      </c>
      <c r="AC146">
        <v>40</v>
      </c>
      <c r="AD146">
        <v>71.59</v>
      </c>
      <c r="AE146">
        <v>65.48</v>
      </c>
      <c r="AF146">
        <v>10.9</v>
      </c>
      <c r="AG146">
        <v>10.050000000000001</v>
      </c>
      <c r="AH146">
        <v>10.25</v>
      </c>
      <c r="AI146">
        <v>310</v>
      </c>
      <c r="AJ146" t="s">
        <v>670</v>
      </c>
      <c r="AK146">
        <v>40</v>
      </c>
      <c r="AL146">
        <v>3.9</v>
      </c>
      <c r="AM146">
        <v>2.5</v>
      </c>
      <c r="AN146">
        <v>6.4</v>
      </c>
      <c r="AO146">
        <v>0</v>
      </c>
      <c r="AP146">
        <v>3146</v>
      </c>
      <c r="AQ146">
        <v>3154</v>
      </c>
      <c r="AR146">
        <v>3150.6</v>
      </c>
      <c r="AS146">
        <v>13.5</v>
      </c>
      <c r="AT146">
        <v>13.6</v>
      </c>
      <c r="AU146">
        <v>13.5</v>
      </c>
      <c r="AV146">
        <v>2.19</v>
      </c>
      <c r="AW146">
        <v>2.25</v>
      </c>
      <c r="AX146">
        <v>2.2200000000000002</v>
      </c>
      <c r="AY146">
        <v>6.7</v>
      </c>
      <c r="AZ146">
        <v>7</v>
      </c>
      <c r="BA146">
        <v>7</v>
      </c>
      <c r="BB146">
        <v>0</v>
      </c>
      <c r="BC146">
        <v>0</v>
      </c>
      <c r="BD146">
        <v>0</v>
      </c>
      <c r="BE146">
        <v>835</v>
      </c>
      <c r="BF146">
        <v>868</v>
      </c>
      <c r="BG146">
        <v>853</v>
      </c>
      <c r="BH146">
        <v>143</v>
      </c>
      <c r="BI146">
        <v>144.1</v>
      </c>
      <c r="BJ146">
        <v>143.6</v>
      </c>
      <c r="BK146">
        <v>87.1</v>
      </c>
      <c r="BL146">
        <v>88.2</v>
      </c>
      <c r="BM146">
        <v>87.9</v>
      </c>
      <c r="BN146">
        <v>93.1</v>
      </c>
      <c r="BO146">
        <v>93.8</v>
      </c>
      <c r="BP146">
        <v>93.5</v>
      </c>
      <c r="BQ146">
        <v>5</v>
      </c>
      <c r="BR146">
        <v>6.4</v>
      </c>
      <c r="BS146">
        <v>5.6</v>
      </c>
      <c r="BT146">
        <v>24</v>
      </c>
      <c r="BU146">
        <v>27.7</v>
      </c>
      <c r="BV146">
        <v>25.2</v>
      </c>
      <c r="BW146">
        <v>276</v>
      </c>
      <c r="BX146">
        <v>276</v>
      </c>
      <c r="BY146">
        <v>276</v>
      </c>
      <c r="BZ146">
        <v>10.1</v>
      </c>
      <c r="CA146">
        <v>10.1</v>
      </c>
      <c r="CB146">
        <v>10.1</v>
      </c>
      <c r="CC146">
        <v>0.4</v>
      </c>
      <c r="CD146">
        <v>0.4</v>
      </c>
      <c r="CE146">
        <v>0.4</v>
      </c>
      <c r="CF146">
        <v>0.5</v>
      </c>
      <c r="CG146">
        <v>0.5</v>
      </c>
      <c r="CH146">
        <v>0.5</v>
      </c>
      <c r="CI146">
        <v>35</v>
      </c>
      <c r="CJ146">
        <v>35</v>
      </c>
      <c r="CK146">
        <v>35</v>
      </c>
      <c r="CL146">
        <v>110.4</v>
      </c>
      <c r="CM146">
        <v>144.4</v>
      </c>
      <c r="CN146">
        <v>134.1</v>
      </c>
      <c r="CO146">
        <v>1660</v>
      </c>
      <c r="CP146">
        <v>720</v>
      </c>
      <c r="CQ146">
        <v>720</v>
      </c>
      <c r="CR146">
        <v>1350</v>
      </c>
      <c r="CS146">
        <v>5.5899999999999998E-2</v>
      </c>
      <c r="CT146">
        <v>5.5899999999999998E-2</v>
      </c>
      <c r="CU146">
        <v>5.5899999999999998E-2</v>
      </c>
      <c r="CV146">
        <v>8.8900000000000007E-2</v>
      </c>
      <c r="CW146">
        <v>8.8900000000000007E-2</v>
      </c>
      <c r="CX146">
        <v>8.8900000000000007E-2</v>
      </c>
      <c r="CY146">
        <v>6.0999999999999999E-2</v>
      </c>
      <c r="CZ146">
        <v>6.0999999999999999E-2</v>
      </c>
      <c r="DA146">
        <v>6.0999999999999999E-2</v>
      </c>
      <c r="DB146">
        <v>5.5899999999999998E-2</v>
      </c>
      <c r="DC146">
        <v>5.5899999999999998E-2</v>
      </c>
      <c r="DD146">
        <v>5.5899999999999998E-2</v>
      </c>
      <c r="DE146">
        <v>5.0799999999999998E-2</v>
      </c>
      <c r="DF146">
        <v>7.6200000000000004E-2</v>
      </c>
      <c r="DG146">
        <v>6.3500000000000001E-2</v>
      </c>
      <c r="DH146">
        <v>0</v>
      </c>
      <c r="DI146">
        <v>9</v>
      </c>
      <c r="DJ146">
        <v>4.5699999999999998E-2</v>
      </c>
      <c r="DK146" t="s">
        <v>267</v>
      </c>
      <c r="DL146" t="s">
        <v>182</v>
      </c>
      <c r="DM146">
        <v>8252</v>
      </c>
      <c r="DN146">
        <v>8231</v>
      </c>
      <c r="DO146">
        <v>2009</v>
      </c>
      <c r="DP146">
        <v>2405</v>
      </c>
      <c r="DQ146" t="s">
        <v>142</v>
      </c>
      <c r="DR146" t="s">
        <v>671</v>
      </c>
      <c r="DS146">
        <v>20030814</v>
      </c>
      <c r="DT146" t="s">
        <v>152</v>
      </c>
      <c r="DU146" t="s">
        <v>302</v>
      </c>
      <c r="DV146" t="s">
        <v>143</v>
      </c>
    </row>
    <row r="147" spans="1:126">
      <c r="A147" t="s">
        <v>160</v>
      </c>
      <c r="B147">
        <v>4</v>
      </c>
      <c r="C147" t="s">
        <v>161</v>
      </c>
      <c r="D147">
        <v>46860</v>
      </c>
      <c r="E147" t="s">
        <v>577</v>
      </c>
      <c r="F147" t="s">
        <v>128</v>
      </c>
      <c r="G147">
        <v>20030830</v>
      </c>
      <c r="H147" t="s">
        <v>672</v>
      </c>
      <c r="I147" t="s">
        <v>241</v>
      </c>
      <c r="J147">
        <v>20030903</v>
      </c>
      <c r="K147" t="s">
        <v>624</v>
      </c>
      <c r="L147" t="s">
        <v>163</v>
      </c>
      <c r="M147" t="s">
        <v>133</v>
      </c>
      <c r="N147" t="s">
        <v>133</v>
      </c>
      <c r="O147" t="s">
        <v>133</v>
      </c>
      <c r="P147" t="s">
        <v>134</v>
      </c>
      <c r="Q147" t="s">
        <v>135</v>
      </c>
      <c r="R147" t="s">
        <v>136</v>
      </c>
      <c r="S147" t="s">
        <v>135</v>
      </c>
      <c r="T147" t="s">
        <v>137</v>
      </c>
      <c r="U147" t="s">
        <v>137</v>
      </c>
      <c r="V147">
        <v>0</v>
      </c>
      <c r="W147" t="s">
        <v>200</v>
      </c>
      <c r="X147">
        <v>143.5</v>
      </c>
      <c r="Y147">
        <v>20030830</v>
      </c>
      <c r="Z147" t="s">
        <v>138</v>
      </c>
      <c r="AA147" t="s">
        <v>397</v>
      </c>
      <c r="AB147">
        <v>11769</v>
      </c>
      <c r="AC147">
        <v>0</v>
      </c>
      <c r="AD147" t="s">
        <v>165</v>
      </c>
      <c r="AE147" t="s">
        <v>165</v>
      </c>
      <c r="AF147" t="s">
        <v>165</v>
      </c>
      <c r="AG147" t="s">
        <v>165</v>
      </c>
      <c r="AH147" t="s">
        <v>137</v>
      </c>
      <c r="AI147" t="s">
        <v>166</v>
      </c>
      <c r="AJ147" t="s">
        <v>673</v>
      </c>
      <c r="AK147" t="s">
        <v>248</v>
      </c>
      <c r="AL147" t="s">
        <v>161</v>
      </c>
      <c r="AM147" t="s">
        <v>161</v>
      </c>
      <c r="AN147" t="s">
        <v>161</v>
      </c>
      <c r="AO147" t="s">
        <v>161</v>
      </c>
      <c r="AP147" t="s">
        <v>168</v>
      </c>
      <c r="AQ147" t="s">
        <v>168</v>
      </c>
      <c r="AR147" t="s">
        <v>168</v>
      </c>
      <c r="AS147" t="s">
        <v>161</v>
      </c>
      <c r="AT147" t="s">
        <v>161</v>
      </c>
      <c r="AU147" t="s">
        <v>161</v>
      </c>
      <c r="AV147" t="s">
        <v>169</v>
      </c>
      <c r="AW147" t="s">
        <v>169</v>
      </c>
      <c r="AX147" t="s">
        <v>169</v>
      </c>
      <c r="AY147" t="s">
        <v>168</v>
      </c>
      <c r="AZ147" t="s">
        <v>168</v>
      </c>
      <c r="BA147" t="s">
        <v>168</v>
      </c>
      <c r="BB147" t="s">
        <v>168</v>
      </c>
      <c r="BC147" t="s">
        <v>168</v>
      </c>
      <c r="BD147" t="s">
        <v>168</v>
      </c>
      <c r="BE147" t="s">
        <v>170</v>
      </c>
      <c r="BF147" t="s">
        <v>170</v>
      </c>
      <c r="BG147" t="s">
        <v>170</v>
      </c>
      <c r="BH147" t="s">
        <v>161</v>
      </c>
      <c r="BI147" t="s">
        <v>161</v>
      </c>
      <c r="BJ147" t="s">
        <v>161</v>
      </c>
      <c r="BK147" t="s">
        <v>161</v>
      </c>
      <c r="BL147" t="s">
        <v>161</v>
      </c>
      <c r="BM147" t="s">
        <v>161</v>
      </c>
      <c r="BN147" t="s">
        <v>161</v>
      </c>
      <c r="BO147" t="s">
        <v>161</v>
      </c>
      <c r="BP147" t="s">
        <v>161</v>
      </c>
      <c r="BQ147" t="s">
        <v>171</v>
      </c>
      <c r="BR147" t="s">
        <v>171</v>
      </c>
      <c r="BS147" t="s">
        <v>171</v>
      </c>
      <c r="BT147" t="s">
        <v>161</v>
      </c>
      <c r="BU147" t="s">
        <v>161</v>
      </c>
      <c r="BV147" t="s">
        <v>161</v>
      </c>
      <c r="BW147" t="s">
        <v>166</v>
      </c>
      <c r="BX147" t="s">
        <v>166</v>
      </c>
      <c r="BY147" t="s">
        <v>166</v>
      </c>
      <c r="BZ147" t="s">
        <v>172</v>
      </c>
      <c r="CA147" t="s">
        <v>172</v>
      </c>
      <c r="CB147" t="s">
        <v>172</v>
      </c>
      <c r="CC147" t="s">
        <v>172</v>
      </c>
      <c r="CD147" t="s">
        <v>172</v>
      </c>
      <c r="CE147" t="s">
        <v>172</v>
      </c>
      <c r="CF147" t="s">
        <v>173</v>
      </c>
      <c r="CG147" t="s">
        <v>173</v>
      </c>
      <c r="CH147" t="s">
        <v>173</v>
      </c>
      <c r="CI147" t="s">
        <v>174</v>
      </c>
      <c r="CJ147" t="s">
        <v>174</v>
      </c>
      <c r="CK147" t="s">
        <v>174</v>
      </c>
      <c r="CL147" t="s">
        <v>161</v>
      </c>
      <c r="CM147" t="s">
        <v>161</v>
      </c>
      <c r="CN147" t="s">
        <v>161</v>
      </c>
      <c r="CO147" t="s">
        <v>166</v>
      </c>
      <c r="CP147" t="s">
        <v>166</v>
      </c>
      <c r="CQ147" t="s">
        <v>166</v>
      </c>
      <c r="CR147" t="s">
        <v>166</v>
      </c>
      <c r="CS147" t="s">
        <v>134</v>
      </c>
      <c r="CT147" t="s">
        <v>134</v>
      </c>
      <c r="CU147" t="s">
        <v>134</v>
      </c>
      <c r="CV147" t="s">
        <v>134</v>
      </c>
      <c r="CW147" t="s">
        <v>134</v>
      </c>
      <c r="CX147" t="s">
        <v>134</v>
      </c>
      <c r="CY147" t="s">
        <v>134</v>
      </c>
      <c r="CZ147" t="s">
        <v>134</v>
      </c>
      <c r="DA147" t="s">
        <v>134</v>
      </c>
      <c r="DB147" t="s">
        <v>134</v>
      </c>
      <c r="DC147" t="s">
        <v>134</v>
      </c>
      <c r="DD147" t="s">
        <v>134</v>
      </c>
      <c r="DE147" t="s">
        <v>134</v>
      </c>
      <c r="DF147" t="s">
        <v>134</v>
      </c>
      <c r="DG147" t="s">
        <v>134</v>
      </c>
      <c r="DH147" t="s">
        <v>134</v>
      </c>
      <c r="DI147" t="s">
        <v>174</v>
      </c>
      <c r="DJ147" t="s">
        <v>134</v>
      </c>
      <c r="DK147" t="s">
        <v>175</v>
      </c>
      <c r="DL147" t="s">
        <v>175</v>
      </c>
      <c r="DM147" t="s">
        <v>175</v>
      </c>
      <c r="DN147" t="s">
        <v>175</v>
      </c>
      <c r="DO147" t="s">
        <v>175</v>
      </c>
      <c r="DP147" t="s">
        <v>175</v>
      </c>
      <c r="DQ147" t="s">
        <v>175</v>
      </c>
      <c r="DR147">
        <v>1</v>
      </c>
      <c r="DS147">
        <v>20030830</v>
      </c>
      <c r="DT147" t="s">
        <v>672</v>
      </c>
      <c r="DU147">
        <v>130</v>
      </c>
      <c r="DV147" t="s">
        <v>143</v>
      </c>
    </row>
    <row r="148" spans="1:126">
      <c r="A148" t="s">
        <v>160</v>
      </c>
      <c r="B148">
        <v>4</v>
      </c>
      <c r="C148" t="s">
        <v>161</v>
      </c>
      <c r="D148">
        <v>49077</v>
      </c>
      <c r="E148" t="s">
        <v>577</v>
      </c>
      <c r="F148" t="s">
        <v>128</v>
      </c>
      <c r="G148">
        <v>20030904</v>
      </c>
      <c r="H148" t="s">
        <v>674</v>
      </c>
      <c r="I148" t="s">
        <v>334</v>
      </c>
      <c r="J148">
        <v>20030910</v>
      </c>
      <c r="K148" t="s">
        <v>624</v>
      </c>
      <c r="L148" t="s">
        <v>675</v>
      </c>
      <c r="M148" t="s">
        <v>676</v>
      </c>
      <c r="N148" t="s">
        <v>677</v>
      </c>
      <c r="O148" t="s">
        <v>133</v>
      </c>
      <c r="P148" t="s">
        <v>134</v>
      </c>
      <c r="Q148" t="s">
        <v>135</v>
      </c>
      <c r="R148" t="s">
        <v>136</v>
      </c>
      <c r="S148" t="s">
        <v>135</v>
      </c>
      <c r="T148" t="s">
        <v>137</v>
      </c>
      <c r="U148" t="s">
        <v>137</v>
      </c>
      <c r="V148">
        <v>0</v>
      </c>
      <c r="W148" t="s">
        <v>200</v>
      </c>
      <c r="X148">
        <v>143.5</v>
      </c>
      <c r="Y148">
        <v>20030903</v>
      </c>
      <c r="Z148" t="s">
        <v>138</v>
      </c>
      <c r="AA148" t="s">
        <v>621</v>
      </c>
      <c r="AB148">
        <v>11769</v>
      </c>
      <c r="AC148">
        <v>3</v>
      </c>
      <c r="AD148" t="s">
        <v>165</v>
      </c>
      <c r="AE148" t="s">
        <v>165</v>
      </c>
      <c r="AF148" t="s">
        <v>165</v>
      </c>
      <c r="AG148" t="s">
        <v>165</v>
      </c>
      <c r="AH148" t="s">
        <v>137</v>
      </c>
      <c r="AI148" t="s">
        <v>166</v>
      </c>
      <c r="AJ148" t="s">
        <v>678</v>
      </c>
      <c r="AK148" t="s">
        <v>248</v>
      </c>
      <c r="AL148" t="s">
        <v>161</v>
      </c>
      <c r="AM148" t="s">
        <v>161</v>
      </c>
      <c r="AN148" t="s">
        <v>161</v>
      </c>
      <c r="AO148" t="s">
        <v>161</v>
      </c>
      <c r="AP148" t="s">
        <v>168</v>
      </c>
      <c r="AQ148" t="s">
        <v>168</v>
      </c>
      <c r="AR148" t="s">
        <v>168</v>
      </c>
      <c r="AS148" t="s">
        <v>161</v>
      </c>
      <c r="AT148" t="s">
        <v>161</v>
      </c>
      <c r="AU148" t="s">
        <v>161</v>
      </c>
      <c r="AV148" t="s">
        <v>169</v>
      </c>
      <c r="AW148" t="s">
        <v>169</v>
      </c>
      <c r="AX148" t="s">
        <v>169</v>
      </c>
      <c r="AY148" t="s">
        <v>168</v>
      </c>
      <c r="AZ148" t="s">
        <v>168</v>
      </c>
      <c r="BA148" t="s">
        <v>168</v>
      </c>
      <c r="BB148" t="s">
        <v>168</v>
      </c>
      <c r="BC148" t="s">
        <v>168</v>
      </c>
      <c r="BD148" t="s">
        <v>168</v>
      </c>
      <c r="BE148" t="s">
        <v>170</v>
      </c>
      <c r="BF148" t="s">
        <v>170</v>
      </c>
      <c r="BG148" t="s">
        <v>170</v>
      </c>
      <c r="BH148" t="s">
        <v>161</v>
      </c>
      <c r="BI148" t="s">
        <v>161</v>
      </c>
      <c r="BJ148" t="s">
        <v>161</v>
      </c>
      <c r="BK148" t="s">
        <v>161</v>
      </c>
      <c r="BL148" t="s">
        <v>161</v>
      </c>
      <c r="BM148" t="s">
        <v>161</v>
      </c>
      <c r="BN148" t="s">
        <v>161</v>
      </c>
      <c r="BO148" t="s">
        <v>161</v>
      </c>
      <c r="BP148" t="s">
        <v>161</v>
      </c>
      <c r="BQ148" t="s">
        <v>171</v>
      </c>
      <c r="BR148" t="s">
        <v>171</v>
      </c>
      <c r="BS148" t="s">
        <v>171</v>
      </c>
      <c r="BT148" t="s">
        <v>161</v>
      </c>
      <c r="BU148" t="s">
        <v>161</v>
      </c>
      <c r="BV148" t="s">
        <v>161</v>
      </c>
      <c r="BW148" t="s">
        <v>166</v>
      </c>
      <c r="BX148" t="s">
        <v>166</v>
      </c>
      <c r="BY148" t="s">
        <v>166</v>
      </c>
      <c r="BZ148" t="s">
        <v>172</v>
      </c>
      <c r="CA148" t="s">
        <v>172</v>
      </c>
      <c r="CB148" t="s">
        <v>172</v>
      </c>
      <c r="CC148" t="s">
        <v>172</v>
      </c>
      <c r="CD148" t="s">
        <v>172</v>
      </c>
      <c r="CE148" t="s">
        <v>172</v>
      </c>
      <c r="CF148" t="s">
        <v>173</v>
      </c>
      <c r="CG148" t="s">
        <v>173</v>
      </c>
      <c r="CH148" t="s">
        <v>173</v>
      </c>
      <c r="CI148" t="s">
        <v>174</v>
      </c>
      <c r="CJ148" t="s">
        <v>174</v>
      </c>
      <c r="CK148" t="s">
        <v>174</v>
      </c>
      <c r="CL148" t="s">
        <v>161</v>
      </c>
      <c r="CM148" t="s">
        <v>161</v>
      </c>
      <c r="CN148" t="s">
        <v>161</v>
      </c>
      <c r="CO148" t="s">
        <v>166</v>
      </c>
      <c r="CP148" t="s">
        <v>166</v>
      </c>
      <c r="CQ148" t="s">
        <v>166</v>
      </c>
      <c r="CR148" t="s">
        <v>166</v>
      </c>
      <c r="CS148" t="s">
        <v>134</v>
      </c>
      <c r="CT148" t="s">
        <v>134</v>
      </c>
      <c r="CU148" t="s">
        <v>134</v>
      </c>
      <c r="CV148" t="s">
        <v>134</v>
      </c>
      <c r="CW148" t="s">
        <v>134</v>
      </c>
      <c r="CX148" t="s">
        <v>134</v>
      </c>
      <c r="CY148" t="s">
        <v>134</v>
      </c>
      <c r="CZ148" t="s">
        <v>134</v>
      </c>
      <c r="DA148" t="s">
        <v>134</v>
      </c>
      <c r="DB148" t="s">
        <v>134</v>
      </c>
      <c r="DC148" t="s">
        <v>134</v>
      </c>
      <c r="DD148" t="s">
        <v>134</v>
      </c>
      <c r="DE148" t="s">
        <v>134</v>
      </c>
      <c r="DF148" t="s">
        <v>134</v>
      </c>
      <c r="DG148" t="s">
        <v>134</v>
      </c>
      <c r="DH148" t="s">
        <v>134</v>
      </c>
      <c r="DI148" t="s">
        <v>174</v>
      </c>
      <c r="DJ148" t="s">
        <v>134</v>
      </c>
      <c r="DK148" t="s">
        <v>175</v>
      </c>
      <c r="DL148" t="s">
        <v>175</v>
      </c>
      <c r="DM148" t="s">
        <v>175</v>
      </c>
      <c r="DN148" t="s">
        <v>175</v>
      </c>
      <c r="DO148" t="s">
        <v>175</v>
      </c>
      <c r="DP148" t="s">
        <v>175</v>
      </c>
      <c r="DQ148" t="s">
        <v>175</v>
      </c>
      <c r="DR148" t="s">
        <v>679</v>
      </c>
      <c r="DS148">
        <v>20030904</v>
      </c>
      <c r="DT148" t="s">
        <v>674</v>
      </c>
      <c r="DU148">
        <v>130</v>
      </c>
      <c r="DV148" t="s">
        <v>143</v>
      </c>
    </row>
    <row r="149" spans="1:126">
      <c r="A149" t="s">
        <v>160</v>
      </c>
      <c r="B149">
        <v>4</v>
      </c>
      <c r="C149" t="s">
        <v>161</v>
      </c>
      <c r="D149">
        <v>49078</v>
      </c>
      <c r="E149" t="s">
        <v>577</v>
      </c>
      <c r="F149" t="s">
        <v>128</v>
      </c>
      <c r="G149">
        <v>20030911</v>
      </c>
      <c r="H149" t="s">
        <v>186</v>
      </c>
      <c r="I149" t="s">
        <v>334</v>
      </c>
      <c r="J149">
        <v>20030912</v>
      </c>
      <c r="K149" t="s">
        <v>624</v>
      </c>
      <c r="L149" t="s">
        <v>680</v>
      </c>
      <c r="M149" t="s">
        <v>409</v>
      </c>
      <c r="N149" t="s">
        <v>410</v>
      </c>
      <c r="O149" t="s">
        <v>133</v>
      </c>
      <c r="P149" t="s">
        <v>134</v>
      </c>
      <c r="Q149" t="s">
        <v>135</v>
      </c>
      <c r="R149" t="s">
        <v>136</v>
      </c>
      <c r="S149" t="s">
        <v>135</v>
      </c>
      <c r="T149" t="s">
        <v>137</v>
      </c>
      <c r="U149" t="s">
        <v>137</v>
      </c>
      <c r="V149">
        <v>0</v>
      </c>
      <c r="W149" t="s">
        <v>200</v>
      </c>
      <c r="X149">
        <v>143.5</v>
      </c>
      <c r="Y149">
        <v>20030911</v>
      </c>
      <c r="Z149" t="s">
        <v>138</v>
      </c>
      <c r="AA149" t="s">
        <v>681</v>
      </c>
      <c r="AB149">
        <v>11769</v>
      </c>
      <c r="AC149">
        <v>0</v>
      </c>
      <c r="AD149" t="s">
        <v>165</v>
      </c>
      <c r="AE149" t="s">
        <v>165</v>
      </c>
      <c r="AF149" t="s">
        <v>165</v>
      </c>
      <c r="AG149" t="s">
        <v>165</v>
      </c>
      <c r="AH149" t="s">
        <v>137</v>
      </c>
      <c r="AI149" t="s">
        <v>166</v>
      </c>
      <c r="AJ149" t="s">
        <v>682</v>
      </c>
      <c r="AK149" t="s">
        <v>248</v>
      </c>
      <c r="AL149" t="s">
        <v>161</v>
      </c>
      <c r="AM149" t="s">
        <v>161</v>
      </c>
      <c r="AN149" t="s">
        <v>161</v>
      </c>
      <c r="AO149" t="s">
        <v>161</v>
      </c>
      <c r="AP149" t="s">
        <v>168</v>
      </c>
      <c r="AQ149" t="s">
        <v>168</v>
      </c>
      <c r="AR149" t="s">
        <v>168</v>
      </c>
      <c r="AS149" t="s">
        <v>161</v>
      </c>
      <c r="AT149" t="s">
        <v>161</v>
      </c>
      <c r="AU149" t="s">
        <v>161</v>
      </c>
      <c r="AV149" t="s">
        <v>169</v>
      </c>
      <c r="AW149" t="s">
        <v>169</v>
      </c>
      <c r="AX149" t="s">
        <v>169</v>
      </c>
      <c r="AY149" t="s">
        <v>168</v>
      </c>
      <c r="AZ149" t="s">
        <v>168</v>
      </c>
      <c r="BA149" t="s">
        <v>168</v>
      </c>
      <c r="BB149" t="s">
        <v>168</v>
      </c>
      <c r="BC149" t="s">
        <v>168</v>
      </c>
      <c r="BD149" t="s">
        <v>168</v>
      </c>
      <c r="BE149" t="s">
        <v>170</v>
      </c>
      <c r="BF149" t="s">
        <v>170</v>
      </c>
      <c r="BG149" t="s">
        <v>170</v>
      </c>
      <c r="BH149" t="s">
        <v>161</v>
      </c>
      <c r="BI149" t="s">
        <v>161</v>
      </c>
      <c r="BJ149" t="s">
        <v>161</v>
      </c>
      <c r="BK149" t="s">
        <v>161</v>
      </c>
      <c r="BL149" t="s">
        <v>161</v>
      </c>
      <c r="BM149" t="s">
        <v>161</v>
      </c>
      <c r="BN149" t="s">
        <v>161</v>
      </c>
      <c r="BO149" t="s">
        <v>161</v>
      </c>
      <c r="BP149" t="s">
        <v>161</v>
      </c>
      <c r="BQ149" t="s">
        <v>171</v>
      </c>
      <c r="BR149" t="s">
        <v>171</v>
      </c>
      <c r="BS149" t="s">
        <v>171</v>
      </c>
      <c r="BT149" t="s">
        <v>161</v>
      </c>
      <c r="BU149" t="s">
        <v>161</v>
      </c>
      <c r="BV149" t="s">
        <v>161</v>
      </c>
      <c r="BW149" t="s">
        <v>166</v>
      </c>
      <c r="BX149" t="s">
        <v>166</v>
      </c>
      <c r="BY149" t="s">
        <v>166</v>
      </c>
      <c r="BZ149" t="s">
        <v>172</v>
      </c>
      <c r="CA149" t="s">
        <v>172</v>
      </c>
      <c r="CB149" t="s">
        <v>172</v>
      </c>
      <c r="CC149" t="s">
        <v>172</v>
      </c>
      <c r="CD149" t="s">
        <v>172</v>
      </c>
      <c r="CE149" t="s">
        <v>172</v>
      </c>
      <c r="CF149" t="s">
        <v>173</v>
      </c>
      <c r="CG149" t="s">
        <v>173</v>
      </c>
      <c r="CH149" t="s">
        <v>173</v>
      </c>
      <c r="CI149" t="s">
        <v>174</v>
      </c>
      <c r="CJ149" t="s">
        <v>174</v>
      </c>
      <c r="CK149" t="s">
        <v>174</v>
      </c>
      <c r="CL149" t="s">
        <v>161</v>
      </c>
      <c r="CM149" t="s">
        <v>161</v>
      </c>
      <c r="CN149" t="s">
        <v>161</v>
      </c>
      <c r="CO149" t="s">
        <v>166</v>
      </c>
      <c r="CP149" t="s">
        <v>166</v>
      </c>
      <c r="CQ149" t="s">
        <v>166</v>
      </c>
      <c r="CR149" t="s">
        <v>166</v>
      </c>
      <c r="CS149" t="s">
        <v>134</v>
      </c>
      <c r="CT149" t="s">
        <v>134</v>
      </c>
      <c r="CU149" t="s">
        <v>134</v>
      </c>
      <c r="CV149" t="s">
        <v>134</v>
      </c>
      <c r="CW149" t="s">
        <v>134</v>
      </c>
      <c r="CX149" t="s">
        <v>134</v>
      </c>
      <c r="CY149" t="s">
        <v>134</v>
      </c>
      <c r="CZ149" t="s">
        <v>134</v>
      </c>
      <c r="DA149" t="s">
        <v>134</v>
      </c>
      <c r="DB149" t="s">
        <v>134</v>
      </c>
      <c r="DC149" t="s">
        <v>134</v>
      </c>
      <c r="DD149" t="s">
        <v>134</v>
      </c>
      <c r="DE149" t="s">
        <v>134</v>
      </c>
      <c r="DF149" t="s">
        <v>134</v>
      </c>
      <c r="DG149" t="s">
        <v>134</v>
      </c>
      <c r="DH149" t="s">
        <v>134</v>
      </c>
      <c r="DI149" t="s">
        <v>174</v>
      </c>
      <c r="DJ149" t="s">
        <v>134</v>
      </c>
      <c r="DK149" t="s">
        <v>175</v>
      </c>
      <c r="DL149" t="s">
        <v>175</v>
      </c>
      <c r="DM149" t="s">
        <v>175</v>
      </c>
      <c r="DN149" t="s">
        <v>175</v>
      </c>
      <c r="DO149" t="s">
        <v>175</v>
      </c>
      <c r="DP149" t="s">
        <v>175</v>
      </c>
      <c r="DQ149" t="s">
        <v>175</v>
      </c>
      <c r="DR149" t="s">
        <v>683</v>
      </c>
      <c r="DS149">
        <v>20030911</v>
      </c>
      <c r="DT149" t="s">
        <v>186</v>
      </c>
      <c r="DU149">
        <v>130</v>
      </c>
      <c r="DV149" t="s">
        <v>143</v>
      </c>
    </row>
    <row r="150" spans="1:126">
      <c r="A150" t="s">
        <v>160</v>
      </c>
      <c r="B150">
        <v>4</v>
      </c>
      <c r="C150">
        <v>20.8</v>
      </c>
      <c r="D150">
        <v>49079</v>
      </c>
      <c r="E150" t="s">
        <v>577</v>
      </c>
      <c r="F150" t="s">
        <v>128</v>
      </c>
      <c r="G150">
        <v>20030919</v>
      </c>
      <c r="H150" t="s">
        <v>684</v>
      </c>
      <c r="I150" t="s">
        <v>334</v>
      </c>
      <c r="J150">
        <v>20030922</v>
      </c>
      <c r="K150" t="s">
        <v>624</v>
      </c>
      <c r="L150" t="s">
        <v>285</v>
      </c>
      <c r="M150" t="s">
        <v>133</v>
      </c>
      <c r="N150" t="s">
        <v>133</v>
      </c>
      <c r="O150" t="s">
        <v>133</v>
      </c>
      <c r="P150">
        <v>3.2431999999999999</v>
      </c>
      <c r="Q150" t="s">
        <v>135</v>
      </c>
      <c r="R150" t="s">
        <v>136</v>
      </c>
      <c r="S150" t="s">
        <v>135</v>
      </c>
      <c r="T150" t="s">
        <v>137</v>
      </c>
      <c r="U150" t="s">
        <v>137</v>
      </c>
      <c r="V150">
        <v>0</v>
      </c>
      <c r="W150" t="s">
        <v>200</v>
      </c>
      <c r="X150">
        <v>143.5</v>
      </c>
      <c r="Y150">
        <v>20030917</v>
      </c>
      <c r="Z150" t="s">
        <v>138</v>
      </c>
      <c r="AA150" t="s">
        <v>685</v>
      </c>
      <c r="AB150">
        <v>11769</v>
      </c>
      <c r="AC150">
        <v>40</v>
      </c>
      <c r="AD150">
        <v>59.24</v>
      </c>
      <c r="AE150">
        <v>51.76</v>
      </c>
      <c r="AF150">
        <v>10.18</v>
      </c>
      <c r="AG150">
        <v>9.0500000000000007</v>
      </c>
      <c r="AH150">
        <v>9.09</v>
      </c>
      <c r="AI150">
        <v>140</v>
      </c>
      <c r="AJ150" t="s">
        <v>686</v>
      </c>
      <c r="AK150">
        <v>40</v>
      </c>
      <c r="AL150">
        <v>14.7</v>
      </c>
      <c r="AM150">
        <v>6.1</v>
      </c>
      <c r="AN150">
        <v>20.8</v>
      </c>
      <c r="AO150">
        <v>0</v>
      </c>
      <c r="AP150">
        <v>3148</v>
      </c>
      <c r="AQ150">
        <v>3151</v>
      </c>
      <c r="AR150">
        <v>3150</v>
      </c>
      <c r="AS150">
        <v>13.3</v>
      </c>
      <c r="AT150">
        <v>13.5</v>
      </c>
      <c r="AU150">
        <v>13.4</v>
      </c>
      <c r="AV150">
        <v>2.17</v>
      </c>
      <c r="AW150">
        <v>2.2599999999999998</v>
      </c>
      <c r="AX150">
        <v>2.2200000000000002</v>
      </c>
      <c r="AY150">
        <v>4376</v>
      </c>
      <c r="AZ150">
        <v>4792</v>
      </c>
      <c r="BA150">
        <v>4648</v>
      </c>
      <c r="BB150">
        <v>1870</v>
      </c>
      <c r="BC150">
        <v>2139</v>
      </c>
      <c r="BD150">
        <v>1982</v>
      </c>
      <c r="BE150">
        <v>829</v>
      </c>
      <c r="BF150">
        <v>866</v>
      </c>
      <c r="BG150">
        <v>851</v>
      </c>
      <c r="BH150">
        <v>143.4</v>
      </c>
      <c r="BI150">
        <v>143.69999999999999</v>
      </c>
      <c r="BJ150">
        <v>143.5</v>
      </c>
      <c r="BK150">
        <v>86.6</v>
      </c>
      <c r="BL150">
        <v>88.7</v>
      </c>
      <c r="BM150">
        <v>87.9</v>
      </c>
      <c r="BN150">
        <v>92.5</v>
      </c>
      <c r="BO150">
        <v>94.1</v>
      </c>
      <c r="BP150">
        <v>93.5</v>
      </c>
      <c r="BQ150">
        <v>4.9000000000000004</v>
      </c>
      <c r="BR150">
        <v>6.4</v>
      </c>
      <c r="BS150">
        <v>5.6</v>
      </c>
      <c r="BT150">
        <v>25.6</v>
      </c>
      <c r="BU150">
        <v>27.4</v>
      </c>
      <c r="BV150">
        <v>26.5</v>
      </c>
      <c r="BW150">
        <v>266</v>
      </c>
      <c r="BX150">
        <v>277</v>
      </c>
      <c r="BY150">
        <v>275</v>
      </c>
      <c r="BZ150">
        <v>10.9</v>
      </c>
      <c r="CA150">
        <v>11.1</v>
      </c>
      <c r="CB150">
        <v>11</v>
      </c>
      <c r="CC150">
        <v>0.8</v>
      </c>
      <c r="CD150">
        <v>1.2</v>
      </c>
      <c r="CE150">
        <v>1</v>
      </c>
      <c r="CF150">
        <v>0.47</v>
      </c>
      <c r="CG150">
        <v>0.52</v>
      </c>
      <c r="CH150">
        <v>0.5</v>
      </c>
      <c r="CI150">
        <v>35</v>
      </c>
      <c r="CJ150">
        <v>35</v>
      </c>
      <c r="CK150">
        <v>35</v>
      </c>
      <c r="CL150">
        <v>310</v>
      </c>
      <c r="CM150">
        <v>331</v>
      </c>
      <c r="CN150">
        <v>320</v>
      </c>
      <c r="CO150">
        <v>1660</v>
      </c>
      <c r="CP150">
        <v>720</v>
      </c>
      <c r="CQ150">
        <v>540</v>
      </c>
      <c r="CR150">
        <v>1700</v>
      </c>
      <c r="CS150">
        <v>6.8599999999999994E-2</v>
      </c>
      <c r="CT150">
        <v>7.3700000000000002E-2</v>
      </c>
      <c r="CU150">
        <v>7.2400000000000006E-2</v>
      </c>
      <c r="CV150">
        <v>0.1016</v>
      </c>
      <c r="CW150">
        <v>0.1118</v>
      </c>
      <c r="CX150">
        <v>0.1067</v>
      </c>
      <c r="CY150">
        <v>6.6000000000000003E-2</v>
      </c>
      <c r="CZ150">
        <v>7.1099999999999997E-2</v>
      </c>
      <c r="DA150">
        <v>6.7299999999999999E-2</v>
      </c>
      <c r="DB150">
        <v>5.5899999999999998E-2</v>
      </c>
      <c r="DC150">
        <v>5.5899999999999998E-2</v>
      </c>
      <c r="DD150">
        <v>5.5899999999999998E-2</v>
      </c>
      <c r="DE150">
        <v>6.6000000000000003E-2</v>
      </c>
      <c r="DF150">
        <v>6.6000000000000003E-2</v>
      </c>
      <c r="DG150">
        <v>6.6000000000000003E-2</v>
      </c>
      <c r="DH150">
        <v>5.1000000000000004E-3</v>
      </c>
      <c r="DI150">
        <v>2</v>
      </c>
      <c r="DJ150">
        <v>3.0499999999999999E-2</v>
      </c>
      <c r="DK150">
        <v>1373</v>
      </c>
      <c r="DL150">
        <v>130</v>
      </c>
      <c r="DM150">
        <v>8252</v>
      </c>
      <c r="DN150" t="s">
        <v>188</v>
      </c>
      <c r="DO150">
        <v>2005</v>
      </c>
      <c r="DP150">
        <v>2405</v>
      </c>
      <c r="DQ150" t="s">
        <v>142</v>
      </c>
      <c r="DR150" t="s">
        <v>687</v>
      </c>
      <c r="DS150">
        <v>20030919</v>
      </c>
      <c r="DT150" t="s">
        <v>684</v>
      </c>
      <c r="DU150">
        <v>130</v>
      </c>
      <c r="DV150" t="s">
        <v>143</v>
      </c>
    </row>
    <row r="151" spans="1:126">
      <c r="A151" t="s">
        <v>160</v>
      </c>
      <c r="B151">
        <v>4</v>
      </c>
      <c r="C151">
        <v>7.8</v>
      </c>
      <c r="D151">
        <v>49770</v>
      </c>
      <c r="E151" t="s">
        <v>577</v>
      </c>
      <c r="F151" t="s">
        <v>145</v>
      </c>
      <c r="G151">
        <v>20031017</v>
      </c>
      <c r="H151" t="s">
        <v>688</v>
      </c>
      <c r="I151" t="s">
        <v>236</v>
      </c>
      <c r="J151">
        <v>20031020</v>
      </c>
      <c r="K151">
        <v>20040417</v>
      </c>
      <c r="L151" t="s">
        <v>689</v>
      </c>
      <c r="M151" t="s">
        <v>244</v>
      </c>
      <c r="N151" t="s">
        <v>133</v>
      </c>
      <c r="O151" t="s">
        <v>133</v>
      </c>
      <c r="P151">
        <v>-1.7761</v>
      </c>
      <c r="Q151" t="s">
        <v>135</v>
      </c>
      <c r="R151" t="s">
        <v>136</v>
      </c>
      <c r="S151" t="s">
        <v>135</v>
      </c>
      <c r="T151" t="s">
        <v>137</v>
      </c>
      <c r="U151" t="s">
        <v>137</v>
      </c>
      <c r="V151">
        <v>0</v>
      </c>
      <c r="W151" t="s">
        <v>151</v>
      </c>
      <c r="X151">
        <v>143.5</v>
      </c>
      <c r="Y151">
        <v>20031015</v>
      </c>
      <c r="Z151" t="s">
        <v>138</v>
      </c>
      <c r="AA151" t="s">
        <v>578</v>
      </c>
      <c r="AB151">
        <v>11769</v>
      </c>
      <c r="AC151">
        <v>40</v>
      </c>
      <c r="AD151">
        <v>58.8</v>
      </c>
      <c r="AE151">
        <v>52.77</v>
      </c>
      <c r="AF151">
        <v>10.17</v>
      </c>
      <c r="AG151">
        <v>9.23</v>
      </c>
      <c r="AH151">
        <v>9.2799999999999994</v>
      </c>
      <c r="AI151">
        <v>90</v>
      </c>
      <c r="AJ151" t="s">
        <v>690</v>
      </c>
      <c r="AK151">
        <v>40</v>
      </c>
      <c r="AL151">
        <v>4.5999999999999996</v>
      </c>
      <c r="AM151">
        <v>3.2</v>
      </c>
      <c r="AN151">
        <v>7.8</v>
      </c>
      <c r="AO151">
        <v>0</v>
      </c>
      <c r="AP151">
        <v>3147</v>
      </c>
      <c r="AQ151">
        <v>3152</v>
      </c>
      <c r="AR151">
        <v>3150</v>
      </c>
      <c r="AS151">
        <v>13.3</v>
      </c>
      <c r="AT151">
        <v>13.5</v>
      </c>
      <c r="AU151">
        <v>13.4</v>
      </c>
      <c r="AV151">
        <v>2.25</v>
      </c>
      <c r="AW151">
        <v>2.29</v>
      </c>
      <c r="AX151">
        <v>2.27</v>
      </c>
      <c r="AY151">
        <v>4187</v>
      </c>
      <c r="AZ151">
        <v>4646</v>
      </c>
      <c r="BA151">
        <v>4467</v>
      </c>
      <c r="BB151">
        <v>1732</v>
      </c>
      <c r="BC151">
        <v>1890</v>
      </c>
      <c r="BD151">
        <v>1824</v>
      </c>
      <c r="BE151">
        <v>832</v>
      </c>
      <c r="BF151">
        <v>878</v>
      </c>
      <c r="BG151">
        <v>851</v>
      </c>
      <c r="BH151">
        <v>143.4</v>
      </c>
      <c r="BI151">
        <v>143.6</v>
      </c>
      <c r="BJ151">
        <v>143.5</v>
      </c>
      <c r="BK151">
        <v>86.1</v>
      </c>
      <c r="BL151">
        <v>89.5</v>
      </c>
      <c r="BM151">
        <v>87.9</v>
      </c>
      <c r="BN151">
        <v>92.1</v>
      </c>
      <c r="BO151">
        <v>94.7</v>
      </c>
      <c r="BP151">
        <v>93.5</v>
      </c>
      <c r="BQ151">
        <v>4.9000000000000004</v>
      </c>
      <c r="BR151">
        <v>6.7</v>
      </c>
      <c r="BS151">
        <v>5.6</v>
      </c>
      <c r="BT151">
        <v>26</v>
      </c>
      <c r="BU151">
        <v>29.7</v>
      </c>
      <c r="BV151">
        <v>27.6</v>
      </c>
      <c r="BW151">
        <v>271</v>
      </c>
      <c r="BX151">
        <v>279</v>
      </c>
      <c r="BY151">
        <v>276</v>
      </c>
      <c r="BZ151">
        <v>9.3000000000000007</v>
      </c>
      <c r="CA151">
        <v>9.5</v>
      </c>
      <c r="CB151">
        <v>9.4</v>
      </c>
      <c r="CC151">
        <v>1.2</v>
      </c>
      <c r="CD151">
        <v>1.9</v>
      </c>
      <c r="CE151">
        <v>1.8</v>
      </c>
      <c r="CF151">
        <v>0.47</v>
      </c>
      <c r="CG151">
        <v>0.53</v>
      </c>
      <c r="CH151">
        <v>0.5</v>
      </c>
      <c r="CI151">
        <v>35</v>
      </c>
      <c r="CJ151">
        <v>35</v>
      </c>
      <c r="CK151">
        <v>35</v>
      </c>
      <c r="CL151">
        <v>138</v>
      </c>
      <c r="CM151">
        <v>167</v>
      </c>
      <c r="CN151">
        <v>154</v>
      </c>
      <c r="CO151">
        <v>1660</v>
      </c>
      <c r="CP151">
        <v>720</v>
      </c>
      <c r="CQ151">
        <v>540</v>
      </c>
      <c r="CR151">
        <v>1750</v>
      </c>
      <c r="CS151">
        <v>6.8599999999999994E-2</v>
      </c>
      <c r="CT151">
        <v>7.1099999999999997E-2</v>
      </c>
      <c r="CU151">
        <v>6.9199999999999998E-2</v>
      </c>
      <c r="CV151">
        <v>0.1016</v>
      </c>
      <c r="CW151">
        <v>0.1041</v>
      </c>
      <c r="CX151">
        <v>0.1022</v>
      </c>
      <c r="CY151">
        <v>6.8599999999999994E-2</v>
      </c>
      <c r="CZ151">
        <v>7.1099999999999997E-2</v>
      </c>
      <c r="DA151">
        <v>6.9199999999999998E-2</v>
      </c>
      <c r="DB151">
        <v>6.8599999999999994E-2</v>
      </c>
      <c r="DC151">
        <v>6.8599999999999994E-2</v>
      </c>
      <c r="DD151">
        <v>6.8599999999999994E-2</v>
      </c>
      <c r="DE151">
        <v>7.1099999999999997E-2</v>
      </c>
      <c r="DF151">
        <v>7.1099999999999997E-2</v>
      </c>
      <c r="DG151">
        <v>7.1099999999999997E-2</v>
      </c>
      <c r="DH151">
        <v>2.5000000000000001E-3</v>
      </c>
      <c r="DI151">
        <v>4</v>
      </c>
      <c r="DJ151">
        <v>4.8300000000000003E-2</v>
      </c>
      <c r="DK151">
        <v>130</v>
      </c>
      <c r="DL151">
        <v>130</v>
      </c>
      <c r="DM151">
        <v>8252</v>
      </c>
      <c r="DN151" t="s">
        <v>188</v>
      </c>
      <c r="DO151">
        <v>1293</v>
      </c>
      <c r="DP151">
        <v>2405</v>
      </c>
      <c r="DQ151" t="s">
        <v>142</v>
      </c>
      <c r="DR151" t="s">
        <v>691</v>
      </c>
      <c r="DS151">
        <v>20031017</v>
      </c>
      <c r="DT151" t="s">
        <v>688</v>
      </c>
      <c r="DU151">
        <v>130</v>
      </c>
      <c r="DV151" t="s">
        <v>143</v>
      </c>
    </row>
    <row r="152" spans="1:126">
      <c r="A152" t="s">
        <v>160</v>
      </c>
      <c r="B152">
        <v>5</v>
      </c>
      <c r="C152">
        <v>16.899999999999999</v>
      </c>
      <c r="D152">
        <v>49771</v>
      </c>
      <c r="E152" t="s">
        <v>577</v>
      </c>
      <c r="F152" t="s">
        <v>145</v>
      </c>
      <c r="G152">
        <v>20031107</v>
      </c>
      <c r="H152" t="s">
        <v>692</v>
      </c>
      <c r="I152" t="s">
        <v>236</v>
      </c>
      <c r="J152">
        <v>20031110</v>
      </c>
      <c r="K152">
        <v>20040507</v>
      </c>
      <c r="L152" t="s">
        <v>382</v>
      </c>
      <c r="M152" t="s">
        <v>693</v>
      </c>
      <c r="N152" t="s">
        <v>694</v>
      </c>
      <c r="O152" t="s">
        <v>695</v>
      </c>
      <c r="P152">
        <v>1.7375</v>
      </c>
      <c r="Q152" t="s">
        <v>135</v>
      </c>
      <c r="R152" t="s">
        <v>136</v>
      </c>
      <c r="S152" t="s">
        <v>135</v>
      </c>
      <c r="T152" t="s">
        <v>137</v>
      </c>
      <c r="U152" t="s">
        <v>137</v>
      </c>
      <c r="V152">
        <v>0</v>
      </c>
      <c r="W152" t="s">
        <v>151</v>
      </c>
      <c r="X152">
        <v>143.5</v>
      </c>
      <c r="Y152">
        <v>20031105</v>
      </c>
      <c r="Z152" t="s">
        <v>138</v>
      </c>
      <c r="AA152" t="s">
        <v>696</v>
      </c>
      <c r="AB152">
        <v>11769</v>
      </c>
      <c r="AC152">
        <v>40</v>
      </c>
      <c r="AD152">
        <v>58.95</v>
      </c>
      <c r="AE152">
        <v>52.67</v>
      </c>
      <c r="AF152">
        <v>10.16</v>
      </c>
      <c r="AG152">
        <v>9.18</v>
      </c>
      <c r="AH152">
        <v>9.25</v>
      </c>
      <c r="AI152">
        <v>40</v>
      </c>
      <c r="AJ152" t="s">
        <v>697</v>
      </c>
      <c r="AK152">
        <v>40</v>
      </c>
      <c r="AL152">
        <v>8.5</v>
      </c>
      <c r="AM152">
        <v>8.4</v>
      </c>
      <c r="AN152">
        <v>16.899999999999999</v>
      </c>
      <c r="AO152">
        <v>0</v>
      </c>
      <c r="AP152">
        <v>3147</v>
      </c>
      <c r="AQ152">
        <v>3152</v>
      </c>
      <c r="AR152">
        <v>3150</v>
      </c>
      <c r="AS152">
        <v>13.4</v>
      </c>
      <c r="AT152">
        <v>13.5</v>
      </c>
      <c r="AU152">
        <v>13.4</v>
      </c>
      <c r="AV152">
        <v>2.2000000000000002</v>
      </c>
      <c r="AW152">
        <v>2.29</v>
      </c>
      <c r="AX152">
        <v>2.25</v>
      </c>
      <c r="AY152">
        <v>4531</v>
      </c>
      <c r="AZ152">
        <v>4859</v>
      </c>
      <c r="BA152">
        <v>4715</v>
      </c>
      <c r="BB152">
        <v>1702</v>
      </c>
      <c r="BC152">
        <v>1968</v>
      </c>
      <c r="BD152">
        <v>1892</v>
      </c>
      <c r="BE152">
        <v>829</v>
      </c>
      <c r="BF152">
        <v>869</v>
      </c>
      <c r="BG152">
        <v>847</v>
      </c>
      <c r="BH152">
        <v>143.4</v>
      </c>
      <c r="BI152">
        <v>143.6</v>
      </c>
      <c r="BJ152">
        <v>143.5</v>
      </c>
      <c r="BK152">
        <v>87.5</v>
      </c>
      <c r="BL152">
        <v>88.3</v>
      </c>
      <c r="BM152">
        <v>87.9</v>
      </c>
      <c r="BN152">
        <v>93.1</v>
      </c>
      <c r="BO152">
        <v>94</v>
      </c>
      <c r="BP152">
        <v>93.5</v>
      </c>
      <c r="BQ152">
        <v>5.5</v>
      </c>
      <c r="BR152">
        <v>5.8</v>
      </c>
      <c r="BS152">
        <v>5.6</v>
      </c>
      <c r="BT152">
        <v>25.2</v>
      </c>
      <c r="BU152">
        <v>28.8</v>
      </c>
      <c r="BV152">
        <v>27.1</v>
      </c>
      <c r="BW152">
        <v>275</v>
      </c>
      <c r="BX152">
        <v>283</v>
      </c>
      <c r="BY152">
        <v>278</v>
      </c>
      <c r="BZ152">
        <v>9.1999999999999993</v>
      </c>
      <c r="CA152">
        <v>9.8000000000000007</v>
      </c>
      <c r="CB152">
        <v>9.4</v>
      </c>
      <c r="CC152">
        <v>0.3</v>
      </c>
      <c r="CD152">
        <v>1</v>
      </c>
      <c r="CE152">
        <v>0.7</v>
      </c>
      <c r="CF152">
        <v>0.46</v>
      </c>
      <c r="CG152">
        <v>0.54</v>
      </c>
      <c r="CH152">
        <v>0.49</v>
      </c>
      <c r="CI152">
        <v>35</v>
      </c>
      <c r="CJ152">
        <v>35</v>
      </c>
      <c r="CK152">
        <v>35</v>
      </c>
      <c r="CL152">
        <v>117</v>
      </c>
      <c r="CM152">
        <v>159</v>
      </c>
      <c r="CN152">
        <v>141</v>
      </c>
      <c r="CO152">
        <v>1660</v>
      </c>
      <c r="CP152">
        <v>720</v>
      </c>
      <c r="CQ152">
        <v>540</v>
      </c>
      <c r="CR152">
        <v>1800</v>
      </c>
      <c r="CS152">
        <v>6.8599999999999994E-2</v>
      </c>
      <c r="CT152">
        <v>7.3700000000000002E-2</v>
      </c>
      <c r="CU152">
        <v>7.1099999999999997E-2</v>
      </c>
      <c r="CV152">
        <v>0.1067</v>
      </c>
      <c r="CW152">
        <v>0.10920000000000001</v>
      </c>
      <c r="CX152">
        <v>0.108</v>
      </c>
      <c r="CY152">
        <v>6.6000000000000003E-2</v>
      </c>
      <c r="CZ152">
        <v>7.3700000000000002E-2</v>
      </c>
      <c r="DA152">
        <v>7.0499999999999993E-2</v>
      </c>
      <c r="DB152">
        <v>5.33E-2</v>
      </c>
      <c r="DC152">
        <v>6.3500000000000001E-2</v>
      </c>
      <c r="DD152">
        <v>5.8400000000000001E-2</v>
      </c>
      <c r="DE152">
        <v>6.3500000000000001E-2</v>
      </c>
      <c r="DF152">
        <v>7.6200000000000004E-2</v>
      </c>
      <c r="DG152">
        <v>6.9800000000000001E-2</v>
      </c>
      <c r="DH152">
        <v>7.7000000000000002E-3</v>
      </c>
      <c r="DI152">
        <v>7</v>
      </c>
      <c r="DJ152">
        <v>4.8300000000000003E-2</v>
      </c>
      <c r="DK152">
        <v>205</v>
      </c>
      <c r="DL152">
        <v>205</v>
      </c>
      <c r="DM152">
        <v>8252</v>
      </c>
      <c r="DN152" t="s">
        <v>188</v>
      </c>
      <c r="DO152">
        <v>2003</v>
      </c>
      <c r="DP152">
        <v>2405</v>
      </c>
      <c r="DQ152" t="s">
        <v>142</v>
      </c>
      <c r="DR152">
        <v>111</v>
      </c>
      <c r="DS152">
        <v>20031107</v>
      </c>
      <c r="DT152" t="s">
        <v>692</v>
      </c>
      <c r="DU152">
        <v>205</v>
      </c>
      <c r="DV152" t="s">
        <v>143</v>
      </c>
    </row>
    <row r="153" spans="1:126">
      <c r="A153" t="s">
        <v>160</v>
      </c>
      <c r="B153">
        <v>3</v>
      </c>
      <c r="C153">
        <v>13.2</v>
      </c>
      <c r="D153">
        <v>49772</v>
      </c>
      <c r="E153" t="s">
        <v>577</v>
      </c>
      <c r="F153" t="s">
        <v>145</v>
      </c>
      <c r="G153">
        <v>20031124</v>
      </c>
      <c r="H153" t="s">
        <v>698</v>
      </c>
      <c r="I153" t="s">
        <v>236</v>
      </c>
      <c r="J153">
        <v>20031126</v>
      </c>
      <c r="K153">
        <v>20040524</v>
      </c>
      <c r="L153" t="s">
        <v>133</v>
      </c>
      <c r="M153" t="s">
        <v>133</v>
      </c>
      <c r="N153" t="s">
        <v>133</v>
      </c>
      <c r="O153" t="s">
        <v>133</v>
      </c>
      <c r="P153">
        <v>0.30890000000000001</v>
      </c>
      <c r="Q153" t="s">
        <v>135</v>
      </c>
      <c r="R153" t="s">
        <v>136</v>
      </c>
      <c r="S153" t="s">
        <v>135</v>
      </c>
      <c r="T153" t="s">
        <v>137</v>
      </c>
      <c r="U153" t="s">
        <v>137</v>
      </c>
      <c r="V153">
        <v>0</v>
      </c>
      <c r="W153" t="s">
        <v>151</v>
      </c>
      <c r="X153">
        <v>143.5</v>
      </c>
      <c r="Y153">
        <v>20031122</v>
      </c>
      <c r="Z153" t="s">
        <v>138</v>
      </c>
      <c r="AA153" t="s">
        <v>699</v>
      </c>
      <c r="AB153">
        <v>11769</v>
      </c>
      <c r="AC153">
        <v>40</v>
      </c>
      <c r="AD153">
        <v>58.98</v>
      </c>
      <c r="AE153">
        <v>52.3</v>
      </c>
      <c r="AF153">
        <v>10.18</v>
      </c>
      <c r="AG153">
        <v>9.11</v>
      </c>
      <c r="AH153">
        <v>9.14</v>
      </c>
      <c r="AI153">
        <v>80</v>
      </c>
      <c r="AJ153" t="s">
        <v>700</v>
      </c>
      <c r="AK153">
        <v>40</v>
      </c>
      <c r="AL153">
        <v>7.1</v>
      </c>
      <c r="AM153">
        <v>6.1</v>
      </c>
      <c r="AN153">
        <v>13.2</v>
      </c>
      <c r="AO153">
        <v>0</v>
      </c>
      <c r="AP153">
        <v>3147</v>
      </c>
      <c r="AQ153">
        <v>3152</v>
      </c>
      <c r="AR153">
        <v>3150</v>
      </c>
      <c r="AS153">
        <v>13.3</v>
      </c>
      <c r="AT153">
        <v>13.6</v>
      </c>
      <c r="AU153">
        <v>13.4</v>
      </c>
      <c r="AV153">
        <v>2.17</v>
      </c>
      <c r="AW153">
        <v>2.29</v>
      </c>
      <c r="AX153">
        <v>2.2200000000000002</v>
      </c>
      <c r="AY153">
        <v>4183</v>
      </c>
      <c r="AZ153">
        <v>4957</v>
      </c>
      <c r="BA153">
        <v>4634</v>
      </c>
      <c r="BB153">
        <v>1784</v>
      </c>
      <c r="BC153">
        <v>2227</v>
      </c>
      <c r="BD153">
        <v>2045</v>
      </c>
      <c r="BE153">
        <v>844</v>
      </c>
      <c r="BF153">
        <v>859</v>
      </c>
      <c r="BG153">
        <v>850</v>
      </c>
      <c r="BH153">
        <v>143.19999999999999</v>
      </c>
      <c r="BI153">
        <v>143.6</v>
      </c>
      <c r="BJ153">
        <v>143.5</v>
      </c>
      <c r="BK153">
        <v>87.8</v>
      </c>
      <c r="BL153">
        <v>88</v>
      </c>
      <c r="BM153">
        <v>87.9</v>
      </c>
      <c r="BN153">
        <v>93.3</v>
      </c>
      <c r="BO153">
        <v>93.6</v>
      </c>
      <c r="BP153">
        <v>93.5</v>
      </c>
      <c r="BQ153">
        <v>5.5</v>
      </c>
      <c r="BR153">
        <v>5.7</v>
      </c>
      <c r="BS153">
        <v>5.6</v>
      </c>
      <c r="BT153">
        <v>25.5</v>
      </c>
      <c r="BU153">
        <v>32.9</v>
      </c>
      <c r="BV153">
        <v>29.7</v>
      </c>
      <c r="BW153">
        <v>271</v>
      </c>
      <c r="BX153">
        <v>276</v>
      </c>
      <c r="BY153">
        <v>272</v>
      </c>
      <c r="BZ153">
        <v>8.8000000000000007</v>
      </c>
      <c r="CA153">
        <v>9.9</v>
      </c>
      <c r="CB153">
        <v>9.3000000000000007</v>
      </c>
      <c r="CC153">
        <v>0.6</v>
      </c>
      <c r="CD153">
        <v>1</v>
      </c>
      <c r="CE153">
        <v>0.8</v>
      </c>
      <c r="CF153">
        <v>0.5</v>
      </c>
      <c r="CG153">
        <v>0.5</v>
      </c>
      <c r="CH153">
        <v>0.5</v>
      </c>
      <c r="CI153">
        <v>35</v>
      </c>
      <c r="CJ153">
        <v>35</v>
      </c>
      <c r="CK153">
        <v>35</v>
      </c>
      <c r="CL153">
        <v>142</v>
      </c>
      <c r="CM153">
        <v>170</v>
      </c>
      <c r="CN153">
        <v>155</v>
      </c>
      <c r="CO153">
        <v>1660</v>
      </c>
      <c r="CP153">
        <v>720</v>
      </c>
      <c r="CQ153">
        <v>540</v>
      </c>
      <c r="CR153">
        <v>1760</v>
      </c>
      <c r="CS153">
        <v>7.6200000000000004E-2</v>
      </c>
      <c r="CT153">
        <v>8.3799999999999999E-2</v>
      </c>
      <c r="CU153">
        <v>8.0600000000000005E-2</v>
      </c>
      <c r="CV153">
        <v>0.1067</v>
      </c>
      <c r="CW153">
        <v>0.10920000000000001</v>
      </c>
      <c r="CX153">
        <v>0.108</v>
      </c>
      <c r="CY153">
        <v>6.0999999999999999E-2</v>
      </c>
      <c r="CZ153">
        <v>6.6000000000000003E-2</v>
      </c>
      <c r="DA153">
        <v>6.2199999999999998E-2</v>
      </c>
      <c r="DB153">
        <v>6.6000000000000003E-2</v>
      </c>
      <c r="DC153">
        <v>6.8599999999999994E-2</v>
      </c>
      <c r="DD153">
        <v>6.7299999999999999E-2</v>
      </c>
      <c r="DE153">
        <v>7.6200000000000004E-2</v>
      </c>
      <c r="DF153">
        <v>7.6200000000000004E-2</v>
      </c>
      <c r="DG153">
        <v>7.6200000000000004E-2</v>
      </c>
      <c r="DH153">
        <v>5.0000000000000001E-3</v>
      </c>
      <c r="DI153">
        <v>4</v>
      </c>
      <c r="DJ153">
        <v>4.0599999999999997E-2</v>
      </c>
      <c r="DK153">
        <v>201</v>
      </c>
      <c r="DL153">
        <v>204</v>
      </c>
      <c r="DM153">
        <v>8252</v>
      </c>
      <c r="DN153" t="s">
        <v>188</v>
      </c>
      <c r="DO153">
        <v>985</v>
      </c>
      <c r="DP153">
        <v>2405</v>
      </c>
      <c r="DQ153" t="s">
        <v>142</v>
      </c>
      <c r="DR153">
        <v>17</v>
      </c>
      <c r="DS153">
        <v>20031124</v>
      </c>
      <c r="DT153" t="s">
        <v>698</v>
      </c>
      <c r="DU153">
        <v>204</v>
      </c>
      <c r="DV153" t="s">
        <v>143</v>
      </c>
    </row>
    <row r="154" spans="1:126">
      <c r="A154" t="s">
        <v>160</v>
      </c>
      <c r="B154">
        <v>3</v>
      </c>
      <c r="C154">
        <v>8.5</v>
      </c>
      <c r="D154">
        <v>46573</v>
      </c>
      <c r="E154" t="s">
        <v>144</v>
      </c>
      <c r="F154" t="s">
        <v>145</v>
      </c>
      <c r="G154">
        <v>20031129</v>
      </c>
      <c r="H154" t="s">
        <v>701</v>
      </c>
      <c r="I154" t="s">
        <v>236</v>
      </c>
      <c r="J154">
        <v>20031202</v>
      </c>
      <c r="K154">
        <v>20040529</v>
      </c>
      <c r="L154" t="s">
        <v>133</v>
      </c>
      <c r="M154" t="s">
        <v>133</v>
      </c>
      <c r="N154" t="s">
        <v>133</v>
      </c>
      <c r="O154" t="s">
        <v>133</v>
      </c>
      <c r="P154">
        <v>8.6199999999999999E-2</v>
      </c>
      <c r="Q154" t="s">
        <v>135</v>
      </c>
      <c r="R154" t="s">
        <v>136</v>
      </c>
      <c r="S154" t="s">
        <v>135</v>
      </c>
      <c r="T154" t="s">
        <v>137</v>
      </c>
      <c r="U154" t="s">
        <v>137</v>
      </c>
      <c r="V154">
        <v>0</v>
      </c>
      <c r="W154" t="s">
        <v>147</v>
      </c>
      <c r="X154">
        <v>143.5</v>
      </c>
      <c r="Y154">
        <v>20031127</v>
      </c>
      <c r="Z154" t="s">
        <v>138</v>
      </c>
      <c r="AA154" t="s">
        <v>702</v>
      </c>
      <c r="AB154">
        <v>11769</v>
      </c>
      <c r="AC154">
        <v>40</v>
      </c>
      <c r="AD154">
        <v>71.31</v>
      </c>
      <c r="AE154">
        <v>65.38</v>
      </c>
      <c r="AF154">
        <v>10.85</v>
      </c>
      <c r="AG154">
        <v>10.07</v>
      </c>
      <c r="AH154">
        <v>10.119999999999999</v>
      </c>
      <c r="AI154">
        <v>90</v>
      </c>
      <c r="AJ154" t="s">
        <v>703</v>
      </c>
      <c r="AK154">
        <v>40</v>
      </c>
      <c r="AL154">
        <v>5</v>
      </c>
      <c r="AM154">
        <v>3.5</v>
      </c>
      <c r="AN154">
        <v>8.5</v>
      </c>
      <c r="AO154">
        <v>0</v>
      </c>
      <c r="AP154">
        <v>3143</v>
      </c>
      <c r="AQ154">
        <v>3160</v>
      </c>
      <c r="AR154">
        <v>3150</v>
      </c>
      <c r="AS154">
        <v>13.2</v>
      </c>
      <c r="AT154">
        <v>13.6</v>
      </c>
      <c r="AU154">
        <v>13.5</v>
      </c>
      <c r="AV154">
        <v>2.23</v>
      </c>
      <c r="AW154">
        <v>2.3199999999999998</v>
      </c>
      <c r="AX154">
        <v>2.2799999999999998</v>
      </c>
      <c r="AY154">
        <v>3515</v>
      </c>
      <c r="AZ154">
        <v>3974</v>
      </c>
      <c r="BA154">
        <v>3781</v>
      </c>
      <c r="BB154">
        <v>1644</v>
      </c>
      <c r="BC154">
        <v>1924</v>
      </c>
      <c r="BD154">
        <v>1810</v>
      </c>
      <c r="BE154">
        <v>842</v>
      </c>
      <c r="BF154">
        <v>857</v>
      </c>
      <c r="BG154">
        <v>851</v>
      </c>
      <c r="BH154">
        <v>143.4</v>
      </c>
      <c r="BI154">
        <v>143.6</v>
      </c>
      <c r="BJ154">
        <v>143.5</v>
      </c>
      <c r="BK154">
        <v>87.8</v>
      </c>
      <c r="BL154">
        <v>88</v>
      </c>
      <c r="BM154">
        <v>87.9</v>
      </c>
      <c r="BN154">
        <v>93.3</v>
      </c>
      <c r="BO154">
        <v>93.7</v>
      </c>
      <c r="BP154">
        <v>93.5</v>
      </c>
      <c r="BQ154">
        <v>5.5</v>
      </c>
      <c r="BR154">
        <v>5.7</v>
      </c>
      <c r="BS154">
        <v>5.6</v>
      </c>
      <c r="BT154">
        <v>26.1</v>
      </c>
      <c r="BU154">
        <v>29.4</v>
      </c>
      <c r="BV154">
        <v>27.2</v>
      </c>
      <c r="BW154">
        <v>270</v>
      </c>
      <c r="BX154">
        <v>281</v>
      </c>
      <c r="BY154">
        <v>274</v>
      </c>
      <c r="BZ154">
        <v>9.1999999999999993</v>
      </c>
      <c r="CA154">
        <v>10</v>
      </c>
      <c r="CB154">
        <v>9.6</v>
      </c>
      <c r="CC154">
        <v>0.5</v>
      </c>
      <c r="CD154">
        <v>1.1000000000000001</v>
      </c>
      <c r="CE154">
        <v>0.9</v>
      </c>
      <c r="CF154">
        <v>0.5</v>
      </c>
      <c r="CG154">
        <v>0.5</v>
      </c>
      <c r="CH154">
        <v>0.5</v>
      </c>
      <c r="CI154">
        <v>35</v>
      </c>
      <c r="CJ154">
        <v>35</v>
      </c>
      <c r="CK154">
        <v>35</v>
      </c>
      <c r="CL154">
        <v>43</v>
      </c>
      <c r="CM154">
        <v>74</v>
      </c>
      <c r="CN154">
        <v>57</v>
      </c>
      <c r="CO154">
        <v>1660</v>
      </c>
      <c r="CP154">
        <v>720</v>
      </c>
      <c r="CQ154">
        <v>540</v>
      </c>
      <c r="CR154">
        <v>1750</v>
      </c>
      <c r="CS154">
        <v>7.3700000000000002E-2</v>
      </c>
      <c r="CT154">
        <v>7.6200000000000004E-2</v>
      </c>
      <c r="CU154">
        <v>7.4899999999999994E-2</v>
      </c>
      <c r="CV154">
        <v>0.1118</v>
      </c>
      <c r="CW154">
        <v>0.1168</v>
      </c>
      <c r="CX154">
        <v>0.1137</v>
      </c>
      <c r="CY154">
        <v>6.6000000000000003E-2</v>
      </c>
      <c r="CZ154">
        <v>7.3700000000000002E-2</v>
      </c>
      <c r="DA154">
        <v>6.9199999999999998E-2</v>
      </c>
      <c r="DB154">
        <v>5.8400000000000001E-2</v>
      </c>
      <c r="DC154">
        <v>6.0999999999999999E-2</v>
      </c>
      <c r="DD154">
        <v>6.0299999999999999E-2</v>
      </c>
      <c r="DE154">
        <v>5.33E-2</v>
      </c>
      <c r="DF154">
        <v>6.0999999999999999E-2</v>
      </c>
      <c r="DG154">
        <v>5.7200000000000001E-2</v>
      </c>
      <c r="DH154">
        <v>7.7000000000000002E-3</v>
      </c>
      <c r="DI154">
        <v>1</v>
      </c>
      <c r="DJ154">
        <v>3.56E-2</v>
      </c>
      <c r="DK154">
        <v>1373</v>
      </c>
      <c r="DL154">
        <v>152</v>
      </c>
      <c r="DM154">
        <v>8252</v>
      </c>
      <c r="DN154" t="s">
        <v>188</v>
      </c>
      <c r="DO154">
        <v>1219</v>
      </c>
      <c r="DP154">
        <v>2405</v>
      </c>
      <c r="DQ154" t="s">
        <v>142</v>
      </c>
      <c r="DR154">
        <v>128</v>
      </c>
      <c r="DS154">
        <v>20031129</v>
      </c>
      <c r="DT154" t="s">
        <v>701</v>
      </c>
      <c r="DU154">
        <v>152</v>
      </c>
      <c r="DV154" t="s">
        <v>143</v>
      </c>
    </row>
    <row r="155" spans="1:126">
      <c r="A155" t="s">
        <v>160</v>
      </c>
      <c r="B155">
        <v>4</v>
      </c>
      <c r="C155">
        <v>13</v>
      </c>
      <c r="D155">
        <v>44924</v>
      </c>
      <c r="E155">
        <v>1009</v>
      </c>
      <c r="F155" t="s">
        <v>145</v>
      </c>
      <c r="G155">
        <v>20040125</v>
      </c>
      <c r="H155" t="s">
        <v>255</v>
      </c>
      <c r="I155" t="s">
        <v>236</v>
      </c>
      <c r="J155">
        <v>20040126</v>
      </c>
      <c r="K155">
        <v>20040725</v>
      </c>
      <c r="L155" t="s">
        <v>133</v>
      </c>
      <c r="M155" t="s">
        <v>133</v>
      </c>
      <c r="N155" t="s">
        <v>133</v>
      </c>
      <c r="O155" t="s">
        <v>133</v>
      </c>
      <c r="P155">
        <v>0.1</v>
      </c>
      <c r="Q155" t="s">
        <v>135</v>
      </c>
      <c r="R155" t="s">
        <v>136</v>
      </c>
      <c r="S155" t="s">
        <v>135</v>
      </c>
      <c r="T155" t="s">
        <v>137</v>
      </c>
      <c r="U155" t="s">
        <v>137</v>
      </c>
      <c r="V155">
        <v>0</v>
      </c>
      <c r="W155" t="s">
        <v>151</v>
      </c>
      <c r="X155">
        <v>143.5</v>
      </c>
      <c r="Y155">
        <v>20040123</v>
      </c>
      <c r="Z155" t="s">
        <v>138</v>
      </c>
      <c r="AA155" t="s">
        <v>338</v>
      </c>
      <c r="AB155">
        <v>11769</v>
      </c>
      <c r="AC155">
        <v>40</v>
      </c>
      <c r="AD155">
        <v>63.72</v>
      </c>
      <c r="AE155">
        <v>55.53</v>
      </c>
      <c r="AF155">
        <v>10.58</v>
      </c>
      <c r="AG155">
        <v>9.32</v>
      </c>
      <c r="AH155">
        <v>9.41</v>
      </c>
      <c r="AI155">
        <v>140</v>
      </c>
      <c r="AJ155" t="s">
        <v>704</v>
      </c>
      <c r="AK155">
        <v>40</v>
      </c>
      <c r="AL155">
        <v>6.9</v>
      </c>
      <c r="AM155">
        <v>6.1</v>
      </c>
      <c r="AN155">
        <v>13</v>
      </c>
      <c r="AO155">
        <v>0</v>
      </c>
      <c r="AP155">
        <v>3143</v>
      </c>
      <c r="AQ155">
        <v>3152</v>
      </c>
      <c r="AR155">
        <v>3150</v>
      </c>
      <c r="AS155">
        <v>13.2</v>
      </c>
      <c r="AT155">
        <v>13.6</v>
      </c>
      <c r="AU155">
        <v>13.4</v>
      </c>
      <c r="AV155">
        <v>2.16</v>
      </c>
      <c r="AW155">
        <v>2.73</v>
      </c>
      <c r="AX155">
        <v>2.27</v>
      </c>
      <c r="AY155">
        <v>4917</v>
      </c>
      <c r="AZ155">
        <v>5318</v>
      </c>
      <c r="BA155">
        <v>5161</v>
      </c>
      <c r="BB155">
        <v>1818</v>
      </c>
      <c r="BC155">
        <v>2035</v>
      </c>
      <c r="BD155">
        <v>1916</v>
      </c>
      <c r="BE155">
        <v>828</v>
      </c>
      <c r="BF155">
        <v>871</v>
      </c>
      <c r="BG155">
        <v>850</v>
      </c>
      <c r="BH155">
        <v>143.4</v>
      </c>
      <c r="BI155">
        <v>143.6</v>
      </c>
      <c r="BJ155">
        <v>143.5</v>
      </c>
      <c r="BK155">
        <v>87.3</v>
      </c>
      <c r="BL155">
        <v>88.3</v>
      </c>
      <c r="BM155">
        <v>87.9</v>
      </c>
      <c r="BN155">
        <v>93</v>
      </c>
      <c r="BO155">
        <v>94</v>
      </c>
      <c r="BP155">
        <v>93.5</v>
      </c>
      <c r="BQ155">
        <v>5.4</v>
      </c>
      <c r="BR155">
        <v>5.8</v>
      </c>
      <c r="BS155">
        <v>5.6</v>
      </c>
      <c r="BT155">
        <v>26</v>
      </c>
      <c r="BU155">
        <v>28.6</v>
      </c>
      <c r="BV155">
        <v>27.2</v>
      </c>
      <c r="BW155">
        <v>269</v>
      </c>
      <c r="BX155">
        <v>278</v>
      </c>
      <c r="BY155">
        <v>275</v>
      </c>
      <c r="BZ155">
        <v>8.4</v>
      </c>
      <c r="CA155">
        <v>10.3</v>
      </c>
      <c r="CB155">
        <v>9</v>
      </c>
      <c r="CC155">
        <v>0.6</v>
      </c>
      <c r="CD155">
        <v>0.8</v>
      </c>
      <c r="CE155">
        <v>0.7</v>
      </c>
      <c r="CF155">
        <v>0.47</v>
      </c>
      <c r="CG155">
        <v>0.53</v>
      </c>
      <c r="CH155">
        <v>0.5</v>
      </c>
      <c r="CI155">
        <v>35</v>
      </c>
      <c r="CJ155">
        <v>35</v>
      </c>
      <c r="CK155">
        <v>35</v>
      </c>
      <c r="CL155">
        <v>136</v>
      </c>
      <c r="CM155">
        <v>186</v>
      </c>
      <c r="CN155">
        <v>166</v>
      </c>
      <c r="CO155">
        <v>1660</v>
      </c>
      <c r="CP155">
        <v>720</v>
      </c>
      <c r="CQ155">
        <v>540</v>
      </c>
      <c r="CR155">
        <v>1700</v>
      </c>
      <c r="CS155">
        <v>5.8400000000000001E-2</v>
      </c>
      <c r="CT155">
        <v>7.3700000000000002E-2</v>
      </c>
      <c r="CU155">
        <v>6.6699999999999995E-2</v>
      </c>
      <c r="CV155">
        <v>0.1016</v>
      </c>
      <c r="CW155">
        <v>0.11940000000000001</v>
      </c>
      <c r="CX155">
        <v>0.1067</v>
      </c>
      <c r="CY155">
        <v>6.3500000000000001E-2</v>
      </c>
      <c r="CZ155">
        <v>6.8599999999999994E-2</v>
      </c>
      <c r="DA155">
        <v>6.6699999999999995E-2</v>
      </c>
      <c r="DB155">
        <v>6.6000000000000003E-2</v>
      </c>
      <c r="DC155">
        <v>6.8599999999999994E-2</v>
      </c>
      <c r="DD155">
        <v>6.7299999999999999E-2</v>
      </c>
      <c r="DE155">
        <v>5.8400000000000001E-2</v>
      </c>
      <c r="DF155">
        <v>7.3700000000000002E-2</v>
      </c>
      <c r="DG155">
        <v>6.6000000000000003E-2</v>
      </c>
      <c r="DH155">
        <v>2.5000000000000001E-3</v>
      </c>
      <c r="DI155">
        <v>5</v>
      </c>
      <c r="DJ155">
        <v>5.33E-2</v>
      </c>
      <c r="DK155" t="s">
        <v>705</v>
      </c>
      <c r="DL155">
        <v>130</v>
      </c>
      <c r="DM155">
        <v>8252</v>
      </c>
      <c r="DN155" t="s">
        <v>188</v>
      </c>
      <c r="DO155">
        <v>2005</v>
      </c>
      <c r="DP155">
        <v>2405</v>
      </c>
      <c r="DQ155" t="s">
        <v>142</v>
      </c>
      <c r="DR155">
        <v>16</v>
      </c>
      <c r="DS155">
        <v>20040125</v>
      </c>
      <c r="DT155" t="s">
        <v>255</v>
      </c>
      <c r="DU155">
        <v>130</v>
      </c>
      <c r="DV155" t="s">
        <v>143</v>
      </c>
    </row>
    <row r="156" spans="1:126">
      <c r="A156" t="s">
        <v>126</v>
      </c>
      <c r="B156">
        <v>4</v>
      </c>
      <c r="C156">
        <v>14.7</v>
      </c>
      <c r="D156">
        <v>44893</v>
      </c>
      <c r="E156">
        <v>1009</v>
      </c>
      <c r="F156" t="s">
        <v>145</v>
      </c>
      <c r="G156">
        <v>20040205</v>
      </c>
      <c r="H156" t="s">
        <v>209</v>
      </c>
      <c r="I156" t="s">
        <v>236</v>
      </c>
      <c r="J156">
        <v>20040206</v>
      </c>
      <c r="K156">
        <v>20040805</v>
      </c>
      <c r="L156" t="s">
        <v>133</v>
      </c>
      <c r="M156" t="s">
        <v>133</v>
      </c>
      <c r="N156" t="s">
        <v>133</v>
      </c>
      <c r="O156" t="s">
        <v>133</v>
      </c>
      <c r="P156">
        <v>0.95</v>
      </c>
      <c r="Q156" t="s">
        <v>135</v>
      </c>
      <c r="R156" t="s">
        <v>136</v>
      </c>
      <c r="S156" t="s">
        <v>135</v>
      </c>
      <c r="T156" t="s">
        <v>137</v>
      </c>
      <c r="U156" t="s">
        <v>137</v>
      </c>
      <c r="V156">
        <v>0</v>
      </c>
      <c r="W156" t="s">
        <v>286</v>
      </c>
      <c r="X156">
        <v>143.5</v>
      </c>
      <c r="Y156">
        <v>20040203</v>
      </c>
      <c r="Z156" t="s">
        <v>138</v>
      </c>
      <c r="AA156" t="s">
        <v>185</v>
      </c>
      <c r="AB156">
        <v>9806249</v>
      </c>
      <c r="AC156">
        <v>40</v>
      </c>
      <c r="AD156">
        <v>63.58</v>
      </c>
      <c r="AE156">
        <v>55.62</v>
      </c>
      <c r="AF156">
        <v>10.55</v>
      </c>
      <c r="AG156">
        <v>9.44</v>
      </c>
      <c r="AH156">
        <v>9.6199999999999992</v>
      </c>
      <c r="AI156">
        <v>180</v>
      </c>
      <c r="AJ156" t="s">
        <v>706</v>
      </c>
      <c r="AK156">
        <v>40</v>
      </c>
      <c r="AL156">
        <v>6.5</v>
      </c>
      <c r="AM156">
        <v>8.1999999999999993</v>
      </c>
      <c r="AN156">
        <v>14.7</v>
      </c>
      <c r="AO156">
        <v>0</v>
      </c>
      <c r="AP156">
        <v>3146</v>
      </c>
      <c r="AQ156">
        <v>3152</v>
      </c>
      <c r="AR156">
        <v>3148.9</v>
      </c>
      <c r="AS156">
        <v>13.5</v>
      </c>
      <c r="AT156">
        <v>13.8</v>
      </c>
      <c r="AU156">
        <v>13.6</v>
      </c>
      <c r="AV156">
        <v>2.29</v>
      </c>
      <c r="AW156">
        <v>2.35</v>
      </c>
      <c r="AX156">
        <v>2.31</v>
      </c>
      <c r="AY156">
        <v>7.2</v>
      </c>
      <c r="AZ156">
        <v>7.6</v>
      </c>
      <c r="BA156">
        <v>7.4</v>
      </c>
      <c r="BB156">
        <v>0</v>
      </c>
      <c r="BC156">
        <v>0</v>
      </c>
      <c r="BD156">
        <v>0</v>
      </c>
      <c r="BE156">
        <v>845</v>
      </c>
      <c r="BF156">
        <v>869</v>
      </c>
      <c r="BG156">
        <v>855</v>
      </c>
      <c r="BH156">
        <v>143.1</v>
      </c>
      <c r="BI156">
        <v>144.1</v>
      </c>
      <c r="BJ156">
        <v>143.5</v>
      </c>
      <c r="BK156">
        <v>87.7</v>
      </c>
      <c r="BL156">
        <v>88.4</v>
      </c>
      <c r="BM156">
        <v>88</v>
      </c>
      <c r="BN156">
        <v>93.3</v>
      </c>
      <c r="BO156">
        <v>94.1</v>
      </c>
      <c r="BP156">
        <v>93.6</v>
      </c>
      <c r="BQ156">
        <v>5.0999999999999996</v>
      </c>
      <c r="BR156">
        <v>5.8</v>
      </c>
      <c r="BS156">
        <v>5.5</v>
      </c>
      <c r="BT156">
        <v>22.8</v>
      </c>
      <c r="BU156">
        <v>24.7</v>
      </c>
      <c r="BV156">
        <v>23.7</v>
      </c>
      <c r="BW156">
        <v>276</v>
      </c>
      <c r="BX156">
        <v>276</v>
      </c>
      <c r="BY156">
        <v>276</v>
      </c>
      <c r="BZ156">
        <v>10.1</v>
      </c>
      <c r="CA156">
        <v>11.8</v>
      </c>
      <c r="CB156">
        <v>10.3</v>
      </c>
      <c r="CC156">
        <v>0.3</v>
      </c>
      <c r="CD156">
        <v>0.3</v>
      </c>
      <c r="CE156">
        <v>0.3</v>
      </c>
      <c r="CF156">
        <v>0.45</v>
      </c>
      <c r="CG156">
        <v>0.5</v>
      </c>
      <c r="CH156">
        <v>0.5</v>
      </c>
      <c r="CI156">
        <v>35</v>
      </c>
      <c r="CJ156">
        <v>35</v>
      </c>
      <c r="CK156">
        <v>35</v>
      </c>
      <c r="CL156">
        <v>110.4</v>
      </c>
      <c r="CM156">
        <v>135.9</v>
      </c>
      <c r="CN156">
        <v>120.4</v>
      </c>
      <c r="CO156">
        <v>1660</v>
      </c>
      <c r="CP156">
        <v>720</v>
      </c>
      <c r="CQ156">
        <v>720</v>
      </c>
      <c r="CR156">
        <v>1480</v>
      </c>
      <c r="CS156">
        <v>5.8400000000000001E-2</v>
      </c>
      <c r="CT156">
        <v>5.8400000000000001E-2</v>
      </c>
      <c r="CU156">
        <v>5.8400000000000001E-2</v>
      </c>
      <c r="CV156">
        <v>0.1016</v>
      </c>
      <c r="CW156">
        <v>0.1016</v>
      </c>
      <c r="CX156">
        <v>0.1016</v>
      </c>
      <c r="CY156">
        <v>6.6000000000000003E-2</v>
      </c>
      <c r="CZ156">
        <v>6.6000000000000003E-2</v>
      </c>
      <c r="DA156">
        <v>6.6000000000000003E-2</v>
      </c>
      <c r="DB156">
        <v>6.6000000000000003E-2</v>
      </c>
      <c r="DC156">
        <v>6.6000000000000003E-2</v>
      </c>
      <c r="DD156">
        <v>6.6000000000000003E-2</v>
      </c>
      <c r="DE156">
        <v>5.0799999999999998E-2</v>
      </c>
      <c r="DF156">
        <v>6.6000000000000003E-2</v>
      </c>
      <c r="DG156">
        <v>5.8400000000000001E-2</v>
      </c>
      <c r="DH156">
        <v>0</v>
      </c>
      <c r="DI156">
        <v>3</v>
      </c>
      <c r="DJ156">
        <v>4.5699999999999998E-2</v>
      </c>
      <c r="DK156" t="s">
        <v>515</v>
      </c>
      <c r="DL156" t="s">
        <v>141</v>
      </c>
      <c r="DM156">
        <v>8252</v>
      </c>
      <c r="DN156">
        <v>8231</v>
      </c>
      <c r="DO156">
        <v>1288</v>
      </c>
      <c r="DP156">
        <v>2405</v>
      </c>
      <c r="DQ156" t="s">
        <v>142</v>
      </c>
      <c r="DR156">
        <v>162</v>
      </c>
      <c r="DS156">
        <v>20040205</v>
      </c>
      <c r="DT156" t="s">
        <v>209</v>
      </c>
      <c r="DU156">
        <v>119</v>
      </c>
      <c r="DV156" t="s">
        <v>143</v>
      </c>
    </row>
    <row r="157" spans="1:126">
      <c r="A157" t="s">
        <v>126</v>
      </c>
      <c r="B157">
        <v>3</v>
      </c>
      <c r="C157">
        <v>18.8</v>
      </c>
      <c r="D157">
        <v>45761</v>
      </c>
      <c r="E157" t="s">
        <v>577</v>
      </c>
      <c r="F157" t="s">
        <v>145</v>
      </c>
      <c r="G157">
        <v>20040219</v>
      </c>
      <c r="H157" t="s">
        <v>568</v>
      </c>
      <c r="I157" t="s">
        <v>295</v>
      </c>
      <c r="J157">
        <v>20040220</v>
      </c>
      <c r="K157" t="s">
        <v>624</v>
      </c>
      <c r="L157" t="s">
        <v>314</v>
      </c>
      <c r="M157" t="s">
        <v>133</v>
      </c>
      <c r="N157" t="s">
        <v>133</v>
      </c>
      <c r="O157" t="s">
        <v>133</v>
      </c>
      <c r="P157">
        <v>2.4710000000000001</v>
      </c>
      <c r="Q157" t="s">
        <v>135</v>
      </c>
      <c r="R157" t="s">
        <v>136</v>
      </c>
      <c r="S157" t="s">
        <v>135</v>
      </c>
      <c r="T157" t="s">
        <v>137</v>
      </c>
      <c r="U157" t="s">
        <v>137</v>
      </c>
      <c r="V157">
        <v>0</v>
      </c>
      <c r="W157" t="s">
        <v>286</v>
      </c>
      <c r="X157">
        <v>143.5</v>
      </c>
      <c r="Y157">
        <v>20040217</v>
      </c>
      <c r="Z157" t="s">
        <v>138</v>
      </c>
      <c r="AA157" t="s">
        <v>707</v>
      </c>
      <c r="AB157">
        <v>9806249</v>
      </c>
      <c r="AC157">
        <v>40</v>
      </c>
      <c r="AD157">
        <v>58.84</v>
      </c>
      <c r="AE157">
        <v>53.71</v>
      </c>
      <c r="AF157">
        <v>10.11</v>
      </c>
      <c r="AG157">
        <v>9.3000000000000007</v>
      </c>
      <c r="AH157">
        <v>9.26</v>
      </c>
      <c r="AI157">
        <v>160</v>
      </c>
      <c r="AJ157" t="s">
        <v>708</v>
      </c>
      <c r="AK157">
        <v>40</v>
      </c>
      <c r="AL157">
        <v>14.3</v>
      </c>
      <c r="AM157">
        <v>4.5</v>
      </c>
      <c r="AN157">
        <v>18.8</v>
      </c>
      <c r="AO157">
        <v>0</v>
      </c>
      <c r="AP157">
        <v>3146</v>
      </c>
      <c r="AQ157">
        <v>3158</v>
      </c>
      <c r="AR157">
        <v>3151.6</v>
      </c>
      <c r="AS157">
        <v>13.4</v>
      </c>
      <c r="AT157">
        <v>13.8</v>
      </c>
      <c r="AU157">
        <v>13.6</v>
      </c>
      <c r="AV157">
        <v>2.19</v>
      </c>
      <c r="AW157">
        <v>2.35</v>
      </c>
      <c r="AX157">
        <v>2.29</v>
      </c>
      <c r="AY157">
        <v>7.2</v>
      </c>
      <c r="AZ157">
        <v>7.9</v>
      </c>
      <c r="BA157">
        <v>7.7</v>
      </c>
      <c r="BB157">
        <v>0</v>
      </c>
      <c r="BC157">
        <v>0</v>
      </c>
      <c r="BD157">
        <v>0</v>
      </c>
      <c r="BE157">
        <v>835</v>
      </c>
      <c r="BF157">
        <v>868</v>
      </c>
      <c r="BG157">
        <v>851</v>
      </c>
      <c r="BH157">
        <v>143.1</v>
      </c>
      <c r="BI157">
        <v>144.5</v>
      </c>
      <c r="BJ157">
        <v>143.5</v>
      </c>
      <c r="BK157">
        <v>87.3</v>
      </c>
      <c r="BL157">
        <v>88.2</v>
      </c>
      <c r="BM157">
        <v>87.7</v>
      </c>
      <c r="BN157">
        <v>93.1</v>
      </c>
      <c r="BO157">
        <v>93.8</v>
      </c>
      <c r="BP157">
        <v>93.5</v>
      </c>
      <c r="BQ157">
        <v>5.2</v>
      </c>
      <c r="BR157">
        <v>6.3</v>
      </c>
      <c r="BS157">
        <v>5.8</v>
      </c>
      <c r="BT157">
        <v>24.9</v>
      </c>
      <c r="BU157">
        <v>29.3</v>
      </c>
      <c r="BV157">
        <v>26.3</v>
      </c>
      <c r="BW157">
        <v>276</v>
      </c>
      <c r="BX157">
        <v>276</v>
      </c>
      <c r="BY157">
        <v>276</v>
      </c>
      <c r="BZ157">
        <v>10.1</v>
      </c>
      <c r="CA157">
        <v>10.8</v>
      </c>
      <c r="CB157">
        <v>10.4</v>
      </c>
      <c r="CC157">
        <v>0.4</v>
      </c>
      <c r="CD157">
        <v>0.6</v>
      </c>
      <c r="CE157">
        <v>0.5</v>
      </c>
      <c r="CF157">
        <v>0.47</v>
      </c>
      <c r="CG157">
        <v>0.5</v>
      </c>
      <c r="CH157">
        <v>0.5</v>
      </c>
      <c r="CI157">
        <v>35</v>
      </c>
      <c r="CJ157">
        <v>35</v>
      </c>
      <c r="CK157">
        <v>35</v>
      </c>
      <c r="CL157">
        <v>175.6</v>
      </c>
      <c r="CM157">
        <v>220.9</v>
      </c>
      <c r="CN157">
        <v>197.5</v>
      </c>
      <c r="CO157">
        <v>1660</v>
      </c>
      <c r="CP157">
        <v>720</v>
      </c>
      <c r="CQ157">
        <v>720</v>
      </c>
      <c r="CR157">
        <v>1500</v>
      </c>
      <c r="CS157">
        <v>5.8400000000000001E-2</v>
      </c>
      <c r="CT157">
        <v>5.8400000000000001E-2</v>
      </c>
      <c r="CU157">
        <v>5.8400000000000001E-2</v>
      </c>
      <c r="CV157">
        <v>9.4E-2</v>
      </c>
      <c r="CW157">
        <v>9.4E-2</v>
      </c>
      <c r="CX157">
        <v>9.4E-2</v>
      </c>
      <c r="CY157">
        <v>6.0999999999999999E-2</v>
      </c>
      <c r="CZ157">
        <v>6.0999999999999999E-2</v>
      </c>
      <c r="DA157">
        <v>6.0999999999999999E-2</v>
      </c>
      <c r="DB157">
        <v>5.5899999999999998E-2</v>
      </c>
      <c r="DC157">
        <v>5.5899999999999998E-2</v>
      </c>
      <c r="DD157">
        <v>5.5899999999999998E-2</v>
      </c>
      <c r="DE157">
        <v>5.0799999999999998E-2</v>
      </c>
      <c r="DF157">
        <v>7.6200000000000004E-2</v>
      </c>
      <c r="DG157">
        <v>6.3500000000000001E-2</v>
      </c>
      <c r="DH157">
        <v>0</v>
      </c>
      <c r="DI157">
        <v>6</v>
      </c>
      <c r="DJ157">
        <v>4.5699999999999998E-2</v>
      </c>
      <c r="DK157" t="s">
        <v>267</v>
      </c>
      <c r="DL157" t="s">
        <v>182</v>
      </c>
      <c r="DM157">
        <v>8252</v>
      </c>
      <c r="DN157">
        <v>8231</v>
      </c>
      <c r="DO157">
        <v>2009</v>
      </c>
      <c r="DP157">
        <v>2405</v>
      </c>
      <c r="DQ157" t="s">
        <v>142</v>
      </c>
      <c r="DR157">
        <v>92</v>
      </c>
      <c r="DS157">
        <v>20040219</v>
      </c>
      <c r="DT157" t="s">
        <v>568</v>
      </c>
      <c r="DU157" t="s">
        <v>302</v>
      </c>
      <c r="DV157" t="s">
        <v>143</v>
      </c>
    </row>
    <row r="158" spans="1:126">
      <c r="A158" t="s">
        <v>126</v>
      </c>
      <c r="B158">
        <v>3</v>
      </c>
      <c r="C158">
        <v>29.4</v>
      </c>
      <c r="D158">
        <v>46849</v>
      </c>
      <c r="E158" t="s">
        <v>577</v>
      </c>
      <c r="F158" t="s">
        <v>128</v>
      </c>
      <c r="G158">
        <v>20040223</v>
      </c>
      <c r="H158" t="s">
        <v>709</v>
      </c>
      <c r="I158" t="s">
        <v>334</v>
      </c>
      <c r="J158">
        <v>20040224</v>
      </c>
      <c r="K158" t="s">
        <v>624</v>
      </c>
      <c r="L158" t="s">
        <v>710</v>
      </c>
      <c r="M158" t="s">
        <v>711</v>
      </c>
      <c r="N158" t="s">
        <v>133</v>
      </c>
      <c r="O158" t="s">
        <v>133</v>
      </c>
      <c r="P158">
        <v>6.5636999999999999</v>
      </c>
      <c r="Q158" t="s">
        <v>135</v>
      </c>
      <c r="R158" t="s">
        <v>136</v>
      </c>
      <c r="S158" t="s">
        <v>135</v>
      </c>
      <c r="T158" t="s">
        <v>137</v>
      </c>
      <c r="U158" t="s">
        <v>137</v>
      </c>
      <c r="V158">
        <v>0</v>
      </c>
      <c r="W158" t="s">
        <v>286</v>
      </c>
      <c r="X158">
        <v>143.5</v>
      </c>
      <c r="Y158">
        <v>20040221</v>
      </c>
      <c r="Z158" t="s">
        <v>138</v>
      </c>
      <c r="AA158" t="s">
        <v>709</v>
      </c>
      <c r="AB158">
        <v>9806249</v>
      </c>
      <c r="AC158">
        <v>40</v>
      </c>
      <c r="AD158">
        <v>59.16</v>
      </c>
      <c r="AE158">
        <v>51.8</v>
      </c>
      <c r="AF158">
        <v>10.16</v>
      </c>
      <c r="AG158">
        <v>9.0500000000000007</v>
      </c>
      <c r="AH158">
        <v>9.25</v>
      </c>
      <c r="AI158">
        <v>255</v>
      </c>
      <c r="AJ158" t="s">
        <v>712</v>
      </c>
      <c r="AK158">
        <v>40</v>
      </c>
      <c r="AL158">
        <v>23.3</v>
      </c>
      <c r="AM158">
        <v>6.1</v>
      </c>
      <c r="AN158">
        <v>29.4</v>
      </c>
      <c r="AO158">
        <v>0</v>
      </c>
      <c r="AP158">
        <v>3146</v>
      </c>
      <c r="AQ158">
        <v>3157</v>
      </c>
      <c r="AR158">
        <v>3151.1</v>
      </c>
      <c r="AS158">
        <v>13.2</v>
      </c>
      <c r="AT158">
        <v>13.8</v>
      </c>
      <c r="AU158">
        <v>13.5</v>
      </c>
      <c r="AV158">
        <v>2.25</v>
      </c>
      <c r="AW158">
        <v>2.35</v>
      </c>
      <c r="AX158">
        <v>2.31</v>
      </c>
      <c r="AY158">
        <v>7.5</v>
      </c>
      <c r="AZ158">
        <v>7.9</v>
      </c>
      <c r="BA158">
        <v>7.7</v>
      </c>
      <c r="BB158">
        <v>0</v>
      </c>
      <c r="BC158">
        <v>0</v>
      </c>
      <c r="BD158">
        <v>0</v>
      </c>
      <c r="BE158">
        <v>844</v>
      </c>
      <c r="BF158">
        <v>857</v>
      </c>
      <c r="BG158">
        <v>848</v>
      </c>
      <c r="BH158">
        <v>143.19999999999999</v>
      </c>
      <c r="BI158">
        <v>144.30000000000001</v>
      </c>
      <c r="BJ158">
        <v>143.6</v>
      </c>
      <c r="BK158">
        <v>87.5</v>
      </c>
      <c r="BL158">
        <v>88.3</v>
      </c>
      <c r="BM158">
        <v>87.9</v>
      </c>
      <c r="BN158">
        <v>93.2</v>
      </c>
      <c r="BO158">
        <v>93.8</v>
      </c>
      <c r="BP158">
        <v>93.5</v>
      </c>
      <c r="BQ158">
        <v>5.4</v>
      </c>
      <c r="BR158">
        <v>5.8</v>
      </c>
      <c r="BS158">
        <v>5.6</v>
      </c>
      <c r="BT158">
        <v>24.1</v>
      </c>
      <c r="BU158">
        <v>29.2</v>
      </c>
      <c r="BV158">
        <v>25.9</v>
      </c>
      <c r="BW158">
        <v>276</v>
      </c>
      <c r="BX158">
        <v>276</v>
      </c>
      <c r="BY158">
        <v>276</v>
      </c>
      <c r="BZ158">
        <v>10.1</v>
      </c>
      <c r="CA158">
        <v>10.1</v>
      </c>
      <c r="CB158">
        <v>10.1</v>
      </c>
      <c r="CC158">
        <v>0.2</v>
      </c>
      <c r="CD158">
        <v>0.5</v>
      </c>
      <c r="CE158">
        <v>0.4</v>
      </c>
      <c r="CF158">
        <v>0.5</v>
      </c>
      <c r="CG158">
        <v>0.5</v>
      </c>
      <c r="CH158">
        <v>0.5</v>
      </c>
      <c r="CI158">
        <v>35</v>
      </c>
      <c r="CJ158">
        <v>35</v>
      </c>
      <c r="CK158">
        <v>35</v>
      </c>
      <c r="CL158">
        <v>164.2</v>
      </c>
      <c r="CM158">
        <v>186.9</v>
      </c>
      <c r="CN158">
        <v>178.5</v>
      </c>
      <c r="CO158">
        <v>1660</v>
      </c>
      <c r="CP158">
        <v>720</v>
      </c>
      <c r="CQ158">
        <v>720</v>
      </c>
      <c r="CR158">
        <v>1405</v>
      </c>
      <c r="CS158">
        <v>5.33E-2</v>
      </c>
      <c r="CT158">
        <v>5.33E-2</v>
      </c>
      <c r="CU158">
        <v>5.33E-2</v>
      </c>
      <c r="CV158">
        <v>9.4E-2</v>
      </c>
      <c r="CW158">
        <v>9.4E-2</v>
      </c>
      <c r="CX158">
        <v>9.4E-2</v>
      </c>
      <c r="CY158">
        <v>6.0999999999999999E-2</v>
      </c>
      <c r="CZ158">
        <v>6.0999999999999999E-2</v>
      </c>
      <c r="DA158">
        <v>6.0999999999999999E-2</v>
      </c>
      <c r="DB158">
        <v>5.5899999999999998E-2</v>
      </c>
      <c r="DC158">
        <v>5.5899999999999998E-2</v>
      </c>
      <c r="DD158">
        <v>5.5899999999999998E-2</v>
      </c>
      <c r="DE158">
        <v>5.0799999999999998E-2</v>
      </c>
      <c r="DF158">
        <v>7.6200000000000004E-2</v>
      </c>
      <c r="DG158">
        <v>6.3500000000000001E-2</v>
      </c>
      <c r="DH158">
        <v>0</v>
      </c>
      <c r="DI158">
        <v>1</v>
      </c>
      <c r="DJ158">
        <v>3.56E-2</v>
      </c>
      <c r="DK158" t="s">
        <v>267</v>
      </c>
      <c r="DL158" t="s">
        <v>182</v>
      </c>
      <c r="DM158">
        <v>8252</v>
      </c>
      <c r="DN158">
        <v>8231</v>
      </c>
      <c r="DO158">
        <v>2009</v>
      </c>
      <c r="DP158" t="s">
        <v>403</v>
      </c>
      <c r="DQ158" t="s">
        <v>142</v>
      </c>
      <c r="DR158" t="s">
        <v>713</v>
      </c>
      <c r="DS158">
        <v>20040223</v>
      </c>
      <c r="DT158" t="s">
        <v>709</v>
      </c>
      <c r="DU158" t="s">
        <v>302</v>
      </c>
      <c r="DV158" t="s">
        <v>143</v>
      </c>
    </row>
    <row r="159" spans="1:126">
      <c r="A159" t="s">
        <v>126</v>
      </c>
      <c r="B159">
        <v>3</v>
      </c>
      <c r="C159">
        <v>10.5</v>
      </c>
      <c r="D159">
        <v>46850</v>
      </c>
      <c r="E159" t="s">
        <v>577</v>
      </c>
      <c r="F159" t="s">
        <v>145</v>
      </c>
      <c r="G159">
        <v>20040227</v>
      </c>
      <c r="H159" t="s">
        <v>464</v>
      </c>
      <c r="I159" t="s">
        <v>295</v>
      </c>
      <c r="J159">
        <v>20040227</v>
      </c>
      <c r="K159" t="s">
        <v>624</v>
      </c>
      <c r="L159" t="s">
        <v>714</v>
      </c>
      <c r="M159" t="s">
        <v>133</v>
      </c>
      <c r="N159" t="s">
        <v>133</v>
      </c>
      <c r="O159" t="s">
        <v>133</v>
      </c>
      <c r="P159">
        <v>-0.73360000000000003</v>
      </c>
      <c r="Q159" t="s">
        <v>135</v>
      </c>
      <c r="R159" t="s">
        <v>136</v>
      </c>
      <c r="S159" t="s">
        <v>135</v>
      </c>
      <c r="T159" t="s">
        <v>137</v>
      </c>
      <c r="U159" t="s">
        <v>137</v>
      </c>
      <c r="V159">
        <v>0</v>
      </c>
      <c r="W159" t="s">
        <v>286</v>
      </c>
      <c r="X159">
        <v>143.5</v>
      </c>
      <c r="Y159">
        <v>20040225</v>
      </c>
      <c r="Z159" t="s">
        <v>138</v>
      </c>
      <c r="AA159" t="s">
        <v>715</v>
      </c>
      <c r="AB159">
        <v>9806249</v>
      </c>
      <c r="AC159">
        <v>40</v>
      </c>
      <c r="AD159">
        <v>58.88</v>
      </c>
      <c r="AE159">
        <v>50.92</v>
      </c>
      <c r="AF159">
        <v>10.130000000000001</v>
      </c>
      <c r="AG159">
        <v>8.94</v>
      </c>
      <c r="AH159">
        <v>9.14</v>
      </c>
      <c r="AI159">
        <v>310</v>
      </c>
      <c r="AJ159" t="s">
        <v>716</v>
      </c>
      <c r="AK159">
        <v>40</v>
      </c>
      <c r="AL159">
        <v>6</v>
      </c>
      <c r="AM159">
        <v>4.5</v>
      </c>
      <c r="AN159">
        <v>10.5</v>
      </c>
      <c r="AO159">
        <v>0</v>
      </c>
      <c r="AP159">
        <v>3148</v>
      </c>
      <c r="AQ159">
        <v>3159</v>
      </c>
      <c r="AR159">
        <v>3152.4</v>
      </c>
      <c r="AS159">
        <v>13</v>
      </c>
      <c r="AT159">
        <v>13.7</v>
      </c>
      <c r="AU159">
        <v>13.5</v>
      </c>
      <c r="AV159">
        <v>2.19</v>
      </c>
      <c r="AW159">
        <v>2.35</v>
      </c>
      <c r="AX159">
        <v>2.27</v>
      </c>
      <c r="AY159">
        <v>6.9</v>
      </c>
      <c r="AZ159">
        <v>7.5</v>
      </c>
      <c r="BA159">
        <v>7.2</v>
      </c>
      <c r="BB159">
        <v>0</v>
      </c>
      <c r="BC159">
        <v>0</v>
      </c>
      <c r="BD159">
        <v>0</v>
      </c>
      <c r="BE159">
        <v>829</v>
      </c>
      <c r="BF159">
        <v>871</v>
      </c>
      <c r="BG159">
        <v>850</v>
      </c>
      <c r="BH159">
        <v>142.69999999999999</v>
      </c>
      <c r="BI159">
        <v>144.4</v>
      </c>
      <c r="BJ159">
        <v>143.4</v>
      </c>
      <c r="BK159">
        <v>87.7</v>
      </c>
      <c r="BL159">
        <v>88.1</v>
      </c>
      <c r="BM159">
        <v>87.9</v>
      </c>
      <c r="BN159">
        <v>93.3</v>
      </c>
      <c r="BO159">
        <v>93.6</v>
      </c>
      <c r="BP159">
        <v>93.5</v>
      </c>
      <c r="BQ159">
        <v>5.3</v>
      </c>
      <c r="BR159">
        <v>5.8</v>
      </c>
      <c r="BS159">
        <v>5.6</v>
      </c>
      <c r="BT159">
        <v>20.2</v>
      </c>
      <c r="BU159">
        <v>25.6</v>
      </c>
      <c r="BV159">
        <v>23.4</v>
      </c>
      <c r="BW159">
        <v>272</v>
      </c>
      <c r="BX159">
        <v>276</v>
      </c>
      <c r="BY159">
        <v>276</v>
      </c>
      <c r="BZ159">
        <v>10.1</v>
      </c>
      <c r="CA159">
        <v>10.5</v>
      </c>
      <c r="CB159">
        <v>10.199999999999999</v>
      </c>
      <c r="CC159">
        <v>0.4</v>
      </c>
      <c r="CD159">
        <v>0.5</v>
      </c>
      <c r="CE159">
        <v>0.5</v>
      </c>
      <c r="CF159">
        <v>0.47</v>
      </c>
      <c r="CG159">
        <v>0.52</v>
      </c>
      <c r="CH159">
        <v>0.5</v>
      </c>
      <c r="CI159">
        <v>35</v>
      </c>
      <c r="CJ159">
        <v>35</v>
      </c>
      <c r="CK159">
        <v>35</v>
      </c>
      <c r="CL159">
        <v>152.9</v>
      </c>
      <c r="CM159">
        <v>172.7</v>
      </c>
      <c r="CN159">
        <v>162.30000000000001</v>
      </c>
      <c r="CO159">
        <v>1660</v>
      </c>
      <c r="CP159">
        <v>720</v>
      </c>
      <c r="CQ159">
        <v>720</v>
      </c>
      <c r="CR159">
        <v>1350</v>
      </c>
      <c r="CS159">
        <v>5.0799999999999998E-2</v>
      </c>
      <c r="CT159">
        <v>5.0799999999999998E-2</v>
      </c>
      <c r="CU159">
        <v>5.0799999999999998E-2</v>
      </c>
      <c r="CV159">
        <v>8.1299999999999997E-2</v>
      </c>
      <c r="CW159">
        <v>8.1299999999999997E-2</v>
      </c>
      <c r="CX159">
        <v>8.1299999999999997E-2</v>
      </c>
      <c r="CY159">
        <v>6.0999999999999999E-2</v>
      </c>
      <c r="CZ159">
        <v>6.0999999999999999E-2</v>
      </c>
      <c r="DA159">
        <v>6.0999999999999999E-2</v>
      </c>
      <c r="DB159">
        <v>5.5899999999999998E-2</v>
      </c>
      <c r="DC159">
        <v>5.5899999999999998E-2</v>
      </c>
      <c r="DD159">
        <v>5.5899999999999998E-2</v>
      </c>
      <c r="DE159">
        <v>5.0799999999999998E-2</v>
      </c>
      <c r="DF159">
        <v>7.6200000000000004E-2</v>
      </c>
      <c r="DG159">
        <v>6.3500000000000001E-2</v>
      </c>
      <c r="DH159">
        <v>0</v>
      </c>
      <c r="DI159">
        <v>2</v>
      </c>
      <c r="DJ159">
        <v>5.0799999999999998E-2</v>
      </c>
      <c r="DK159" t="s">
        <v>267</v>
      </c>
      <c r="DL159" t="s">
        <v>182</v>
      </c>
      <c r="DM159">
        <v>8252</v>
      </c>
      <c r="DN159">
        <v>8231</v>
      </c>
      <c r="DO159">
        <v>2009</v>
      </c>
      <c r="DP159" t="s">
        <v>516</v>
      </c>
      <c r="DQ159" t="s">
        <v>142</v>
      </c>
      <c r="DR159" t="s">
        <v>717</v>
      </c>
      <c r="DS159">
        <v>20040227</v>
      </c>
      <c r="DT159" t="s">
        <v>464</v>
      </c>
      <c r="DU159" t="s">
        <v>302</v>
      </c>
      <c r="DV159" t="s">
        <v>143</v>
      </c>
    </row>
    <row r="160" spans="1:126">
      <c r="A160" t="s">
        <v>126</v>
      </c>
      <c r="B160">
        <v>3</v>
      </c>
      <c r="C160">
        <v>23.1</v>
      </c>
      <c r="D160">
        <v>40333</v>
      </c>
      <c r="E160">
        <v>1006</v>
      </c>
      <c r="F160" t="s">
        <v>135</v>
      </c>
      <c r="G160">
        <v>20040301</v>
      </c>
      <c r="H160" t="s">
        <v>718</v>
      </c>
      <c r="I160" t="s">
        <v>334</v>
      </c>
      <c r="J160">
        <v>20040301</v>
      </c>
      <c r="K160" t="s">
        <v>624</v>
      </c>
      <c r="L160" t="s">
        <v>461</v>
      </c>
      <c r="M160" t="s">
        <v>601</v>
      </c>
      <c r="N160" t="s">
        <v>602</v>
      </c>
      <c r="O160" t="s">
        <v>133</v>
      </c>
      <c r="P160">
        <v>1.4844999999999999</v>
      </c>
      <c r="Q160" t="s">
        <v>135</v>
      </c>
      <c r="R160" t="s">
        <v>136</v>
      </c>
      <c r="S160" t="s">
        <v>135</v>
      </c>
      <c r="T160" t="s">
        <v>137</v>
      </c>
      <c r="U160" t="s">
        <v>137</v>
      </c>
      <c r="V160">
        <v>0</v>
      </c>
      <c r="W160" t="s">
        <v>286</v>
      </c>
      <c r="X160">
        <v>143.5</v>
      </c>
      <c r="Y160">
        <v>20040228</v>
      </c>
      <c r="Z160" t="s">
        <v>138</v>
      </c>
      <c r="AA160" t="s">
        <v>719</v>
      </c>
      <c r="AB160">
        <v>9806249</v>
      </c>
      <c r="AC160">
        <v>40</v>
      </c>
      <c r="AD160">
        <v>59.85</v>
      </c>
      <c r="AE160">
        <v>50.29</v>
      </c>
      <c r="AF160">
        <v>10.18</v>
      </c>
      <c r="AG160">
        <v>8.77</v>
      </c>
      <c r="AH160">
        <v>9.01</v>
      </c>
      <c r="AI160">
        <v>125</v>
      </c>
      <c r="AJ160" t="s">
        <v>720</v>
      </c>
      <c r="AK160">
        <v>40</v>
      </c>
      <c r="AL160">
        <v>18.399999999999999</v>
      </c>
      <c r="AM160">
        <v>4.7</v>
      </c>
      <c r="AN160">
        <v>23.1</v>
      </c>
      <c r="AO160">
        <v>0</v>
      </c>
      <c r="AP160">
        <v>3149</v>
      </c>
      <c r="AQ160">
        <v>3155</v>
      </c>
      <c r="AR160">
        <v>3151.8</v>
      </c>
      <c r="AS160">
        <v>13.2</v>
      </c>
      <c r="AT160">
        <v>13.6</v>
      </c>
      <c r="AU160">
        <v>13.4</v>
      </c>
      <c r="AV160">
        <v>2.25</v>
      </c>
      <c r="AW160">
        <v>2.35</v>
      </c>
      <c r="AX160">
        <v>2.31</v>
      </c>
      <c r="AY160">
        <v>7.3</v>
      </c>
      <c r="AZ160">
        <v>7.7</v>
      </c>
      <c r="BA160">
        <v>7.6</v>
      </c>
      <c r="BB160">
        <v>0</v>
      </c>
      <c r="BC160">
        <v>0</v>
      </c>
      <c r="BD160">
        <v>0</v>
      </c>
      <c r="BE160">
        <v>842</v>
      </c>
      <c r="BF160">
        <v>870</v>
      </c>
      <c r="BG160">
        <v>853</v>
      </c>
      <c r="BH160">
        <v>143</v>
      </c>
      <c r="BI160">
        <v>144.1</v>
      </c>
      <c r="BJ160">
        <v>143.5</v>
      </c>
      <c r="BK160">
        <v>87.8</v>
      </c>
      <c r="BL160">
        <v>88.5</v>
      </c>
      <c r="BM160">
        <v>88</v>
      </c>
      <c r="BN160">
        <v>93.3</v>
      </c>
      <c r="BO160">
        <v>94</v>
      </c>
      <c r="BP160">
        <v>93.5</v>
      </c>
      <c r="BQ160">
        <v>5.4</v>
      </c>
      <c r="BR160">
        <v>5.7</v>
      </c>
      <c r="BS160">
        <v>5.6</v>
      </c>
      <c r="BT160">
        <v>24.4</v>
      </c>
      <c r="BU160">
        <v>27.3</v>
      </c>
      <c r="BV160">
        <v>25.6</v>
      </c>
      <c r="BW160">
        <v>276</v>
      </c>
      <c r="BX160">
        <v>276</v>
      </c>
      <c r="BY160">
        <v>276</v>
      </c>
      <c r="BZ160">
        <v>10.1</v>
      </c>
      <c r="CA160">
        <v>10.1</v>
      </c>
      <c r="CB160">
        <v>10.1</v>
      </c>
      <c r="CC160">
        <v>0.4</v>
      </c>
      <c r="CD160">
        <v>0.6</v>
      </c>
      <c r="CE160">
        <v>0.5</v>
      </c>
      <c r="CF160">
        <v>0.5</v>
      </c>
      <c r="CG160">
        <v>0.5</v>
      </c>
      <c r="CH160">
        <v>0.5</v>
      </c>
      <c r="CI160">
        <v>35</v>
      </c>
      <c r="CJ160">
        <v>35</v>
      </c>
      <c r="CK160">
        <v>35</v>
      </c>
      <c r="CL160">
        <v>150.1</v>
      </c>
      <c r="CM160">
        <v>201</v>
      </c>
      <c r="CN160">
        <v>169.3</v>
      </c>
      <c r="CO160">
        <v>1660</v>
      </c>
      <c r="CP160">
        <v>720</v>
      </c>
      <c r="CQ160">
        <v>720</v>
      </c>
      <c r="CR160">
        <v>1535</v>
      </c>
      <c r="CS160">
        <v>5.0799999999999998E-2</v>
      </c>
      <c r="CT160">
        <v>5.0799999999999998E-2</v>
      </c>
      <c r="CU160">
        <v>5.0799999999999998E-2</v>
      </c>
      <c r="CV160">
        <v>9.1399999999999995E-2</v>
      </c>
      <c r="CW160">
        <v>9.1399999999999995E-2</v>
      </c>
      <c r="CX160">
        <v>9.1399999999999995E-2</v>
      </c>
      <c r="CY160">
        <v>6.0999999999999999E-2</v>
      </c>
      <c r="CZ160">
        <v>6.0999999999999999E-2</v>
      </c>
      <c r="DA160">
        <v>6.0999999999999999E-2</v>
      </c>
      <c r="DB160">
        <v>5.5899999999999998E-2</v>
      </c>
      <c r="DC160">
        <v>5.5899999999999998E-2</v>
      </c>
      <c r="DD160">
        <v>5.5899999999999998E-2</v>
      </c>
      <c r="DE160">
        <v>5.0799999999999998E-2</v>
      </c>
      <c r="DF160">
        <v>7.6200000000000004E-2</v>
      </c>
      <c r="DG160">
        <v>6.3500000000000001E-2</v>
      </c>
      <c r="DH160">
        <v>0</v>
      </c>
      <c r="DI160">
        <v>3</v>
      </c>
      <c r="DJ160">
        <v>4.8300000000000003E-2</v>
      </c>
      <c r="DK160" t="s">
        <v>267</v>
      </c>
      <c r="DL160" t="s">
        <v>182</v>
      </c>
      <c r="DM160">
        <v>8252</v>
      </c>
      <c r="DN160">
        <v>8231</v>
      </c>
      <c r="DO160">
        <v>2009</v>
      </c>
      <c r="DP160" t="s">
        <v>516</v>
      </c>
      <c r="DQ160" t="s">
        <v>142</v>
      </c>
      <c r="DR160" t="s">
        <v>721</v>
      </c>
      <c r="DS160">
        <v>20040301</v>
      </c>
      <c r="DT160" t="s">
        <v>718</v>
      </c>
      <c r="DU160" t="s">
        <v>302</v>
      </c>
      <c r="DV160" t="s">
        <v>143</v>
      </c>
    </row>
    <row r="161" spans="1:126">
      <c r="A161" t="s">
        <v>126</v>
      </c>
      <c r="B161">
        <v>3</v>
      </c>
      <c r="C161">
        <v>20</v>
      </c>
      <c r="D161">
        <v>51024</v>
      </c>
      <c r="E161">
        <v>1009</v>
      </c>
      <c r="F161" t="s">
        <v>128</v>
      </c>
      <c r="G161">
        <v>20040308</v>
      </c>
      <c r="H161" t="s">
        <v>194</v>
      </c>
      <c r="I161" t="s">
        <v>334</v>
      </c>
      <c r="J161">
        <v>20040706</v>
      </c>
      <c r="K161" t="s">
        <v>624</v>
      </c>
      <c r="L161" t="s">
        <v>461</v>
      </c>
      <c r="M161" t="s">
        <v>285</v>
      </c>
      <c r="N161" t="s">
        <v>133</v>
      </c>
      <c r="O161" t="s">
        <v>133</v>
      </c>
      <c r="P161">
        <v>3.6</v>
      </c>
      <c r="Q161" t="s">
        <v>135</v>
      </c>
      <c r="R161" t="s">
        <v>136</v>
      </c>
      <c r="S161" t="s">
        <v>135</v>
      </c>
      <c r="T161" t="s">
        <v>137</v>
      </c>
      <c r="U161" t="s">
        <v>137</v>
      </c>
      <c r="V161">
        <v>0</v>
      </c>
      <c r="W161" t="s">
        <v>286</v>
      </c>
      <c r="X161">
        <v>143.5</v>
      </c>
      <c r="Y161">
        <v>20040306</v>
      </c>
      <c r="Z161" t="s">
        <v>138</v>
      </c>
      <c r="AA161" t="s">
        <v>610</v>
      </c>
      <c r="AB161">
        <v>9806249</v>
      </c>
      <c r="AC161">
        <v>40</v>
      </c>
      <c r="AD161">
        <v>63.9</v>
      </c>
      <c r="AE161">
        <v>55.47</v>
      </c>
      <c r="AF161">
        <v>10.51</v>
      </c>
      <c r="AG161">
        <v>9.35</v>
      </c>
      <c r="AH161">
        <v>9.52</v>
      </c>
      <c r="AI161">
        <v>290</v>
      </c>
      <c r="AJ161" t="s">
        <v>722</v>
      </c>
      <c r="AK161">
        <v>40</v>
      </c>
      <c r="AL161">
        <v>14</v>
      </c>
      <c r="AM161">
        <v>6</v>
      </c>
      <c r="AN161">
        <v>20</v>
      </c>
      <c r="AO161">
        <v>0</v>
      </c>
      <c r="AP161">
        <v>3146</v>
      </c>
      <c r="AQ161">
        <v>3158</v>
      </c>
      <c r="AR161">
        <v>3152.8</v>
      </c>
      <c r="AS161">
        <v>13.3</v>
      </c>
      <c r="AT161">
        <v>13.8</v>
      </c>
      <c r="AU161">
        <v>13.5</v>
      </c>
      <c r="AV161">
        <v>2.21</v>
      </c>
      <c r="AW161">
        <v>2.34</v>
      </c>
      <c r="AX161">
        <v>2.29</v>
      </c>
      <c r="AY161">
        <v>7.1</v>
      </c>
      <c r="AZ161">
        <v>7.5</v>
      </c>
      <c r="BA161">
        <v>7.3</v>
      </c>
      <c r="BB161">
        <v>0</v>
      </c>
      <c r="BC161">
        <v>0</v>
      </c>
      <c r="BD161">
        <v>0</v>
      </c>
      <c r="BE161">
        <v>831</v>
      </c>
      <c r="BF161">
        <v>862</v>
      </c>
      <c r="BG161">
        <v>847</v>
      </c>
      <c r="BH161">
        <v>142</v>
      </c>
      <c r="BI161">
        <v>144.19999999999999</v>
      </c>
      <c r="BJ161">
        <v>143.4</v>
      </c>
      <c r="BK161">
        <v>87.8</v>
      </c>
      <c r="BL161">
        <v>88.2</v>
      </c>
      <c r="BM161">
        <v>88</v>
      </c>
      <c r="BN161">
        <v>93.3</v>
      </c>
      <c r="BO161">
        <v>93.9</v>
      </c>
      <c r="BP161">
        <v>93.7</v>
      </c>
      <c r="BQ161">
        <v>5.3</v>
      </c>
      <c r="BR161">
        <v>6</v>
      </c>
      <c r="BS161">
        <v>5.7</v>
      </c>
      <c r="BT161">
        <v>23.5</v>
      </c>
      <c r="BU161">
        <v>29.8</v>
      </c>
      <c r="BV161">
        <v>25.9</v>
      </c>
      <c r="BW161">
        <v>276</v>
      </c>
      <c r="BX161">
        <v>276</v>
      </c>
      <c r="BY161">
        <v>276</v>
      </c>
      <c r="BZ161">
        <v>10.1</v>
      </c>
      <c r="CA161">
        <v>10.8</v>
      </c>
      <c r="CB161">
        <v>10.199999999999999</v>
      </c>
      <c r="CC161">
        <v>0.4</v>
      </c>
      <c r="CD161">
        <v>0.6</v>
      </c>
      <c r="CE161">
        <v>0.5</v>
      </c>
      <c r="CF161">
        <v>0.45</v>
      </c>
      <c r="CG161">
        <v>0.5</v>
      </c>
      <c r="CH161">
        <v>0.5</v>
      </c>
      <c r="CI161">
        <v>35</v>
      </c>
      <c r="CJ161">
        <v>35</v>
      </c>
      <c r="CK161">
        <v>35</v>
      </c>
      <c r="CL161">
        <v>161.4</v>
      </c>
      <c r="CM161">
        <v>212.4</v>
      </c>
      <c r="CN161">
        <v>185.3</v>
      </c>
      <c r="CO161">
        <v>1660</v>
      </c>
      <c r="CP161">
        <v>720</v>
      </c>
      <c r="CQ161">
        <v>540</v>
      </c>
      <c r="CR161">
        <v>1550</v>
      </c>
      <c r="CS161">
        <v>5.0799999999999998E-2</v>
      </c>
      <c r="CT161">
        <v>5.0799999999999998E-2</v>
      </c>
      <c r="CU161">
        <v>5.0799999999999998E-2</v>
      </c>
      <c r="CV161">
        <v>9.9099999999999994E-2</v>
      </c>
      <c r="CW161">
        <v>9.9099999999999994E-2</v>
      </c>
      <c r="CX161">
        <v>9.9099999999999994E-2</v>
      </c>
      <c r="CY161">
        <v>6.0999999999999999E-2</v>
      </c>
      <c r="CZ161">
        <v>6.0999999999999999E-2</v>
      </c>
      <c r="DA161">
        <v>6.0999999999999999E-2</v>
      </c>
      <c r="DB161">
        <v>5.5899999999999998E-2</v>
      </c>
      <c r="DC161">
        <v>5.5899999999999998E-2</v>
      </c>
      <c r="DD161">
        <v>5.5899999999999998E-2</v>
      </c>
      <c r="DE161">
        <v>5.0799999999999998E-2</v>
      </c>
      <c r="DF161">
        <v>7.6200000000000004E-2</v>
      </c>
      <c r="DG161">
        <v>6.3500000000000001E-2</v>
      </c>
      <c r="DH161">
        <v>0</v>
      </c>
      <c r="DI161">
        <v>4</v>
      </c>
      <c r="DJ161">
        <v>4.0599999999999997E-2</v>
      </c>
      <c r="DK161" t="s">
        <v>267</v>
      </c>
      <c r="DL161" t="s">
        <v>182</v>
      </c>
      <c r="DM161">
        <v>8252</v>
      </c>
      <c r="DN161">
        <v>8231</v>
      </c>
      <c r="DO161">
        <v>2009</v>
      </c>
      <c r="DP161" t="s">
        <v>516</v>
      </c>
      <c r="DQ161" t="s">
        <v>142</v>
      </c>
      <c r="DR161" t="s">
        <v>723</v>
      </c>
      <c r="DS161">
        <v>20040308</v>
      </c>
      <c r="DT161" t="s">
        <v>194</v>
      </c>
      <c r="DU161" t="s">
        <v>302</v>
      </c>
      <c r="DV161" t="s">
        <v>143</v>
      </c>
    </row>
    <row r="162" spans="1:126">
      <c r="A162" t="s">
        <v>126</v>
      </c>
      <c r="B162">
        <v>3</v>
      </c>
      <c r="C162">
        <v>8.8000000000000007</v>
      </c>
      <c r="D162">
        <v>47320</v>
      </c>
      <c r="E162" t="s">
        <v>144</v>
      </c>
      <c r="F162" t="s">
        <v>128</v>
      </c>
      <c r="G162">
        <v>20040319</v>
      </c>
      <c r="H162" t="s">
        <v>724</v>
      </c>
      <c r="I162" t="s">
        <v>725</v>
      </c>
      <c r="J162">
        <v>20040503</v>
      </c>
      <c r="K162" t="s">
        <v>624</v>
      </c>
      <c r="L162" t="s">
        <v>592</v>
      </c>
      <c r="M162" t="s">
        <v>133</v>
      </c>
      <c r="N162" t="s">
        <v>133</v>
      </c>
      <c r="O162" t="s">
        <v>133</v>
      </c>
      <c r="P162">
        <v>0.2155</v>
      </c>
      <c r="Q162" t="s">
        <v>135</v>
      </c>
      <c r="R162" t="s">
        <v>136</v>
      </c>
      <c r="S162" t="s">
        <v>135</v>
      </c>
      <c r="T162" t="s">
        <v>137</v>
      </c>
      <c r="U162" t="s">
        <v>137</v>
      </c>
      <c r="V162">
        <v>0</v>
      </c>
      <c r="W162" t="s">
        <v>286</v>
      </c>
      <c r="X162">
        <v>143.5</v>
      </c>
      <c r="Y162">
        <v>20040317</v>
      </c>
      <c r="Z162" t="s">
        <v>138</v>
      </c>
      <c r="AA162" t="s">
        <v>726</v>
      </c>
      <c r="AB162">
        <v>9806249</v>
      </c>
      <c r="AC162">
        <v>40</v>
      </c>
      <c r="AD162">
        <v>0</v>
      </c>
      <c r="AE162">
        <v>0</v>
      </c>
      <c r="AF162">
        <v>0</v>
      </c>
      <c r="AG162">
        <v>0</v>
      </c>
      <c r="AH162" t="s">
        <v>137</v>
      </c>
      <c r="AI162">
        <v>390</v>
      </c>
      <c r="AJ162" t="s">
        <v>727</v>
      </c>
      <c r="AK162">
        <v>40</v>
      </c>
      <c r="AL162">
        <v>6.5</v>
      </c>
      <c r="AM162">
        <v>2.2999999999999998</v>
      </c>
      <c r="AN162">
        <v>8.8000000000000007</v>
      </c>
      <c r="AO162">
        <v>0</v>
      </c>
      <c r="AP162">
        <v>3145</v>
      </c>
      <c r="AQ162">
        <v>3153</v>
      </c>
      <c r="AR162">
        <v>3148.2</v>
      </c>
      <c r="AS162">
        <v>13.3</v>
      </c>
      <c r="AT162">
        <v>13.8</v>
      </c>
      <c r="AU162">
        <v>13.6</v>
      </c>
      <c r="AV162">
        <v>2.19</v>
      </c>
      <c r="AW162">
        <v>2.35</v>
      </c>
      <c r="AX162">
        <v>2.2799999999999998</v>
      </c>
      <c r="AY162">
        <v>6.4</v>
      </c>
      <c r="AZ162">
        <v>7.3</v>
      </c>
      <c r="BA162">
        <v>6.9</v>
      </c>
      <c r="BB162">
        <v>0</v>
      </c>
      <c r="BC162">
        <v>0</v>
      </c>
      <c r="BD162">
        <v>0</v>
      </c>
      <c r="BE162">
        <v>829</v>
      </c>
      <c r="BF162">
        <v>873</v>
      </c>
      <c r="BG162">
        <v>851</v>
      </c>
      <c r="BH162">
        <v>142.80000000000001</v>
      </c>
      <c r="BI162">
        <v>143.80000000000001</v>
      </c>
      <c r="BJ162">
        <v>143.19999999999999</v>
      </c>
      <c r="BK162">
        <v>87.4</v>
      </c>
      <c r="BL162">
        <v>88.7</v>
      </c>
      <c r="BM162">
        <v>87.8</v>
      </c>
      <c r="BN162">
        <v>93.2</v>
      </c>
      <c r="BO162">
        <v>93.7</v>
      </c>
      <c r="BP162">
        <v>93.4</v>
      </c>
      <c r="BQ162">
        <v>4.8</v>
      </c>
      <c r="BR162">
        <v>5.9</v>
      </c>
      <c r="BS162">
        <v>5.6</v>
      </c>
      <c r="BT162">
        <v>28.3</v>
      </c>
      <c r="BU162">
        <v>32</v>
      </c>
      <c r="BV162">
        <v>30</v>
      </c>
      <c r="BW162">
        <v>276</v>
      </c>
      <c r="BX162">
        <v>276</v>
      </c>
      <c r="BY162">
        <v>276</v>
      </c>
      <c r="BZ162">
        <v>10.1</v>
      </c>
      <c r="CA162">
        <v>11.8</v>
      </c>
      <c r="CB162">
        <v>11.2</v>
      </c>
      <c r="CC162">
        <v>0.4</v>
      </c>
      <c r="CD162">
        <v>0.6</v>
      </c>
      <c r="CE162">
        <v>0.5</v>
      </c>
      <c r="CF162">
        <v>0.5</v>
      </c>
      <c r="CG162">
        <v>0.5</v>
      </c>
      <c r="CH162">
        <v>0.5</v>
      </c>
      <c r="CI162">
        <v>35</v>
      </c>
      <c r="CJ162">
        <v>35</v>
      </c>
      <c r="CK162">
        <v>35</v>
      </c>
      <c r="CL162">
        <v>379.4</v>
      </c>
      <c r="CM162">
        <v>552.20000000000005</v>
      </c>
      <c r="CN162">
        <v>489.3</v>
      </c>
      <c r="CO162">
        <v>1660</v>
      </c>
      <c r="CP162">
        <v>720</v>
      </c>
      <c r="CQ162">
        <v>540</v>
      </c>
      <c r="CR162">
        <v>1450</v>
      </c>
      <c r="CS162">
        <v>5.8400000000000001E-2</v>
      </c>
      <c r="CT162">
        <v>5.8400000000000001E-2</v>
      </c>
      <c r="CU162">
        <v>5.8400000000000001E-2</v>
      </c>
      <c r="CV162">
        <v>9.1399999999999995E-2</v>
      </c>
      <c r="CW162">
        <v>9.1399999999999995E-2</v>
      </c>
      <c r="CX162">
        <v>9.1399999999999995E-2</v>
      </c>
      <c r="CY162">
        <v>6.0999999999999999E-2</v>
      </c>
      <c r="CZ162">
        <v>6.0999999999999999E-2</v>
      </c>
      <c r="DA162">
        <v>6.0999999999999999E-2</v>
      </c>
      <c r="DB162">
        <v>5.5899999999999998E-2</v>
      </c>
      <c r="DC162">
        <v>5.5899999999999998E-2</v>
      </c>
      <c r="DD162">
        <v>5.5899999999999998E-2</v>
      </c>
      <c r="DE162">
        <v>5.0799999999999998E-2</v>
      </c>
      <c r="DF162">
        <v>7.6200000000000004E-2</v>
      </c>
      <c r="DG162">
        <v>6.3500000000000001E-2</v>
      </c>
      <c r="DH162">
        <v>0</v>
      </c>
      <c r="DI162">
        <v>5</v>
      </c>
      <c r="DJ162">
        <v>4.0599999999999997E-2</v>
      </c>
      <c r="DK162" t="s">
        <v>267</v>
      </c>
      <c r="DL162" t="s">
        <v>182</v>
      </c>
      <c r="DM162">
        <v>8252</v>
      </c>
      <c r="DN162">
        <v>8231</v>
      </c>
      <c r="DO162">
        <v>2009</v>
      </c>
      <c r="DP162" t="s">
        <v>516</v>
      </c>
      <c r="DQ162" t="s">
        <v>142</v>
      </c>
      <c r="DR162" t="s">
        <v>728</v>
      </c>
      <c r="DS162">
        <v>20040319</v>
      </c>
      <c r="DT162" t="s">
        <v>724</v>
      </c>
      <c r="DU162" t="s">
        <v>302</v>
      </c>
      <c r="DV162" t="s">
        <v>143</v>
      </c>
    </row>
    <row r="163" spans="1:126">
      <c r="A163" t="s">
        <v>160</v>
      </c>
      <c r="B163">
        <v>5</v>
      </c>
      <c r="C163" t="s">
        <v>161</v>
      </c>
      <c r="D163">
        <v>46861</v>
      </c>
      <c r="E163" t="s">
        <v>144</v>
      </c>
      <c r="F163" t="s">
        <v>128</v>
      </c>
      <c r="G163">
        <v>20040321</v>
      </c>
      <c r="H163" t="s">
        <v>621</v>
      </c>
      <c r="I163" t="s">
        <v>334</v>
      </c>
      <c r="J163">
        <v>20040323</v>
      </c>
      <c r="K163" t="s">
        <v>624</v>
      </c>
      <c r="L163" t="s">
        <v>729</v>
      </c>
      <c r="M163" t="s">
        <v>730</v>
      </c>
      <c r="N163" t="s">
        <v>731</v>
      </c>
      <c r="O163" t="s">
        <v>133</v>
      </c>
      <c r="P163" t="s">
        <v>134</v>
      </c>
      <c r="Q163" t="s">
        <v>135</v>
      </c>
      <c r="R163" t="s">
        <v>136</v>
      </c>
      <c r="S163" t="s">
        <v>135</v>
      </c>
      <c r="T163" t="s">
        <v>137</v>
      </c>
      <c r="U163" t="s">
        <v>137</v>
      </c>
      <c r="V163">
        <v>0</v>
      </c>
      <c r="W163" t="s">
        <v>147</v>
      </c>
      <c r="X163">
        <v>143.5</v>
      </c>
      <c r="Y163">
        <v>20040319</v>
      </c>
      <c r="Z163" t="s">
        <v>138</v>
      </c>
      <c r="AA163" t="s">
        <v>732</v>
      </c>
      <c r="AB163" t="s">
        <v>733</v>
      </c>
      <c r="AC163">
        <v>40</v>
      </c>
      <c r="AD163" t="s">
        <v>165</v>
      </c>
      <c r="AE163" t="s">
        <v>165</v>
      </c>
      <c r="AF163" t="s">
        <v>165</v>
      </c>
      <c r="AG163" t="s">
        <v>165</v>
      </c>
      <c r="AH163" t="s">
        <v>137</v>
      </c>
      <c r="AI163" t="s">
        <v>166</v>
      </c>
      <c r="AJ163" t="s">
        <v>734</v>
      </c>
      <c r="AK163" t="s">
        <v>248</v>
      </c>
      <c r="AL163" t="s">
        <v>161</v>
      </c>
      <c r="AM163" t="s">
        <v>161</v>
      </c>
      <c r="AN163" t="s">
        <v>161</v>
      </c>
      <c r="AO163" t="s">
        <v>161</v>
      </c>
      <c r="AP163" t="s">
        <v>168</v>
      </c>
      <c r="AQ163" t="s">
        <v>168</v>
      </c>
      <c r="AR163" t="s">
        <v>168</v>
      </c>
      <c r="AS163" t="s">
        <v>161</v>
      </c>
      <c r="AT163" t="s">
        <v>161</v>
      </c>
      <c r="AU163" t="s">
        <v>161</v>
      </c>
      <c r="AV163" t="s">
        <v>169</v>
      </c>
      <c r="AW163" t="s">
        <v>169</v>
      </c>
      <c r="AX163" t="s">
        <v>169</v>
      </c>
      <c r="AY163" t="s">
        <v>168</v>
      </c>
      <c r="AZ163" t="s">
        <v>168</v>
      </c>
      <c r="BA163" t="s">
        <v>168</v>
      </c>
      <c r="BB163" t="s">
        <v>168</v>
      </c>
      <c r="BC163" t="s">
        <v>168</v>
      </c>
      <c r="BD163" t="s">
        <v>168</v>
      </c>
      <c r="BE163" t="s">
        <v>170</v>
      </c>
      <c r="BF163" t="s">
        <v>170</v>
      </c>
      <c r="BG163" t="s">
        <v>170</v>
      </c>
      <c r="BH163" t="s">
        <v>161</v>
      </c>
      <c r="BI163" t="s">
        <v>161</v>
      </c>
      <c r="BJ163" t="s">
        <v>161</v>
      </c>
      <c r="BK163" t="s">
        <v>161</v>
      </c>
      <c r="BL163" t="s">
        <v>161</v>
      </c>
      <c r="BM163" t="s">
        <v>161</v>
      </c>
      <c r="BN163" t="s">
        <v>161</v>
      </c>
      <c r="BO163" t="s">
        <v>161</v>
      </c>
      <c r="BP163" t="s">
        <v>161</v>
      </c>
      <c r="BQ163" t="s">
        <v>171</v>
      </c>
      <c r="BR163" t="s">
        <v>171</v>
      </c>
      <c r="BS163" t="s">
        <v>171</v>
      </c>
      <c r="BT163" t="s">
        <v>161</v>
      </c>
      <c r="BU163" t="s">
        <v>161</v>
      </c>
      <c r="BV163" t="s">
        <v>161</v>
      </c>
      <c r="BW163" t="s">
        <v>166</v>
      </c>
      <c r="BX163" t="s">
        <v>166</v>
      </c>
      <c r="BY163" t="s">
        <v>166</v>
      </c>
      <c r="BZ163" t="s">
        <v>172</v>
      </c>
      <c r="CA163" t="s">
        <v>172</v>
      </c>
      <c r="CB163" t="s">
        <v>172</v>
      </c>
      <c r="CC163" t="s">
        <v>172</v>
      </c>
      <c r="CD163" t="s">
        <v>172</v>
      </c>
      <c r="CE163" t="s">
        <v>172</v>
      </c>
      <c r="CF163" t="s">
        <v>173</v>
      </c>
      <c r="CG163" t="s">
        <v>173</v>
      </c>
      <c r="CH163" t="s">
        <v>173</v>
      </c>
      <c r="CI163" t="s">
        <v>174</v>
      </c>
      <c r="CJ163" t="s">
        <v>174</v>
      </c>
      <c r="CK163" t="s">
        <v>174</v>
      </c>
      <c r="CL163" t="s">
        <v>161</v>
      </c>
      <c r="CM163" t="s">
        <v>161</v>
      </c>
      <c r="CN163" t="s">
        <v>161</v>
      </c>
      <c r="CO163" t="s">
        <v>166</v>
      </c>
      <c r="CP163" t="s">
        <v>166</v>
      </c>
      <c r="CQ163" t="s">
        <v>166</v>
      </c>
      <c r="CR163" t="s">
        <v>166</v>
      </c>
      <c r="CS163" t="s">
        <v>134</v>
      </c>
      <c r="CT163" t="s">
        <v>134</v>
      </c>
      <c r="CU163" t="s">
        <v>134</v>
      </c>
      <c r="CV163" t="s">
        <v>134</v>
      </c>
      <c r="CW163" t="s">
        <v>134</v>
      </c>
      <c r="CX163" t="s">
        <v>134</v>
      </c>
      <c r="CY163" t="s">
        <v>134</v>
      </c>
      <c r="CZ163" t="s">
        <v>134</v>
      </c>
      <c r="DA163" t="s">
        <v>134</v>
      </c>
      <c r="DB163" t="s">
        <v>134</v>
      </c>
      <c r="DC163" t="s">
        <v>134</v>
      </c>
      <c r="DD163" t="s">
        <v>134</v>
      </c>
      <c r="DE163" t="s">
        <v>134</v>
      </c>
      <c r="DF163" t="s">
        <v>134</v>
      </c>
      <c r="DG163" t="s">
        <v>134</v>
      </c>
      <c r="DH163" t="s">
        <v>134</v>
      </c>
      <c r="DI163" t="s">
        <v>174</v>
      </c>
      <c r="DJ163" t="s">
        <v>134</v>
      </c>
      <c r="DK163" t="s">
        <v>175</v>
      </c>
      <c r="DL163" t="s">
        <v>175</v>
      </c>
      <c r="DM163" t="s">
        <v>175</v>
      </c>
      <c r="DN163" t="s">
        <v>175</v>
      </c>
      <c r="DO163" t="s">
        <v>175</v>
      </c>
      <c r="DP163" t="s">
        <v>175</v>
      </c>
      <c r="DQ163" t="s">
        <v>175</v>
      </c>
      <c r="DR163">
        <v>127</v>
      </c>
      <c r="DS163">
        <v>20040321</v>
      </c>
      <c r="DT163" t="s">
        <v>621</v>
      </c>
      <c r="DU163">
        <v>205</v>
      </c>
      <c r="DV163" t="s">
        <v>143</v>
      </c>
    </row>
    <row r="164" spans="1:126">
      <c r="A164" t="s">
        <v>239</v>
      </c>
      <c r="B164">
        <v>1</v>
      </c>
      <c r="C164" t="s">
        <v>161</v>
      </c>
      <c r="D164">
        <v>44881</v>
      </c>
      <c r="E164">
        <v>1009</v>
      </c>
      <c r="F164" t="s">
        <v>128</v>
      </c>
      <c r="G164">
        <v>20040326</v>
      </c>
      <c r="H164" t="s">
        <v>209</v>
      </c>
      <c r="I164" t="s">
        <v>334</v>
      </c>
      <c r="J164">
        <v>20040401</v>
      </c>
      <c r="K164" t="s">
        <v>624</v>
      </c>
      <c r="L164" t="s">
        <v>285</v>
      </c>
      <c r="M164" t="s">
        <v>133</v>
      </c>
      <c r="N164" t="s">
        <v>133</v>
      </c>
      <c r="O164" t="s">
        <v>133</v>
      </c>
      <c r="P164" t="s">
        <v>134</v>
      </c>
      <c r="Q164" t="s">
        <v>135</v>
      </c>
      <c r="R164" t="s">
        <v>136</v>
      </c>
      <c r="S164" t="s">
        <v>135</v>
      </c>
      <c r="T164" t="s">
        <v>137</v>
      </c>
      <c r="U164" t="s">
        <v>137</v>
      </c>
      <c r="V164">
        <v>0</v>
      </c>
      <c r="W164" t="s">
        <v>164</v>
      </c>
      <c r="X164">
        <v>143.5</v>
      </c>
      <c r="Y164">
        <v>20040324</v>
      </c>
      <c r="Z164" t="s">
        <v>138</v>
      </c>
      <c r="AA164" t="s">
        <v>299</v>
      </c>
      <c r="AB164" t="s">
        <v>203</v>
      </c>
      <c r="AC164">
        <v>40</v>
      </c>
      <c r="AD164" t="s">
        <v>165</v>
      </c>
      <c r="AE164" t="s">
        <v>165</v>
      </c>
      <c r="AF164" t="s">
        <v>165</v>
      </c>
      <c r="AG164" t="s">
        <v>165</v>
      </c>
      <c r="AH164" t="s">
        <v>137</v>
      </c>
      <c r="AI164" t="s">
        <v>166</v>
      </c>
      <c r="AJ164">
        <v>44881</v>
      </c>
      <c r="AK164">
        <v>40</v>
      </c>
      <c r="AL164" t="s">
        <v>161</v>
      </c>
      <c r="AM164" t="s">
        <v>161</v>
      </c>
      <c r="AN164" t="s">
        <v>161</v>
      </c>
      <c r="AO164" t="s">
        <v>161</v>
      </c>
      <c r="AP164" t="s">
        <v>168</v>
      </c>
      <c r="AQ164" t="s">
        <v>168</v>
      </c>
      <c r="AR164" t="s">
        <v>168</v>
      </c>
      <c r="AS164" t="s">
        <v>161</v>
      </c>
      <c r="AT164" t="s">
        <v>161</v>
      </c>
      <c r="AU164" t="s">
        <v>161</v>
      </c>
      <c r="AV164" t="s">
        <v>169</v>
      </c>
      <c r="AW164" t="s">
        <v>169</v>
      </c>
      <c r="AX164" t="s">
        <v>169</v>
      </c>
      <c r="AY164" t="s">
        <v>168</v>
      </c>
      <c r="AZ164" t="s">
        <v>168</v>
      </c>
      <c r="BA164" t="s">
        <v>168</v>
      </c>
      <c r="BB164" t="s">
        <v>168</v>
      </c>
      <c r="BC164" t="s">
        <v>168</v>
      </c>
      <c r="BD164" t="s">
        <v>168</v>
      </c>
      <c r="BE164" t="s">
        <v>170</v>
      </c>
      <c r="BF164" t="s">
        <v>170</v>
      </c>
      <c r="BG164" t="s">
        <v>170</v>
      </c>
      <c r="BH164" t="s">
        <v>161</v>
      </c>
      <c r="BI164" t="s">
        <v>161</v>
      </c>
      <c r="BJ164" t="s">
        <v>161</v>
      </c>
      <c r="BK164" t="s">
        <v>161</v>
      </c>
      <c r="BL164" t="s">
        <v>161</v>
      </c>
      <c r="BM164" t="s">
        <v>161</v>
      </c>
      <c r="BN164" t="s">
        <v>161</v>
      </c>
      <c r="BO164" t="s">
        <v>161</v>
      </c>
      <c r="BP164" t="s">
        <v>161</v>
      </c>
      <c r="BQ164" t="s">
        <v>171</v>
      </c>
      <c r="BR164" t="s">
        <v>171</v>
      </c>
      <c r="BS164" t="s">
        <v>171</v>
      </c>
      <c r="BT164" t="s">
        <v>161</v>
      </c>
      <c r="BU164" t="s">
        <v>161</v>
      </c>
      <c r="BV164" t="s">
        <v>161</v>
      </c>
      <c r="BW164" t="s">
        <v>166</v>
      </c>
      <c r="BX164" t="s">
        <v>166</v>
      </c>
      <c r="BY164" t="s">
        <v>166</v>
      </c>
      <c r="BZ164" t="s">
        <v>172</v>
      </c>
      <c r="CA164" t="s">
        <v>172</v>
      </c>
      <c r="CB164" t="s">
        <v>172</v>
      </c>
      <c r="CC164" t="s">
        <v>172</v>
      </c>
      <c r="CD164" t="s">
        <v>172</v>
      </c>
      <c r="CE164" t="s">
        <v>172</v>
      </c>
      <c r="CF164" t="s">
        <v>173</v>
      </c>
      <c r="CG164" t="s">
        <v>173</v>
      </c>
      <c r="CH164" t="s">
        <v>173</v>
      </c>
      <c r="CI164" t="s">
        <v>174</v>
      </c>
      <c r="CJ164" t="s">
        <v>174</v>
      </c>
      <c r="CK164" t="s">
        <v>174</v>
      </c>
      <c r="CL164" t="s">
        <v>161</v>
      </c>
      <c r="CM164" t="s">
        <v>161</v>
      </c>
      <c r="CN164" t="s">
        <v>161</v>
      </c>
      <c r="CO164" t="s">
        <v>166</v>
      </c>
      <c r="CP164" t="s">
        <v>166</v>
      </c>
      <c r="CQ164" t="s">
        <v>166</v>
      </c>
      <c r="CR164" t="s">
        <v>166</v>
      </c>
      <c r="CS164" t="s">
        <v>134</v>
      </c>
      <c r="CT164" t="s">
        <v>134</v>
      </c>
      <c r="CU164" t="s">
        <v>134</v>
      </c>
      <c r="CV164" t="s">
        <v>134</v>
      </c>
      <c r="CW164" t="s">
        <v>134</v>
      </c>
      <c r="CX164" t="s">
        <v>134</v>
      </c>
      <c r="CY164" t="s">
        <v>134</v>
      </c>
      <c r="CZ164" t="s">
        <v>134</v>
      </c>
      <c r="DA164" t="s">
        <v>134</v>
      </c>
      <c r="DB164" t="s">
        <v>134</v>
      </c>
      <c r="DC164" t="s">
        <v>134</v>
      </c>
      <c r="DD164" t="s">
        <v>134</v>
      </c>
      <c r="DE164" t="s">
        <v>134</v>
      </c>
      <c r="DF164" t="s">
        <v>134</v>
      </c>
      <c r="DG164" t="s">
        <v>134</v>
      </c>
      <c r="DH164" t="s">
        <v>134</v>
      </c>
      <c r="DI164" t="s">
        <v>174</v>
      </c>
      <c r="DJ164" t="s">
        <v>134</v>
      </c>
      <c r="DK164" t="s">
        <v>175</v>
      </c>
      <c r="DL164" t="s">
        <v>175</v>
      </c>
      <c r="DM164" t="s">
        <v>175</v>
      </c>
      <c r="DN164" t="s">
        <v>175</v>
      </c>
      <c r="DO164" t="s">
        <v>175</v>
      </c>
      <c r="DP164" t="s">
        <v>175</v>
      </c>
      <c r="DQ164" t="s">
        <v>175</v>
      </c>
      <c r="DR164">
        <v>236</v>
      </c>
      <c r="DS164">
        <v>20040326</v>
      </c>
      <c r="DT164" t="s">
        <v>209</v>
      </c>
      <c r="DU164">
        <v>91</v>
      </c>
      <c r="DV164" t="s">
        <v>143</v>
      </c>
    </row>
    <row r="165" spans="1:126">
      <c r="A165" t="s">
        <v>126</v>
      </c>
      <c r="B165">
        <v>4</v>
      </c>
      <c r="C165">
        <v>9.1999999999999993</v>
      </c>
      <c r="D165">
        <v>51068</v>
      </c>
      <c r="E165" t="s">
        <v>577</v>
      </c>
      <c r="F165" t="s">
        <v>145</v>
      </c>
      <c r="G165">
        <v>20040330</v>
      </c>
      <c r="H165" t="s">
        <v>735</v>
      </c>
      <c r="I165" t="s">
        <v>295</v>
      </c>
      <c r="J165">
        <v>20040330</v>
      </c>
      <c r="K165" t="s">
        <v>624</v>
      </c>
      <c r="L165" t="s">
        <v>736</v>
      </c>
      <c r="M165" t="s">
        <v>133</v>
      </c>
      <c r="N165" t="s">
        <v>133</v>
      </c>
      <c r="O165" t="s">
        <v>133</v>
      </c>
      <c r="P165">
        <v>-1.2355</v>
      </c>
      <c r="Q165" t="s">
        <v>135</v>
      </c>
      <c r="R165" t="s">
        <v>136</v>
      </c>
      <c r="S165" t="s">
        <v>135</v>
      </c>
      <c r="T165" t="s">
        <v>137</v>
      </c>
      <c r="U165" t="s">
        <v>137</v>
      </c>
      <c r="V165">
        <v>0</v>
      </c>
      <c r="W165" t="s">
        <v>286</v>
      </c>
      <c r="X165">
        <v>143.5</v>
      </c>
      <c r="Y165">
        <v>20040328</v>
      </c>
      <c r="Z165" t="s">
        <v>138</v>
      </c>
      <c r="AA165" t="s">
        <v>737</v>
      </c>
      <c r="AB165">
        <v>9806249</v>
      </c>
      <c r="AC165">
        <v>40</v>
      </c>
      <c r="AD165">
        <v>59.07</v>
      </c>
      <c r="AE165">
        <v>53</v>
      </c>
      <c r="AF165">
        <v>10.16</v>
      </c>
      <c r="AG165">
        <v>9.26</v>
      </c>
      <c r="AH165">
        <v>9.42</v>
      </c>
      <c r="AI165">
        <v>40</v>
      </c>
      <c r="AJ165" t="s">
        <v>738</v>
      </c>
      <c r="AK165">
        <v>40</v>
      </c>
      <c r="AL165">
        <v>4.0999999999999996</v>
      </c>
      <c r="AM165">
        <v>5.0999999999999996</v>
      </c>
      <c r="AN165">
        <v>9.1999999999999993</v>
      </c>
      <c r="AO165">
        <v>0</v>
      </c>
      <c r="AP165">
        <v>3147</v>
      </c>
      <c r="AQ165">
        <v>3156</v>
      </c>
      <c r="AR165">
        <v>3151.4</v>
      </c>
      <c r="AS165">
        <v>13.1</v>
      </c>
      <c r="AT165">
        <v>13.5</v>
      </c>
      <c r="AU165">
        <v>13.3</v>
      </c>
      <c r="AV165">
        <v>2.2200000000000002</v>
      </c>
      <c r="AW165">
        <v>2.3199999999999998</v>
      </c>
      <c r="AX165">
        <v>2.2799999999999998</v>
      </c>
      <c r="AY165">
        <v>6.1</v>
      </c>
      <c r="AZ165">
        <v>6.8</v>
      </c>
      <c r="BA165">
        <v>6.5</v>
      </c>
      <c r="BB165">
        <v>0</v>
      </c>
      <c r="BC165">
        <v>0</v>
      </c>
      <c r="BD165">
        <v>0</v>
      </c>
      <c r="BE165">
        <v>846</v>
      </c>
      <c r="BF165">
        <v>877</v>
      </c>
      <c r="BG165">
        <v>859</v>
      </c>
      <c r="BH165">
        <v>142.69999999999999</v>
      </c>
      <c r="BI165">
        <v>144</v>
      </c>
      <c r="BJ165">
        <v>143.4</v>
      </c>
      <c r="BK165">
        <v>87.2</v>
      </c>
      <c r="BL165">
        <v>88.2</v>
      </c>
      <c r="BM165">
        <v>87.7</v>
      </c>
      <c r="BN165">
        <v>93.1</v>
      </c>
      <c r="BO165">
        <v>93.9</v>
      </c>
      <c r="BP165">
        <v>93.4</v>
      </c>
      <c r="BQ165">
        <v>5.5</v>
      </c>
      <c r="BR165">
        <v>6</v>
      </c>
      <c r="BS165">
        <v>5.7</v>
      </c>
      <c r="BT165">
        <v>27.2</v>
      </c>
      <c r="BU165">
        <v>32.200000000000003</v>
      </c>
      <c r="BV165">
        <v>29.8</v>
      </c>
      <c r="BW165">
        <v>276</v>
      </c>
      <c r="BX165">
        <v>276</v>
      </c>
      <c r="BY165">
        <v>276</v>
      </c>
      <c r="BZ165">
        <v>10.1</v>
      </c>
      <c r="CA165">
        <v>12.8</v>
      </c>
      <c r="CB165">
        <v>12.1</v>
      </c>
      <c r="CC165">
        <v>0.4</v>
      </c>
      <c r="CD165">
        <v>0.4</v>
      </c>
      <c r="CE165">
        <v>0.4</v>
      </c>
      <c r="CF165">
        <v>0.5</v>
      </c>
      <c r="CG165">
        <v>0.5</v>
      </c>
      <c r="CH165">
        <v>0.5</v>
      </c>
      <c r="CI165">
        <v>35</v>
      </c>
      <c r="CJ165">
        <v>35</v>
      </c>
      <c r="CK165">
        <v>35</v>
      </c>
      <c r="CL165">
        <v>172.7</v>
      </c>
      <c r="CM165">
        <v>203.9</v>
      </c>
      <c r="CN165">
        <v>187.7</v>
      </c>
      <c r="CO165">
        <v>1660</v>
      </c>
      <c r="CP165">
        <v>720</v>
      </c>
      <c r="CQ165">
        <v>540</v>
      </c>
      <c r="CR165">
        <v>1800</v>
      </c>
      <c r="CS165">
        <v>5.8400000000000001E-2</v>
      </c>
      <c r="CT165">
        <v>5.8400000000000001E-2</v>
      </c>
      <c r="CU165">
        <v>5.8400000000000001E-2</v>
      </c>
      <c r="CV165">
        <v>8.1299999999999997E-2</v>
      </c>
      <c r="CW165">
        <v>8.1299999999999997E-2</v>
      </c>
      <c r="CX165">
        <v>8.1299999999999997E-2</v>
      </c>
      <c r="CY165">
        <v>6.6000000000000003E-2</v>
      </c>
      <c r="CZ165">
        <v>6.6000000000000003E-2</v>
      </c>
      <c r="DA165">
        <v>6.6000000000000003E-2</v>
      </c>
      <c r="DB165">
        <v>6.6000000000000003E-2</v>
      </c>
      <c r="DC165">
        <v>6.6000000000000003E-2</v>
      </c>
      <c r="DD165">
        <v>6.6000000000000003E-2</v>
      </c>
      <c r="DE165">
        <v>5.0799999999999998E-2</v>
      </c>
      <c r="DF165">
        <v>6.6000000000000003E-2</v>
      </c>
      <c r="DG165">
        <v>5.8400000000000001E-2</v>
      </c>
      <c r="DH165">
        <v>0</v>
      </c>
      <c r="DI165">
        <v>11</v>
      </c>
      <c r="DJ165">
        <v>3.56E-2</v>
      </c>
      <c r="DK165" t="s">
        <v>515</v>
      </c>
      <c r="DL165" t="s">
        <v>141</v>
      </c>
      <c r="DM165">
        <v>8252</v>
      </c>
      <c r="DN165">
        <v>8231</v>
      </c>
      <c r="DO165">
        <v>1288</v>
      </c>
      <c r="DP165" t="s">
        <v>516</v>
      </c>
      <c r="DQ165" t="s">
        <v>142</v>
      </c>
      <c r="DR165">
        <v>178</v>
      </c>
      <c r="DS165">
        <v>20040330</v>
      </c>
      <c r="DT165" t="s">
        <v>735</v>
      </c>
      <c r="DU165">
        <v>119</v>
      </c>
      <c r="DV165" t="s">
        <v>143</v>
      </c>
    </row>
    <row r="166" spans="1:126">
      <c r="A166" t="s">
        <v>126</v>
      </c>
      <c r="B166">
        <v>4</v>
      </c>
      <c r="C166">
        <v>12.1</v>
      </c>
      <c r="D166">
        <v>51069</v>
      </c>
      <c r="E166" t="s">
        <v>577</v>
      </c>
      <c r="F166" t="s">
        <v>145</v>
      </c>
      <c r="G166">
        <v>20040402</v>
      </c>
      <c r="H166" t="s">
        <v>294</v>
      </c>
      <c r="I166" t="s">
        <v>236</v>
      </c>
      <c r="J166">
        <v>20040402</v>
      </c>
      <c r="K166">
        <v>20041002</v>
      </c>
      <c r="L166" t="s">
        <v>133</v>
      </c>
      <c r="M166" t="s">
        <v>133</v>
      </c>
      <c r="N166" t="s">
        <v>133</v>
      </c>
      <c r="O166" t="s">
        <v>133</v>
      </c>
      <c r="P166">
        <v>-0.1158</v>
      </c>
      <c r="Q166" t="s">
        <v>135</v>
      </c>
      <c r="R166" t="s">
        <v>136</v>
      </c>
      <c r="S166" t="s">
        <v>135</v>
      </c>
      <c r="T166" t="s">
        <v>137</v>
      </c>
      <c r="U166" t="s">
        <v>137</v>
      </c>
      <c r="V166">
        <v>0</v>
      </c>
      <c r="W166" t="s">
        <v>286</v>
      </c>
      <c r="X166">
        <v>143.5</v>
      </c>
      <c r="Y166">
        <v>20040331</v>
      </c>
      <c r="Z166" t="s">
        <v>138</v>
      </c>
      <c r="AA166" t="s">
        <v>294</v>
      </c>
      <c r="AB166">
        <v>9806149</v>
      </c>
      <c r="AC166">
        <v>40</v>
      </c>
      <c r="AD166">
        <v>59.05</v>
      </c>
      <c r="AE166">
        <v>52.05</v>
      </c>
      <c r="AF166">
        <v>10.130000000000001</v>
      </c>
      <c r="AG166">
        <v>9.1</v>
      </c>
      <c r="AH166">
        <v>9.34</v>
      </c>
      <c r="AI166">
        <v>215</v>
      </c>
      <c r="AJ166" t="s">
        <v>739</v>
      </c>
      <c r="AK166">
        <v>40</v>
      </c>
      <c r="AL166">
        <v>5.2</v>
      </c>
      <c r="AM166">
        <v>6.9</v>
      </c>
      <c r="AN166">
        <v>12.1</v>
      </c>
      <c r="AO166">
        <v>0</v>
      </c>
      <c r="AP166">
        <v>3144</v>
      </c>
      <c r="AQ166">
        <v>3154</v>
      </c>
      <c r="AR166">
        <v>3149.8</v>
      </c>
      <c r="AS166">
        <v>13.5</v>
      </c>
      <c r="AT166">
        <v>13.8</v>
      </c>
      <c r="AU166">
        <v>13.6</v>
      </c>
      <c r="AV166">
        <v>2.23</v>
      </c>
      <c r="AW166">
        <v>2.3199999999999998</v>
      </c>
      <c r="AX166">
        <v>2.2799999999999998</v>
      </c>
      <c r="AY166">
        <v>6.7</v>
      </c>
      <c r="AZ166">
        <v>7.3</v>
      </c>
      <c r="BA166">
        <v>7.1</v>
      </c>
      <c r="BB166">
        <v>0</v>
      </c>
      <c r="BC166">
        <v>0</v>
      </c>
      <c r="BD166">
        <v>0</v>
      </c>
      <c r="BE166">
        <v>843</v>
      </c>
      <c r="BF166">
        <v>873</v>
      </c>
      <c r="BG166">
        <v>856</v>
      </c>
      <c r="BH166">
        <v>142.6</v>
      </c>
      <c r="BI166">
        <v>144</v>
      </c>
      <c r="BJ166">
        <v>143.5</v>
      </c>
      <c r="BK166">
        <v>87.4</v>
      </c>
      <c r="BL166">
        <v>88.3</v>
      </c>
      <c r="BM166">
        <v>88.1</v>
      </c>
      <c r="BN166">
        <v>92.9</v>
      </c>
      <c r="BO166">
        <v>93.8</v>
      </c>
      <c r="BP166">
        <v>93.6</v>
      </c>
      <c r="BQ166">
        <v>5.2</v>
      </c>
      <c r="BR166">
        <v>5.8</v>
      </c>
      <c r="BS166">
        <v>5.5</v>
      </c>
      <c r="BT166">
        <v>27.1</v>
      </c>
      <c r="BU166">
        <v>32.799999999999997</v>
      </c>
      <c r="BV166">
        <v>29.1</v>
      </c>
      <c r="BW166">
        <v>276</v>
      </c>
      <c r="BX166">
        <v>276</v>
      </c>
      <c r="BY166">
        <v>276</v>
      </c>
      <c r="BZ166">
        <v>10.1</v>
      </c>
      <c r="CA166">
        <v>12.8</v>
      </c>
      <c r="CB166">
        <v>10.3</v>
      </c>
      <c r="CC166">
        <v>0.4</v>
      </c>
      <c r="CD166">
        <v>0.4</v>
      </c>
      <c r="CE166">
        <v>0.4</v>
      </c>
      <c r="CF166">
        <v>0.5</v>
      </c>
      <c r="CG166">
        <v>0.5</v>
      </c>
      <c r="CH166">
        <v>0.5</v>
      </c>
      <c r="CI166">
        <v>35</v>
      </c>
      <c r="CJ166">
        <v>35</v>
      </c>
      <c r="CK166">
        <v>35</v>
      </c>
      <c r="CL166">
        <v>141.6</v>
      </c>
      <c r="CM166">
        <v>175.6</v>
      </c>
      <c r="CN166">
        <v>154.6</v>
      </c>
      <c r="CO166">
        <v>1660</v>
      </c>
      <c r="CP166">
        <v>720</v>
      </c>
      <c r="CQ166">
        <v>540</v>
      </c>
      <c r="CR166">
        <v>1625</v>
      </c>
      <c r="CS166">
        <v>5.33E-2</v>
      </c>
      <c r="CT166">
        <v>5.33E-2</v>
      </c>
      <c r="CU166">
        <v>5.33E-2</v>
      </c>
      <c r="CV166">
        <v>8.1299999999999997E-2</v>
      </c>
      <c r="CW166">
        <v>8.1299999999999997E-2</v>
      </c>
      <c r="CX166">
        <v>8.1299999999999997E-2</v>
      </c>
      <c r="CY166">
        <v>6.6000000000000003E-2</v>
      </c>
      <c r="CZ166">
        <v>6.6000000000000003E-2</v>
      </c>
      <c r="DA166">
        <v>6.6000000000000003E-2</v>
      </c>
      <c r="DB166">
        <v>6.6000000000000003E-2</v>
      </c>
      <c r="DC166">
        <v>6.6000000000000003E-2</v>
      </c>
      <c r="DD166">
        <v>6.6000000000000003E-2</v>
      </c>
      <c r="DE166">
        <v>5.0799999999999998E-2</v>
      </c>
      <c r="DF166">
        <v>6.6000000000000003E-2</v>
      </c>
      <c r="DG166">
        <v>5.8400000000000001E-2</v>
      </c>
      <c r="DH166">
        <v>0</v>
      </c>
      <c r="DI166">
        <v>12</v>
      </c>
      <c r="DJ166">
        <v>4.5699999999999998E-2</v>
      </c>
      <c r="DK166" t="s">
        <v>515</v>
      </c>
      <c r="DL166" t="s">
        <v>141</v>
      </c>
      <c r="DM166">
        <v>8252</v>
      </c>
      <c r="DN166">
        <v>8231</v>
      </c>
      <c r="DO166">
        <v>1288</v>
      </c>
      <c r="DP166">
        <v>2405</v>
      </c>
      <c r="DQ166" t="s">
        <v>142</v>
      </c>
      <c r="DR166" t="s">
        <v>740</v>
      </c>
      <c r="DS166">
        <v>20040402</v>
      </c>
      <c r="DT166" t="s">
        <v>294</v>
      </c>
      <c r="DU166">
        <v>119</v>
      </c>
      <c r="DV166" t="s">
        <v>143</v>
      </c>
    </row>
    <row r="167" spans="1:126">
      <c r="A167" t="s">
        <v>160</v>
      </c>
      <c r="B167">
        <v>5</v>
      </c>
      <c r="C167">
        <v>7.2</v>
      </c>
      <c r="D167">
        <v>50196</v>
      </c>
      <c r="E167" t="s">
        <v>144</v>
      </c>
      <c r="F167" t="s">
        <v>145</v>
      </c>
      <c r="G167">
        <v>20040407</v>
      </c>
      <c r="H167" t="s">
        <v>466</v>
      </c>
      <c r="I167" t="s">
        <v>236</v>
      </c>
      <c r="J167">
        <v>20040408</v>
      </c>
      <c r="K167">
        <v>20041007</v>
      </c>
      <c r="L167" t="s">
        <v>133</v>
      </c>
      <c r="M167" t="s">
        <v>133</v>
      </c>
      <c r="N167" t="s">
        <v>133</v>
      </c>
      <c r="O167" t="s">
        <v>133</v>
      </c>
      <c r="P167">
        <v>-0.47410000000000002</v>
      </c>
      <c r="Q167" t="s">
        <v>135</v>
      </c>
      <c r="R167" t="s">
        <v>136</v>
      </c>
      <c r="S167" t="s">
        <v>135</v>
      </c>
      <c r="T167" t="s">
        <v>137</v>
      </c>
      <c r="U167" t="s">
        <v>137</v>
      </c>
      <c r="V167">
        <v>0</v>
      </c>
      <c r="W167" t="s">
        <v>147</v>
      </c>
      <c r="X167">
        <v>143.5</v>
      </c>
      <c r="Y167">
        <v>20040405</v>
      </c>
      <c r="Z167" t="s">
        <v>138</v>
      </c>
      <c r="AA167" t="s">
        <v>741</v>
      </c>
      <c r="AB167" t="s">
        <v>733</v>
      </c>
      <c r="AC167">
        <v>40</v>
      </c>
      <c r="AD167">
        <v>71.86</v>
      </c>
      <c r="AE167">
        <v>65.349999999999994</v>
      </c>
      <c r="AF167">
        <v>10.85</v>
      </c>
      <c r="AG167">
        <v>10.06</v>
      </c>
      <c r="AH167">
        <v>10.119999999999999</v>
      </c>
      <c r="AI167">
        <v>100</v>
      </c>
      <c r="AJ167" t="s">
        <v>742</v>
      </c>
      <c r="AK167">
        <v>40</v>
      </c>
      <c r="AL167">
        <v>3.8</v>
      </c>
      <c r="AM167">
        <v>3.4</v>
      </c>
      <c r="AN167">
        <v>7.2</v>
      </c>
      <c r="AO167">
        <v>0</v>
      </c>
      <c r="AP167">
        <v>3146</v>
      </c>
      <c r="AQ167">
        <v>3155</v>
      </c>
      <c r="AR167">
        <v>3150</v>
      </c>
      <c r="AS167">
        <v>13.2</v>
      </c>
      <c r="AT167">
        <v>13.6</v>
      </c>
      <c r="AU167">
        <v>13.4</v>
      </c>
      <c r="AV167">
        <v>2.16</v>
      </c>
      <c r="AW167">
        <v>2.2599999999999998</v>
      </c>
      <c r="AX167">
        <v>2.21</v>
      </c>
      <c r="AY167">
        <v>4570</v>
      </c>
      <c r="AZ167">
        <v>5235</v>
      </c>
      <c r="BA167">
        <v>4805</v>
      </c>
      <c r="BB167">
        <v>1909</v>
      </c>
      <c r="BC167">
        <v>2092</v>
      </c>
      <c r="BD167">
        <v>2001</v>
      </c>
      <c r="BE167">
        <v>829</v>
      </c>
      <c r="BF167">
        <v>860</v>
      </c>
      <c r="BG167">
        <v>849</v>
      </c>
      <c r="BH167">
        <v>143.19999999999999</v>
      </c>
      <c r="BI167">
        <v>143.6</v>
      </c>
      <c r="BJ167">
        <v>143.5</v>
      </c>
      <c r="BK167">
        <v>87.5</v>
      </c>
      <c r="BL167">
        <v>88.2</v>
      </c>
      <c r="BM167">
        <v>87.9</v>
      </c>
      <c r="BN167">
        <v>93.1</v>
      </c>
      <c r="BO167">
        <v>94.1</v>
      </c>
      <c r="BP167">
        <v>93.5</v>
      </c>
      <c r="BQ167">
        <v>5.4</v>
      </c>
      <c r="BR167">
        <v>6.1</v>
      </c>
      <c r="BS167">
        <v>5.6</v>
      </c>
      <c r="BT167">
        <v>24.6</v>
      </c>
      <c r="BU167">
        <v>30.5</v>
      </c>
      <c r="BV167">
        <v>27.3</v>
      </c>
      <c r="BW167">
        <v>264</v>
      </c>
      <c r="BX167">
        <v>284</v>
      </c>
      <c r="BY167">
        <v>279</v>
      </c>
      <c r="BZ167">
        <v>9.6</v>
      </c>
      <c r="CA167">
        <v>10.199999999999999</v>
      </c>
      <c r="CB167">
        <v>10</v>
      </c>
      <c r="CC167">
        <v>0</v>
      </c>
      <c r="CD167">
        <v>0.8</v>
      </c>
      <c r="CE167">
        <v>0.5</v>
      </c>
      <c r="CF167">
        <v>0.47</v>
      </c>
      <c r="CG167">
        <v>0.53</v>
      </c>
      <c r="CH167">
        <v>0.5</v>
      </c>
      <c r="CI167">
        <v>35</v>
      </c>
      <c r="CJ167">
        <v>35</v>
      </c>
      <c r="CK167">
        <v>35</v>
      </c>
      <c r="CL167">
        <v>124</v>
      </c>
      <c r="CM167">
        <v>179</v>
      </c>
      <c r="CN167">
        <v>154</v>
      </c>
      <c r="CO167">
        <v>1660</v>
      </c>
      <c r="CP167">
        <v>720</v>
      </c>
      <c r="CQ167">
        <v>540</v>
      </c>
      <c r="CR167">
        <v>1740</v>
      </c>
      <c r="CS167">
        <v>6.6000000000000003E-2</v>
      </c>
      <c r="CT167">
        <v>6.8599999999999994E-2</v>
      </c>
      <c r="CU167">
        <v>6.7299999999999999E-2</v>
      </c>
      <c r="CV167">
        <v>0.1118</v>
      </c>
      <c r="CW167">
        <v>0.1168</v>
      </c>
      <c r="CX167">
        <v>0.1143</v>
      </c>
      <c r="CY167">
        <v>6.3500000000000001E-2</v>
      </c>
      <c r="CZ167">
        <v>6.8599999999999994E-2</v>
      </c>
      <c r="DA167">
        <v>6.54E-2</v>
      </c>
      <c r="DB167">
        <v>6.8599999999999994E-2</v>
      </c>
      <c r="DC167">
        <v>7.3700000000000002E-2</v>
      </c>
      <c r="DD167">
        <v>7.1099999999999997E-2</v>
      </c>
      <c r="DE167">
        <v>5.8400000000000001E-2</v>
      </c>
      <c r="DF167">
        <v>7.3400000000000007E-2</v>
      </c>
      <c r="DG167">
        <v>6.6000000000000003E-2</v>
      </c>
      <c r="DH167">
        <v>5.1000000000000004E-3</v>
      </c>
      <c r="DI167">
        <v>7</v>
      </c>
      <c r="DJ167">
        <v>4.8300000000000003E-2</v>
      </c>
      <c r="DK167">
        <v>205</v>
      </c>
      <c r="DL167">
        <v>205</v>
      </c>
      <c r="DM167">
        <v>8252</v>
      </c>
      <c r="DN167" t="s">
        <v>188</v>
      </c>
      <c r="DO167">
        <v>474</v>
      </c>
      <c r="DP167">
        <v>2405</v>
      </c>
      <c r="DQ167" t="s">
        <v>142</v>
      </c>
      <c r="DR167" t="s">
        <v>743</v>
      </c>
      <c r="DS167">
        <v>20040407</v>
      </c>
      <c r="DT167" t="s">
        <v>466</v>
      </c>
      <c r="DU167">
        <v>205</v>
      </c>
      <c r="DV167" t="s">
        <v>143</v>
      </c>
    </row>
    <row r="168" spans="1:126">
      <c r="A168" t="s">
        <v>239</v>
      </c>
      <c r="B168">
        <v>1</v>
      </c>
      <c r="C168">
        <v>5.3</v>
      </c>
      <c r="D168">
        <v>38051</v>
      </c>
      <c r="E168" t="s">
        <v>144</v>
      </c>
      <c r="F168" t="s">
        <v>145</v>
      </c>
      <c r="G168">
        <v>20040407</v>
      </c>
      <c r="H168" t="s">
        <v>744</v>
      </c>
      <c r="I168" t="s">
        <v>236</v>
      </c>
      <c r="J168">
        <v>20040412</v>
      </c>
      <c r="K168">
        <v>20041007</v>
      </c>
      <c r="L168" t="s">
        <v>133</v>
      </c>
      <c r="M168" t="s">
        <v>133</v>
      </c>
      <c r="N168" t="s">
        <v>133</v>
      </c>
      <c r="O168" t="s">
        <v>133</v>
      </c>
      <c r="P168">
        <v>-1.2930999999999999</v>
      </c>
      <c r="Q168" t="s">
        <v>135</v>
      </c>
      <c r="R168" t="s">
        <v>136</v>
      </c>
      <c r="S168" t="s">
        <v>135</v>
      </c>
      <c r="T168" t="s">
        <v>137</v>
      </c>
      <c r="U168" t="s">
        <v>137</v>
      </c>
      <c r="V168">
        <v>0</v>
      </c>
      <c r="W168" t="s">
        <v>164</v>
      </c>
      <c r="X168">
        <v>143.5</v>
      </c>
      <c r="Y168">
        <v>20040405</v>
      </c>
      <c r="Z168" t="s">
        <v>138</v>
      </c>
      <c r="AA168" t="s">
        <v>745</v>
      </c>
      <c r="AB168">
        <v>11769</v>
      </c>
      <c r="AC168">
        <v>40</v>
      </c>
      <c r="AD168">
        <v>71.48</v>
      </c>
      <c r="AE168">
        <v>65.83</v>
      </c>
      <c r="AF168">
        <v>14.63</v>
      </c>
      <c r="AG168">
        <v>10.14</v>
      </c>
      <c r="AH168">
        <v>10.23</v>
      </c>
      <c r="AI168">
        <v>115</v>
      </c>
      <c r="AJ168">
        <v>38051</v>
      </c>
      <c r="AK168">
        <v>40</v>
      </c>
      <c r="AL168">
        <v>2.5</v>
      </c>
      <c r="AM168">
        <v>2.8</v>
      </c>
      <c r="AN168">
        <v>5.3</v>
      </c>
      <c r="AO168">
        <v>0</v>
      </c>
      <c r="AP168">
        <v>3138</v>
      </c>
      <c r="AQ168">
        <v>3168</v>
      </c>
      <c r="AR168">
        <v>3150</v>
      </c>
      <c r="AS168">
        <v>13.4</v>
      </c>
      <c r="AT168">
        <v>13.4</v>
      </c>
      <c r="AU168">
        <v>13.4</v>
      </c>
      <c r="AV168">
        <v>2.15</v>
      </c>
      <c r="AW168">
        <v>2.2799999999999998</v>
      </c>
      <c r="AX168">
        <v>2.2200000000000002</v>
      </c>
      <c r="AY168">
        <v>5667.2</v>
      </c>
      <c r="AZ168">
        <v>5667.2</v>
      </c>
      <c r="BA168">
        <v>5667.2</v>
      </c>
      <c r="BB168" t="s">
        <v>168</v>
      </c>
      <c r="BC168" t="s">
        <v>168</v>
      </c>
      <c r="BD168" t="s">
        <v>168</v>
      </c>
      <c r="BE168">
        <v>849</v>
      </c>
      <c r="BF168">
        <v>861</v>
      </c>
      <c r="BG168">
        <v>850</v>
      </c>
      <c r="BH168">
        <v>142.5</v>
      </c>
      <c r="BI168">
        <v>144.19999999999999</v>
      </c>
      <c r="BJ168">
        <v>143.19999999999999</v>
      </c>
      <c r="BK168">
        <v>87</v>
      </c>
      <c r="BL168">
        <v>88.7</v>
      </c>
      <c r="BM168">
        <v>87.7</v>
      </c>
      <c r="BN168">
        <v>92.4</v>
      </c>
      <c r="BO168">
        <v>93.9</v>
      </c>
      <c r="BP168">
        <v>93.2</v>
      </c>
      <c r="BQ168">
        <v>5.0999999999999996</v>
      </c>
      <c r="BR168">
        <v>6</v>
      </c>
      <c r="BS168">
        <v>5.5</v>
      </c>
      <c r="BT168">
        <v>26.7</v>
      </c>
      <c r="BU168">
        <v>34.200000000000003</v>
      </c>
      <c r="BV168">
        <v>31.2</v>
      </c>
      <c r="BW168">
        <v>276</v>
      </c>
      <c r="BX168">
        <v>290</v>
      </c>
      <c r="BY168">
        <v>281</v>
      </c>
      <c r="BZ168">
        <v>15.2</v>
      </c>
      <c r="CA168">
        <v>15.2</v>
      </c>
      <c r="CB168">
        <v>15.2</v>
      </c>
      <c r="CC168">
        <v>0.3</v>
      </c>
      <c r="CD168">
        <v>0.3</v>
      </c>
      <c r="CE168">
        <v>0.3</v>
      </c>
      <c r="CF168">
        <v>0.45</v>
      </c>
      <c r="CG168">
        <v>0.55000000000000004</v>
      </c>
      <c r="CH168">
        <v>0.53</v>
      </c>
      <c r="CI168">
        <v>35</v>
      </c>
      <c r="CJ168">
        <v>35</v>
      </c>
      <c r="CK168">
        <v>35</v>
      </c>
      <c r="CL168">
        <v>283.2</v>
      </c>
      <c r="CM168">
        <v>294.5</v>
      </c>
      <c r="CN168">
        <v>284</v>
      </c>
      <c r="CO168">
        <v>1660</v>
      </c>
      <c r="CP168">
        <v>720</v>
      </c>
      <c r="CQ168">
        <v>540</v>
      </c>
      <c r="CR168">
        <v>1725</v>
      </c>
      <c r="CS168">
        <v>6.8500000000000005E-2</v>
      </c>
      <c r="CT168">
        <v>6.8500000000000005E-2</v>
      </c>
      <c r="CU168">
        <v>6.8500000000000005E-2</v>
      </c>
      <c r="CV168">
        <v>8.6300000000000002E-2</v>
      </c>
      <c r="CW168">
        <v>8.6300000000000002E-2</v>
      </c>
      <c r="CX168">
        <v>8.6300000000000002E-2</v>
      </c>
      <c r="CY168">
        <v>6.0999999999999999E-2</v>
      </c>
      <c r="CZ168">
        <v>6.0999999999999999E-2</v>
      </c>
      <c r="DA168">
        <v>6.0999999999999999E-2</v>
      </c>
      <c r="DB168">
        <v>6.3500000000000001E-2</v>
      </c>
      <c r="DC168">
        <v>6.8500000000000005E-2</v>
      </c>
      <c r="DD168">
        <v>6.6000000000000003E-2</v>
      </c>
      <c r="DE168">
        <v>7.1099999999999997E-2</v>
      </c>
      <c r="DF168">
        <v>3.7400000000000003E-2</v>
      </c>
      <c r="DG168">
        <v>7.2300000000000003E-2</v>
      </c>
      <c r="DH168">
        <v>0</v>
      </c>
      <c r="DI168">
        <v>7</v>
      </c>
      <c r="DJ168">
        <v>3.5499999999999997E-2</v>
      </c>
      <c r="DK168">
        <v>49416</v>
      </c>
      <c r="DL168">
        <v>67.75</v>
      </c>
      <c r="DM168">
        <v>8252</v>
      </c>
      <c r="DN168">
        <v>8231</v>
      </c>
      <c r="DO168">
        <v>488</v>
      </c>
      <c r="DP168">
        <v>2405</v>
      </c>
      <c r="DQ168" t="s">
        <v>142</v>
      </c>
      <c r="DR168" t="s">
        <v>746</v>
      </c>
      <c r="DS168">
        <v>20040407</v>
      </c>
      <c r="DT168" t="s">
        <v>744</v>
      </c>
      <c r="DU168">
        <v>91</v>
      </c>
      <c r="DV168" t="s">
        <v>143</v>
      </c>
    </row>
    <row r="169" spans="1:126">
      <c r="A169" t="s">
        <v>126</v>
      </c>
      <c r="B169">
        <v>3</v>
      </c>
      <c r="C169">
        <v>3.9</v>
      </c>
      <c r="D169">
        <v>51023</v>
      </c>
      <c r="E169" t="s">
        <v>144</v>
      </c>
      <c r="F169" t="s">
        <v>145</v>
      </c>
      <c r="G169">
        <v>20040415</v>
      </c>
      <c r="H169" t="s">
        <v>491</v>
      </c>
      <c r="I169" t="s">
        <v>295</v>
      </c>
      <c r="J169">
        <v>20040416</v>
      </c>
      <c r="K169" t="s">
        <v>624</v>
      </c>
      <c r="L169" t="s">
        <v>314</v>
      </c>
      <c r="M169" t="s">
        <v>133</v>
      </c>
      <c r="N169" t="s">
        <v>133</v>
      </c>
      <c r="O169" t="s">
        <v>133</v>
      </c>
      <c r="P169">
        <v>-1.8966000000000001</v>
      </c>
      <c r="Q169" t="s">
        <v>135</v>
      </c>
      <c r="R169" t="s">
        <v>136</v>
      </c>
      <c r="S169" t="s">
        <v>135</v>
      </c>
      <c r="T169" t="s">
        <v>137</v>
      </c>
      <c r="U169" t="s">
        <v>137</v>
      </c>
      <c r="V169">
        <v>0</v>
      </c>
      <c r="W169" t="s">
        <v>286</v>
      </c>
      <c r="X169">
        <v>143.5</v>
      </c>
      <c r="Y169">
        <v>20040413</v>
      </c>
      <c r="Z169" t="s">
        <v>138</v>
      </c>
      <c r="AA169" t="s">
        <v>272</v>
      </c>
      <c r="AB169">
        <v>9806249</v>
      </c>
      <c r="AC169">
        <v>40</v>
      </c>
      <c r="AD169">
        <v>71.819999999999993</v>
      </c>
      <c r="AE169">
        <v>66.42</v>
      </c>
      <c r="AF169">
        <v>10.91</v>
      </c>
      <c r="AG169">
        <v>10.210000000000001</v>
      </c>
      <c r="AH169">
        <v>10.199999999999999</v>
      </c>
      <c r="AI169">
        <v>260</v>
      </c>
      <c r="AJ169" t="s">
        <v>747</v>
      </c>
      <c r="AK169">
        <v>40</v>
      </c>
      <c r="AL169">
        <v>2.1</v>
      </c>
      <c r="AM169">
        <v>1.8</v>
      </c>
      <c r="AN169">
        <v>3.9</v>
      </c>
      <c r="AO169">
        <v>0</v>
      </c>
      <c r="AP169">
        <v>3142</v>
      </c>
      <c r="AQ169">
        <v>3158</v>
      </c>
      <c r="AR169">
        <v>3149.8</v>
      </c>
      <c r="AS169">
        <v>13.3</v>
      </c>
      <c r="AT169">
        <v>13.6</v>
      </c>
      <c r="AU169">
        <v>13.4</v>
      </c>
      <c r="AV169">
        <v>2.1800000000000002</v>
      </c>
      <c r="AW169">
        <v>2.23</v>
      </c>
      <c r="AX169">
        <v>2.2000000000000002</v>
      </c>
      <c r="AY169">
        <v>6.5</v>
      </c>
      <c r="AZ169">
        <v>6.7</v>
      </c>
      <c r="BA169">
        <v>6.6</v>
      </c>
      <c r="BB169">
        <v>0</v>
      </c>
      <c r="BC169">
        <v>0</v>
      </c>
      <c r="BD169">
        <v>0</v>
      </c>
      <c r="BE169">
        <v>824</v>
      </c>
      <c r="BF169">
        <v>872</v>
      </c>
      <c r="BG169">
        <v>847</v>
      </c>
      <c r="BH169">
        <v>142.80000000000001</v>
      </c>
      <c r="BI169">
        <v>144.30000000000001</v>
      </c>
      <c r="BJ169">
        <v>143.5</v>
      </c>
      <c r="BK169">
        <v>87.8</v>
      </c>
      <c r="BL169">
        <v>88.3</v>
      </c>
      <c r="BM169">
        <v>87.9</v>
      </c>
      <c r="BN169">
        <v>93.3</v>
      </c>
      <c r="BO169">
        <v>93.8</v>
      </c>
      <c r="BP169">
        <v>93.6</v>
      </c>
      <c r="BQ169">
        <v>5.0999999999999996</v>
      </c>
      <c r="BR169">
        <v>6</v>
      </c>
      <c r="BS169">
        <v>5.7</v>
      </c>
      <c r="BT169">
        <v>25</v>
      </c>
      <c r="BU169">
        <v>30.9</v>
      </c>
      <c r="BV169">
        <v>27.8</v>
      </c>
      <c r="BW169">
        <v>276</v>
      </c>
      <c r="BX169">
        <v>276</v>
      </c>
      <c r="BY169">
        <v>276</v>
      </c>
      <c r="BZ169">
        <v>10.1</v>
      </c>
      <c r="CA169">
        <v>11.8</v>
      </c>
      <c r="CB169">
        <v>10.3</v>
      </c>
      <c r="CC169">
        <v>0.4</v>
      </c>
      <c r="CD169">
        <v>0.4</v>
      </c>
      <c r="CE169">
        <v>0.4</v>
      </c>
      <c r="CF169">
        <v>0.5</v>
      </c>
      <c r="CG169">
        <v>0.5</v>
      </c>
      <c r="CH169">
        <v>0.5</v>
      </c>
      <c r="CI169">
        <v>35</v>
      </c>
      <c r="CJ169">
        <v>35</v>
      </c>
      <c r="CK169">
        <v>35</v>
      </c>
      <c r="CL169">
        <v>155.69999999999999</v>
      </c>
      <c r="CM169">
        <v>206.7</v>
      </c>
      <c r="CN169">
        <v>186.5</v>
      </c>
      <c r="CO169">
        <v>1660</v>
      </c>
      <c r="CP169">
        <v>720</v>
      </c>
      <c r="CQ169">
        <v>540</v>
      </c>
      <c r="CR169">
        <v>1580</v>
      </c>
      <c r="CS169">
        <v>5.0799999999999998E-2</v>
      </c>
      <c r="CT169">
        <v>5.0799999999999998E-2</v>
      </c>
      <c r="CU169">
        <v>5.0799999999999998E-2</v>
      </c>
      <c r="CV169">
        <v>7.6200000000000004E-2</v>
      </c>
      <c r="CW169">
        <v>7.6200000000000004E-2</v>
      </c>
      <c r="CX169">
        <v>7.6200000000000004E-2</v>
      </c>
      <c r="CY169">
        <v>6.8599999999999994E-2</v>
      </c>
      <c r="CZ169">
        <v>6.8599999999999994E-2</v>
      </c>
      <c r="DA169">
        <v>6.8599999999999994E-2</v>
      </c>
      <c r="DB169">
        <v>6.0999999999999999E-2</v>
      </c>
      <c r="DC169">
        <v>6.0999999999999999E-2</v>
      </c>
      <c r="DD169">
        <v>6.0999999999999999E-2</v>
      </c>
      <c r="DE169">
        <v>5.5899999999999998E-2</v>
      </c>
      <c r="DF169">
        <v>7.6200000000000004E-2</v>
      </c>
      <c r="DG169">
        <v>6.6000000000000003E-2</v>
      </c>
      <c r="DH169">
        <v>0</v>
      </c>
      <c r="DI169">
        <v>9</v>
      </c>
      <c r="DJ169">
        <v>3.56E-2</v>
      </c>
      <c r="DK169" t="s">
        <v>748</v>
      </c>
      <c r="DL169" t="s">
        <v>182</v>
      </c>
      <c r="DM169">
        <v>8252</v>
      </c>
      <c r="DN169">
        <v>8231</v>
      </c>
      <c r="DO169">
        <v>2008</v>
      </c>
      <c r="DP169">
        <v>2405</v>
      </c>
      <c r="DQ169" t="s">
        <v>142</v>
      </c>
      <c r="DR169" t="s">
        <v>749</v>
      </c>
      <c r="DS169">
        <v>20040415</v>
      </c>
      <c r="DT169" t="s">
        <v>491</v>
      </c>
      <c r="DU169" t="s">
        <v>302</v>
      </c>
      <c r="DV169" t="s">
        <v>143</v>
      </c>
    </row>
    <row r="170" spans="1:126">
      <c r="A170" t="s">
        <v>126</v>
      </c>
      <c r="B170">
        <v>3</v>
      </c>
      <c r="C170">
        <v>9</v>
      </c>
      <c r="D170">
        <v>51756</v>
      </c>
      <c r="E170" t="s">
        <v>577</v>
      </c>
      <c r="F170" t="s">
        <v>145</v>
      </c>
      <c r="G170">
        <v>20040419</v>
      </c>
      <c r="H170" t="s">
        <v>579</v>
      </c>
      <c r="I170" t="s">
        <v>236</v>
      </c>
      <c r="J170">
        <v>20040420</v>
      </c>
      <c r="K170">
        <v>20041019</v>
      </c>
      <c r="L170" t="s">
        <v>133</v>
      </c>
      <c r="M170" t="s">
        <v>133</v>
      </c>
      <c r="N170" t="s">
        <v>133</v>
      </c>
      <c r="O170" t="s">
        <v>133</v>
      </c>
      <c r="P170">
        <v>-1.3127</v>
      </c>
      <c r="Q170" t="s">
        <v>135</v>
      </c>
      <c r="R170" t="s">
        <v>136</v>
      </c>
      <c r="S170" t="s">
        <v>135</v>
      </c>
      <c r="T170" t="s">
        <v>137</v>
      </c>
      <c r="U170" t="s">
        <v>137</v>
      </c>
      <c r="V170">
        <v>0</v>
      </c>
      <c r="W170" t="s">
        <v>286</v>
      </c>
      <c r="X170">
        <v>143.5</v>
      </c>
      <c r="Y170">
        <v>20040417</v>
      </c>
      <c r="Z170" t="s">
        <v>138</v>
      </c>
      <c r="AA170" t="s">
        <v>320</v>
      </c>
      <c r="AB170">
        <v>9806249</v>
      </c>
      <c r="AC170">
        <v>40</v>
      </c>
      <c r="AD170">
        <v>58.81</v>
      </c>
      <c r="AE170">
        <v>52.73</v>
      </c>
      <c r="AF170">
        <v>10.17</v>
      </c>
      <c r="AG170">
        <v>9.2100000000000009</v>
      </c>
      <c r="AH170">
        <v>9.1999999999999993</v>
      </c>
      <c r="AI170">
        <v>240</v>
      </c>
      <c r="AJ170" t="s">
        <v>750</v>
      </c>
      <c r="AK170">
        <v>40</v>
      </c>
      <c r="AL170">
        <v>4.7</v>
      </c>
      <c r="AM170">
        <v>4.3</v>
      </c>
      <c r="AN170">
        <v>9</v>
      </c>
      <c r="AO170">
        <v>0</v>
      </c>
      <c r="AP170">
        <v>3142</v>
      </c>
      <c r="AQ170">
        <v>3152</v>
      </c>
      <c r="AR170">
        <v>3147.8</v>
      </c>
      <c r="AS170">
        <v>13.4</v>
      </c>
      <c r="AT170">
        <v>13.5</v>
      </c>
      <c r="AU170">
        <v>13.5</v>
      </c>
      <c r="AV170">
        <v>2.21</v>
      </c>
      <c r="AW170">
        <v>2.25</v>
      </c>
      <c r="AX170">
        <v>2.23</v>
      </c>
      <c r="AY170">
        <v>6.7</v>
      </c>
      <c r="AZ170">
        <v>7.3</v>
      </c>
      <c r="BA170">
        <v>7</v>
      </c>
      <c r="BB170">
        <v>0</v>
      </c>
      <c r="BC170">
        <v>0</v>
      </c>
      <c r="BD170">
        <v>0</v>
      </c>
      <c r="BE170">
        <v>831</v>
      </c>
      <c r="BF170">
        <v>861</v>
      </c>
      <c r="BG170">
        <v>848</v>
      </c>
      <c r="BH170">
        <v>142.69999999999999</v>
      </c>
      <c r="BI170">
        <v>144.30000000000001</v>
      </c>
      <c r="BJ170">
        <v>143.30000000000001</v>
      </c>
      <c r="BK170">
        <v>87.8</v>
      </c>
      <c r="BL170">
        <v>88.6</v>
      </c>
      <c r="BM170">
        <v>88.2</v>
      </c>
      <c r="BN170">
        <v>93.5</v>
      </c>
      <c r="BO170">
        <v>93.8</v>
      </c>
      <c r="BP170">
        <v>93.7</v>
      </c>
      <c r="BQ170">
        <v>5.3</v>
      </c>
      <c r="BR170">
        <v>5.9</v>
      </c>
      <c r="BS170">
        <v>5.6</v>
      </c>
      <c r="BT170">
        <v>26.6</v>
      </c>
      <c r="BU170">
        <v>28.7</v>
      </c>
      <c r="BV170">
        <v>27.7</v>
      </c>
      <c r="BW170">
        <v>276</v>
      </c>
      <c r="BX170">
        <v>276</v>
      </c>
      <c r="BY170">
        <v>276</v>
      </c>
      <c r="BZ170">
        <v>10.1</v>
      </c>
      <c r="CA170">
        <v>10.1</v>
      </c>
      <c r="CB170">
        <v>10.1</v>
      </c>
      <c r="CC170">
        <v>0.4</v>
      </c>
      <c r="CD170">
        <v>0.6</v>
      </c>
      <c r="CE170">
        <v>0.5</v>
      </c>
      <c r="CF170">
        <v>0.5</v>
      </c>
      <c r="CG170">
        <v>0.5</v>
      </c>
      <c r="CH170">
        <v>0.5</v>
      </c>
      <c r="CI170">
        <v>35</v>
      </c>
      <c r="CJ170">
        <v>35</v>
      </c>
      <c r="CK170">
        <v>35</v>
      </c>
      <c r="CL170">
        <v>141.6</v>
      </c>
      <c r="CM170">
        <v>181.2</v>
      </c>
      <c r="CN170">
        <v>157.9</v>
      </c>
      <c r="CO170">
        <v>1660</v>
      </c>
      <c r="CP170">
        <v>720</v>
      </c>
      <c r="CQ170">
        <v>540</v>
      </c>
      <c r="CR170">
        <v>1600</v>
      </c>
      <c r="CS170">
        <v>6.0999999999999999E-2</v>
      </c>
      <c r="CT170">
        <v>6.0999999999999999E-2</v>
      </c>
      <c r="CU170">
        <v>6.0999999999999999E-2</v>
      </c>
      <c r="CV170">
        <v>8.6400000000000005E-2</v>
      </c>
      <c r="CW170">
        <v>8.6400000000000005E-2</v>
      </c>
      <c r="CX170">
        <v>8.6400000000000005E-2</v>
      </c>
      <c r="CY170">
        <v>6.8599999999999994E-2</v>
      </c>
      <c r="CZ170">
        <v>6.8599999999999994E-2</v>
      </c>
      <c r="DA170">
        <v>6.8599999999999994E-2</v>
      </c>
      <c r="DB170">
        <v>6.0999999999999999E-2</v>
      </c>
      <c r="DC170">
        <v>6.0999999999999999E-2</v>
      </c>
      <c r="DD170">
        <v>6.0999999999999999E-2</v>
      </c>
      <c r="DE170">
        <v>5.5899999999999998E-2</v>
      </c>
      <c r="DF170">
        <v>7.6200000000000004E-2</v>
      </c>
      <c r="DG170">
        <v>6.6000000000000003E-2</v>
      </c>
      <c r="DH170">
        <v>0</v>
      </c>
      <c r="DI170">
        <v>10</v>
      </c>
      <c r="DJ170">
        <v>5.33E-2</v>
      </c>
      <c r="DK170" t="s">
        <v>748</v>
      </c>
      <c r="DL170" t="s">
        <v>182</v>
      </c>
      <c r="DM170">
        <v>8252</v>
      </c>
      <c r="DN170">
        <v>8231</v>
      </c>
      <c r="DO170" t="s">
        <v>751</v>
      </c>
      <c r="DP170" t="s">
        <v>516</v>
      </c>
      <c r="DQ170" t="s">
        <v>142</v>
      </c>
      <c r="DR170" t="s">
        <v>752</v>
      </c>
      <c r="DS170">
        <v>20040419</v>
      </c>
      <c r="DT170" t="s">
        <v>579</v>
      </c>
      <c r="DU170" t="s">
        <v>302</v>
      </c>
      <c r="DV170" t="s">
        <v>143</v>
      </c>
    </row>
    <row r="171" spans="1:126">
      <c r="A171" t="s">
        <v>160</v>
      </c>
      <c r="B171">
        <v>4</v>
      </c>
      <c r="C171" t="s">
        <v>161</v>
      </c>
      <c r="D171">
        <v>50193</v>
      </c>
      <c r="E171" t="s">
        <v>577</v>
      </c>
      <c r="F171" t="s">
        <v>128</v>
      </c>
      <c r="G171">
        <v>20040424</v>
      </c>
      <c r="H171" t="s">
        <v>753</v>
      </c>
      <c r="I171" t="s">
        <v>334</v>
      </c>
      <c r="J171">
        <v>20040426</v>
      </c>
      <c r="K171" t="s">
        <v>624</v>
      </c>
      <c r="L171" t="s">
        <v>285</v>
      </c>
      <c r="M171" t="s">
        <v>133</v>
      </c>
      <c r="N171" t="s">
        <v>133</v>
      </c>
      <c r="O171" t="s">
        <v>133</v>
      </c>
      <c r="P171" t="s">
        <v>134</v>
      </c>
      <c r="Q171" t="s">
        <v>135</v>
      </c>
      <c r="R171" t="s">
        <v>136</v>
      </c>
      <c r="S171" t="s">
        <v>135</v>
      </c>
      <c r="T171" t="s">
        <v>137</v>
      </c>
      <c r="U171" t="s">
        <v>137</v>
      </c>
      <c r="V171">
        <v>0</v>
      </c>
      <c r="W171" t="s">
        <v>200</v>
      </c>
      <c r="X171">
        <v>143.5</v>
      </c>
      <c r="Y171">
        <v>20040422</v>
      </c>
      <c r="Z171" t="s">
        <v>138</v>
      </c>
      <c r="AA171" t="s">
        <v>209</v>
      </c>
      <c r="AB171" t="s">
        <v>733</v>
      </c>
      <c r="AC171">
        <v>40</v>
      </c>
      <c r="AD171" t="s">
        <v>165</v>
      </c>
      <c r="AE171" t="s">
        <v>165</v>
      </c>
      <c r="AF171" t="s">
        <v>165</v>
      </c>
      <c r="AG171" t="s">
        <v>165</v>
      </c>
      <c r="AH171" t="s">
        <v>137</v>
      </c>
      <c r="AI171" t="s">
        <v>166</v>
      </c>
      <c r="AJ171" t="s">
        <v>754</v>
      </c>
      <c r="AK171" t="s">
        <v>248</v>
      </c>
      <c r="AL171" t="s">
        <v>161</v>
      </c>
      <c r="AM171" t="s">
        <v>161</v>
      </c>
      <c r="AN171" t="s">
        <v>161</v>
      </c>
      <c r="AO171" t="s">
        <v>161</v>
      </c>
      <c r="AP171" t="s">
        <v>168</v>
      </c>
      <c r="AQ171" t="s">
        <v>168</v>
      </c>
      <c r="AR171" t="s">
        <v>168</v>
      </c>
      <c r="AS171" t="s">
        <v>161</v>
      </c>
      <c r="AT171" t="s">
        <v>161</v>
      </c>
      <c r="AU171" t="s">
        <v>161</v>
      </c>
      <c r="AV171" t="s">
        <v>169</v>
      </c>
      <c r="AW171" t="s">
        <v>169</v>
      </c>
      <c r="AX171" t="s">
        <v>169</v>
      </c>
      <c r="AY171" t="s">
        <v>168</v>
      </c>
      <c r="AZ171" t="s">
        <v>168</v>
      </c>
      <c r="BA171" t="s">
        <v>168</v>
      </c>
      <c r="BB171" t="s">
        <v>168</v>
      </c>
      <c r="BC171" t="s">
        <v>168</v>
      </c>
      <c r="BD171" t="s">
        <v>168</v>
      </c>
      <c r="BE171" t="s">
        <v>170</v>
      </c>
      <c r="BF171" t="s">
        <v>170</v>
      </c>
      <c r="BG171" t="s">
        <v>170</v>
      </c>
      <c r="BH171" t="s">
        <v>161</v>
      </c>
      <c r="BI171" t="s">
        <v>161</v>
      </c>
      <c r="BJ171" t="s">
        <v>161</v>
      </c>
      <c r="BK171" t="s">
        <v>161</v>
      </c>
      <c r="BL171" t="s">
        <v>161</v>
      </c>
      <c r="BM171" t="s">
        <v>161</v>
      </c>
      <c r="BN171" t="s">
        <v>161</v>
      </c>
      <c r="BO171" t="s">
        <v>161</v>
      </c>
      <c r="BP171" t="s">
        <v>161</v>
      </c>
      <c r="BQ171" t="s">
        <v>171</v>
      </c>
      <c r="BR171" t="s">
        <v>171</v>
      </c>
      <c r="BS171" t="s">
        <v>171</v>
      </c>
      <c r="BT171" t="s">
        <v>161</v>
      </c>
      <c r="BU171" t="s">
        <v>161</v>
      </c>
      <c r="BV171" t="s">
        <v>161</v>
      </c>
      <c r="BW171" t="s">
        <v>166</v>
      </c>
      <c r="BX171" t="s">
        <v>166</v>
      </c>
      <c r="BY171" t="s">
        <v>166</v>
      </c>
      <c r="BZ171" t="s">
        <v>172</v>
      </c>
      <c r="CA171" t="s">
        <v>172</v>
      </c>
      <c r="CB171" t="s">
        <v>172</v>
      </c>
      <c r="CC171" t="s">
        <v>172</v>
      </c>
      <c r="CD171" t="s">
        <v>172</v>
      </c>
      <c r="CE171" t="s">
        <v>172</v>
      </c>
      <c r="CF171" t="s">
        <v>173</v>
      </c>
      <c r="CG171" t="s">
        <v>173</v>
      </c>
      <c r="CH171" t="s">
        <v>173</v>
      </c>
      <c r="CI171" t="s">
        <v>174</v>
      </c>
      <c r="CJ171" t="s">
        <v>174</v>
      </c>
      <c r="CK171" t="s">
        <v>174</v>
      </c>
      <c r="CL171" t="s">
        <v>161</v>
      </c>
      <c r="CM171" t="s">
        <v>161</v>
      </c>
      <c r="CN171" t="s">
        <v>161</v>
      </c>
      <c r="CO171" t="s">
        <v>166</v>
      </c>
      <c r="CP171" t="s">
        <v>166</v>
      </c>
      <c r="CQ171" t="s">
        <v>166</v>
      </c>
      <c r="CR171" t="s">
        <v>166</v>
      </c>
      <c r="CS171" t="s">
        <v>134</v>
      </c>
      <c r="CT171" t="s">
        <v>134</v>
      </c>
      <c r="CU171" t="s">
        <v>134</v>
      </c>
      <c r="CV171" t="s">
        <v>134</v>
      </c>
      <c r="CW171" t="s">
        <v>134</v>
      </c>
      <c r="CX171" t="s">
        <v>134</v>
      </c>
      <c r="CY171" t="s">
        <v>134</v>
      </c>
      <c r="CZ171" t="s">
        <v>134</v>
      </c>
      <c r="DA171" t="s">
        <v>134</v>
      </c>
      <c r="DB171" t="s">
        <v>134</v>
      </c>
      <c r="DC171" t="s">
        <v>134</v>
      </c>
      <c r="DD171" t="s">
        <v>134</v>
      </c>
      <c r="DE171" t="s">
        <v>134</v>
      </c>
      <c r="DF171" t="s">
        <v>134</v>
      </c>
      <c r="DG171" t="s">
        <v>134</v>
      </c>
      <c r="DH171" t="s">
        <v>134</v>
      </c>
      <c r="DI171" t="s">
        <v>174</v>
      </c>
      <c r="DJ171" t="s">
        <v>134</v>
      </c>
      <c r="DK171" t="s">
        <v>175</v>
      </c>
      <c r="DL171" t="s">
        <v>175</v>
      </c>
      <c r="DM171" t="s">
        <v>175</v>
      </c>
      <c r="DN171" t="s">
        <v>175</v>
      </c>
      <c r="DO171" t="s">
        <v>175</v>
      </c>
      <c r="DP171" t="s">
        <v>175</v>
      </c>
      <c r="DQ171" t="s">
        <v>175</v>
      </c>
      <c r="DR171">
        <v>32</v>
      </c>
      <c r="DS171">
        <v>20040424</v>
      </c>
      <c r="DT171" t="s">
        <v>753</v>
      </c>
      <c r="DU171">
        <v>130</v>
      </c>
      <c r="DV171" t="s">
        <v>143</v>
      </c>
    </row>
    <row r="172" spans="1:126">
      <c r="A172" t="s">
        <v>160</v>
      </c>
      <c r="B172">
        <v>4</v>
      </c>
      <c r="C172">
        <v>9.4</v>
      </c>
      <c r="D172">
        <v>51219</v>
      </c>
      <c r="E172" t="s">
        <v>144</v>
      </c>
      <c r="F172" t="s">
        <v>145</v>
      </c>
      <c r="G172">
        <v>20040501</v>
      </c>
      <c r="H172" t="s">
        <v>338</v>
      </c>
      <c r="I172" t="s">
        <v>236</v>
      </c>
      <c r="J172">
        <v>20040505</v>
      </c>
      <c r="K172">
        <v>20041101</v>
      </c>
      <c r="L172" t="s">
        <v>133</v>
      </c>
      <c r="M172" t="s">
        <v>133</v>
      </c>
      <c r="N172" t="s">
        <v>133</v>
      </c>
      <c r="O172" t="s">
        <v>133</v>
      </c>
      <c r="P172">
        <v>0.47410000000000002</v>
      </c>
      <c r="Q172" t="s">
        <v>135</v>
      </c>
      <c r="R172" t="s">
        <v>136</v>
      </c>
      <c r="S172" t="s">
        <v>135</v>
      </c>
      <c r="T172" t="s">
        <v>137</v>
      </c>
      <c r="U172" t="s">
        <v>137</v>
      </c>
      <c r="V172">
        <v>0</v>
      </c>
      <c r="W172" t="s">
        <v>147</v>
      </c>
      <c r="X172">
        <v>143.5</v>
      </c>
      <c r="Y172">
        <v>20040429</v>
      </c>
      <c r="Z172" t="s">
        <v>138</v>
      </c>
      <c r="AA172" t="s">
        <v>520</v>
      </c>
      <c r="AB172" t="s">
        <v>733</v>
      </c>
      <c r="AC172">
        <v>40</v>
      </c>
      <c r="AD172">
        <v>72.02</v>
      </c>
      <c r="AE172">
        <v>65.959999999999994</v>
      </c>
      <c r="AF172">
        <v>10.86</v>
      </c>
      <c r="AG172">
        <v>10.17</v>
      </c>
      <c r="AH172">
        <v>10.19</v>
      </c>
      <c r="AI172">
        <v>140</v>
      </c>
      <c r="AJ172" t="s">
        <v>755</v>
      </c>
      <c r="AK172">
        <v>40</v>
      </c>
      <c r="AL172">
        <v>5.5</v>
      </c>
      <c r="AM172">
        <v>3.9</v>
      </c>
      <c r="AN172">
        <v>9.4</v>
      </c>
      <c r="AO172">
        <v>0</v>
      </c>
      <c r="AP172">
        <v>3148</v>
      </c>
      <c r="AQ172">
        <v>3151</v>
      </c>
      <c r="AR172">
        <v>3150</v>
      </c>
      <c r="AS172">
        <v>13.3</v>
      </c>
      <c r="AT172">
        <v>13.7</v>
      </c>
      <c r="AU172">
        <v>13.4</v>
      </c>
      <c r="AV172">
        <v>2.17</v>
      </c>
      <c r="AW172">
        <v>2.25</v>
      </c>
      <c r="AX172">
        <v>2.21</v>
      </c>
      <c r="AY172">
        <v>4290</v>
      </c>
      <c r="AZ172">
        <v>4766</v>
      </c>
      <c r="BA172">
        <v>4547</v>
      </c>
      <c r="BB172">
        <v>1635</v>
      </c>
      <c r="BC172">
        <v>1823</v>
      </c>
      <c r="BD172">
        <v>1752</v>
      </c>
      <c r="BE172">
        <v>842</v>
      </c>
      <c r="BF172">
        <v>858</v>
      </c>
      <c r="BG172">
        <v>850</v>
      </c>
      <c r="BH172">
        <v>143.4</v>
      </c>
      <c r="BI172">
        <v>143.6</v>
      </c>
      <c r="BJ172">
        <v>143.5</v>
      </c>
      <c r="BK172">
        <v>87.4</v>
      </c>
      <c r="BL172">
        <v>88.3</v>
      </c>
      <c r="BM172">
        <v>87.9</v>
      </c>
      <c r="BN172">
        <v>93</v>
      </c>
      <c r="BO172">
        <v>94.1</v>
      </c>
      <c r="BP172">
        <v>93.5</v>
      </c>
      <c r="BQ172">
        <v>5.4</v>
      </c>
      <c r="BR172">
        <v>5.8</v>
      </c>
      <c r="BS172">
        <v>5.6</v>
      </c>
      <c r="BT172">
        <v>25</v>
      </c>
      <c r="BU172">
        <v>27.6</v>
      </c>
      <c r="BV172">
        <v>26</v>
      </c>
      <c r="BW172">
        <v>272</v>
      </c>
      <c r="BX172">
        <v>279</v>
      </c>
      <c r="BY172">
        <v>276</v>
      </c>
      <c r="BZ172">
        <v>9.1</v>
      </c>
      <c r="CA172">
        <v>10.4</v>
      </c>
      <c r="CB172">
        <v>9.4</v>
      </c>
      <c r="CC172">
        <v>0.8</v>
      </c>
      <c r="CD172">
        <v>1.2</v>
      </c>
      <c r="CE172">
        <v>1</v>
      </c>
      <c r="CF172">
        <v>0.49</v>
      </c>
      <c r="CG172">
        <v>0.52</v>
      </c>
      <c r="CH172">
        <v>0.5</v>
      </c>
      <c r="CI172">
        <v>35</v>
      </c>
      <c r="CJ172">
        <v>35</v>
      </c>
      <c r="CK172">
        <v>35</v>
      </c>
      <c r="CL172">
        <v>119</v>
      </c>
      <c r="CM172">
        <v>131</v>
      </c>
      <c r="CN172">
        <v>124</v>
      </c>
      <c r="CO172">
        <v>1660</v>
      </c>
      <c r="CP172">
        <v>720</v>
      </c>
      <c r="CQ172">
        <v>540</v>
      </c>
      <c r="CR172">
        <v>1700</v>
      </c>
      <c r="CS172">
        <v>6.3500000000000001E-2</v>
      </c>
      <c r="CT172">
        <v>7.6200000000000004E-2</v>
      </c>
      <c r="CU172">
        <v>7.0499999999999993E-2</v>
      </c>
      <c r="CV172">
        <v>9.4E-2</v>
      </c>
      <c r="CW172">
        <v>0.1041</v>
      </c>
      <c r="CX172">
        <v>9.9699999999999997E-2</v>
      </c>
      <c r="CY172">
        <v>6.0999999999999999E-2</v>
      </c>
      <c r="CZ172">
        <v>6.6000000000000003E-2</v>
      </c>
      <c r="DA172">
        <v>6.3500000000000001E-2</v>
      </c>
      <c r="DB172">
        <v>6.3500000000000001E-2</v>
      </c>
      <c r="DC172">
        <v>6.6000000000000003E-2</v>
      </c>
      <c r="DD172">
        <v>6.4799999999999996E-2</v>
      </c>
      <c r="DE172">
        <v>6.8599999999999994E-2</v>
      </c>
      <c r="DF172">
        <v>7.1099999999999997E-2</v>
      </c>
      <c r="DG172">
        <v>6.9800000000000001E-2</v>
      </c>
      <c r="DH172">
        <v>2.5000000000000001E-3</v>
      </c>
      <c r="DI172">
        <v>5</v>
      </c>
      <c r="DJ172">
        <v>4.0599999999999997E-2</v>
      </c>
      <c r="DK172">
        <v>130</v>
      </c>
      <c r="DL172">
        <v>130</v>
      </c>
      <c r="DM172">
        <v>8252</v>
      </c>
      <c r="DN172" t="s">
        <v>188</v>
      </c>
      <c r="DO172">
        <v>1293</v>
      </c>
      <c r="DP172">
        <v>2405</v>
      </c>
      <c r="DQ172" t="s">
        <v>142</v>
      </c>
      <c r="DR172" t="s">
        <v>468</v>
      </c>
      <c r="DS172">
        <v>20040501</v>
      </c>
      <c r="DT172" t="s">
        <v>338</v>
      </c>
      <c r="DU172">
        <v>130</v>
      </c>
      <c r="DV172" t="s">
        <v>143</v>
      </c>
    </row>
    <row r="173" spans="1:126">
      <c r="A173" t="s">
        <v>160</v>
      </c>
      <c r="B173">
        <v>3</v>
      </c>
      <c r="C173">
        <v>6.1</v>
      </c>
      <c r="D173">
        <v>51220</v>
      </c>
      <c r="E173" t="s">
        <v>144</v>
      </c>
      <c r="F173" t="s">
        <v>145</v>
      </c>
      <c r="G173">
        <v>20040529</v>
      </c>
      <c r="H173" t="s">
        <v>756</v>
      </c>
      <c r="I173" t="s">
        <v>236</v>
      </c>
      <c r="J173">
        <v>20040601</v>
      </c>
      <c r="K173">
        <v>20041129</v>
      </c>
      <c r="L173" t="s">
        <v>133</v>
      </c>
      <c r="M173" t="s">
        <v>133</v>
      </c>
      <c r="N173" t="s">
        <v>133</v>
      </c>
      <c r="O173" t="s">
        <v>133</v>
      </c>
      <c r="P173">
        <v>-0.94830000000000003</v>
      </c>
      <c r="Q173" t="s">
        <v>135</v>
      </c>
      <c r="R173" t="s">
        <v>136</v>
      </c>
      <c r="S173" t="s">
        <v>135</v>
      </c>
      <c r="T173" t="s">
        <v>137</v>
      </c>
      <c r="U173" t="s">
        <v>137</v>
      </c>
      <c r="V173">
        <v>0</v>
      </c>
      <c r="W173" t="s">
        <v>147</v>
      </c>
      <c r="X173">
        <v>143.5</v>
      </c>
      <c r="Y173">
        <v>20040527</v>
      </c>
      <c r="Z173" t="s">
        <v>138</v>
      </c>
      <c r="AA173" t="s">
        <v>757</v>
      </c>
      <c r="AB173" t="s">
        <v>733</v>
      </c>
      <c r="AC173">
        <v>40</v>
      </c>
      <c r="AD173">
        <v>71.37</v>
      </c>
      <c r="AE173">
        <v>65.86</v>
      </c>
      <c r="AF173">
        <v>10.85</v>
      </c>
      <c r="AG173">
        <v>10.08</v>
      </c>
      <c r="AH173">
        <v>10.130000000000001</v>
      </c>
      <c r="AI173">
        <v>140</v>
      </c>
      <c r="AJ173" t="s">
        <v>758</v>
      </c>
      <c r="AK173">
        <v>40</v>
      </c>
      <c r="AL173">
        <v>3.2</v>
      </c>
      <c r="AM173">
        <v>2.9</v>
      </c>
      <c r="AN173">
        <v>6.1</v>
      </c>
      <c r="AO173">
        <v>0</v>
      </c>
      <c r="AP173">
        <v>3147</v>
      </c>
      <c r="AQ173">
        <v>3153</v>
      </c>
      <c r="AR173">
        <v>3150</v>
      </c>
      <c r="AS173">
        <v>13.3</v>
      </c>
      <c r="AT173">
        <v>13.7</v>
      </c>
      <c r="AU173">
        <v>13.4</v>
      </c>
      <c r="AV173">
        <v>2.17</v>
      </c>
      <c r="AW173">
        <v>2.2200000000000002</v>
      </c>
      <c r="AX173">
        <v>2.19</v>
      </c>
      <c r="AY173">
        <v>4494</v>
      </c>
      <c r="AZ173">
        <v>5132</v>
      </c>
      <c r="BA173">
        <v>4770</v>
      </c>
      <c r="BB173">
        <v>1823</v>
      </c>
      <c r="BC173">
        <v>2141</v>
      </c>
      <c r="BD173">
        <v>2074</v>
      </c>
      <c r="BE173">
        <v>842</v>
      </c>
      <c r="BF173">
        <v>856</v>
      </c>
      <c r="BG173">
        <v>850</v>
      </c>
      <c r="BH173">
        <v>143.4</v>
      </c>
      <c r="BI173">
        <v>143.69999999999999</v>
      </c>
      <c r="BJ173">
        <v>143.5</v>
      </c>
      <c r="BK173">
        <v>87.8</v>
      </c>
      <c r="BL173">
        <v>88</v>
      </c>
      <c r="BM173">
        <v>87.9</v>
      </c>
      <c r="BN173">
        <v>93.3</v>
      </c>
      <c r="BO173">
        <v>93.6</v>
      </c>
      <c r="BP173">
        <v>93.5</v>
      </c>
      <c r="BQ173">
        <v>5.4</v>
      </c>
      <c r="BR173">
        <v>5.7</v>
      </c>
      <c r="BS173">
        <v>5.6</v>
      </c>
      <c r="BT173">
        <v>25.4</v>
      </c>
      <c r="BU173">
        <v>29.6</v>
      </c>
      <c r="BV173">
        <v>27.2</v>
      </c>
      <c r="BW173">
        <v>266</v>
      </c>
      <c r="BX173">
        <v>282</v>
      </c>
      <c r="BY173">
        <v>273</v>
      </c>
      <c r="BZ173">
        <v>9.8000000000000007</v>
      </c>
      <c r="CA173">
        <v>10.1</v>
      </c>
      <c r="CB173">
        <v>10</v>
      </c>
      <c r="CC173">
        <v>0.1</v>
      </c>
      <c r="CD173">
        <v>0.8</v>
      </c>
      <c r="CE173">
        <v>0.2</v>
      </c>
      <c r="CF173">
        <v>0.5</v>
      </c>
      <c r="CG173">
        <v>0.5</v>
      </c>
      <c r="CH173">
        <v>0.5</v>
      </c>
      <c r="CI173">
        <v>35</v>
      </c>
      <c r="CJ173">
        <v>35</v>
      </c>
      <c r="CK173">
        <v>35</v>
      </c>
      <c r="CL173">
        <v>138</v>
      </c>
      <c r="CM173">
        <v>213</v>
      </c>
      <c r="CN173">
        <v>179</v>
      </c>
      <c r="CO173">
        <v>1660</v>
      </c>
      <c r="CP173">
        <v>720</v>
      </c>
      <c r="CQ173">
        <v>540</v>
      </c>
      <c r="CR173">
        <v>1700</v>
      </c>
      <c r="CS173">
        <v>6.3500000000000001E-2</v>
      </c>
      <c r="CT173">
        <v>8.1299999999999997E-2</v>
      </c>
      <c r="CU173">
        <v>7.2400000000000006E-2</v>
      </c>
      <c r="CV173">
        <v>0.1041</v>
      </c>
      <c r="CW173">
        <v>0.11940000000000001</v>
      </c>
      <c r="CX173">
        <v>0.113</v>
      </c>
      <c r="CY173">
        <v>6.3500000000000001E-2</v>
      </c>
      <c r="CZ173">
        <v>6.6000000000000003E-2</v>
      </c>
      <c r="DA173">
        <v>6.4799999999999996E-2</v>
      </c>
      <c r="DB173">
        <v>6.3500000000000001E-2</v>
      </c>
      <c r="DC173">
        <v>6.6000000000000003E-2</v>
      </c>
      <c r="DD173">
        <v>6.4799999999999996E-2</v>
      </c>
      <c r="DE173">
        <v>7.6200000000000004E-2</v>
      </c>
      <c r="DF173">
        <v>7.6200000000000004E-2</v>
      </c>
      <c r="DG173">
        <v>7.6200000000000004E-2</v>
      </c>
      <c r="DH173">
        <v>2.5000000000000001E-3</v>
      </c>
      <c r="DI173">
        <v>1</v>
      </c>
      <c r="DJ173">
        <v>3.8100000000000002E-2</v>
      </c>
      <c r="DK173">
        <v>201</v>
      </c>
      <c r="DL173">
        <v>204</v>
      </c>
      <c r="DM173">
        <v>8252</v>
      </c>
      <c r="DN173" t="s">
        <v>188</v>
      </c>
      <c r="DO173">
        <v>985</v>
      </c>
      <c r="DP173">
        <v>2405</v>
      </c>
      <c r="DQ173" t="s">
        <v>142</v>
      </c>
      <c r="DR173">
        <v>31</v>
      </c>
      <c r="DS173">
        <v>20040529</v>
      </c>
      <c r="DT173" t="s">
        <v>756</v>
      </c>
      <c r="DU173">
        <v>204</v>
      </c>
      <c r="DV173" t="s">
        <v>143</v>
      </c>
    </row>
    <row r="174" spans="1:126">
      <c r="A174" t="s">
        <v>160</v>
      </c>
      <c r="B174">
        <v>3</v>
      </c>
      <c r="C174">
        <v>12.5</v>
      </c>
      <c r="D174">
        <v>50194</v>
      </c>
      <c r="E174" t="s">
        <v>577</v>
      </c>
      <c r="F174" t="s">
        <v>145</v>
      </c>
      <c r="G174">
        <v>20040601</v>
      </c>
      <c r="H174" t="s">
        <v>759</v>
      </c>
      <c r="I174" t="s">
        <v>236</v>
      </c>
      <c r="J174">
        <v>20040602</v>
      </c>
      <c r="K174">
        <v>20041201</v>
      </c>
      <c r="L174" t="s">
        <v>133</v>
      </c>
      <c r="M174" t="s">
        <v>133</v>
      </c>
      <c r="N174" t="s">
        <v>133</v>
      </c>
      <c r="O174" t="s">
        <v>133</v>
      </c>
      <c r="P174">
        <v>-3.56E-2</v>
      </c>
      <c r="Q174" t="s">
        <v>135</v>
      </c>
      <c r="R174" t="s">
        <v>136</v>
      </c>
      <c r="S174" t="s">
        <v>135</v>
      </c>
      <c r="T174" t="s">
        <v>137</v>
      </c>
      <c r="U174" t="s">
        <v>137</v>
      </c>
      <c r="V174">
        <v>0</v>
      </c>
      <c r="W174" t="s">
        <v>151</v>
      </c>
      <c r="X174">
        <v>143.5</v>
      </c>
      <c r="Y174">
        <v>20040530</v>
      </c>
      <c r="Z174" t="s">
        <v>138</v>
      </c>
      <c r="AA174" t="s">
        <v>561</v>
      </c>
      <c r="AB174" t="s">
        <v>733</v>
      </c>
      <c r="AC174">
        <v>40</v>
      </c>
      <c r="AD174">
        <v>58.88</v>
      </c>
      <c r="AE174">
        <v>52.05</v>
      </c>
      <c r="AF174">
        <v>10.15</v>
      </c>
      <c r="AG174">
        <v>9.1</v>
      </c>
      <c r="AH174">
        <v>9.15</v>
      </c>
      <c r="AI174">
        <v>140</v>
      </c>
      <c r="AJ174" t="s">
        <v>760</v>
      </c>
      <c r="AK174">
        <v>40</v>
      </c>
      <c r="AL174">
        <v>6.8</v>
      </c>
      <c r="AM174">
        <v>5.7</v>
      </c>
      <c r="AN174">
        <v>12.5</v>
      </c>
      <c r="AO174">
        <v>0</v>
      </c>
      <c r="AP174">
        <v>3148</v>
      </c>
      <c r="AQ174">
        <v>3152</v>
      </c>
      <c r="AR174">
        <v>3150</v>
      </c>
      <c r="AS174">
        <v>13.3</v>
      </c>
      <c r="AT174">
        <v>13.6</v>
      </c>
      <c r="AU174">
        <v>13.5</v>
      </c>
      <c r="AV174">
        <v>2.1800000000000002</v>
      </c>
      <c r="AW174">
        <v>2.2599999999999998</v>
      </c>
      <c r="AX174">
        <v>2.23</v>
      </c>
      <c r="AY174">
        <v>5382</v>
      </c>
      <c r="AZ174">
        <v>6214</v>
      </c>
      <c r="BA174">
        <v>5740</v>
      </c>
      <c r="BB174">
        <v>1879</v>
      </c>
      <c r="BC174">
        <v>2498</v>
      </c>
      <c r="BD174">
        <v>2134</v>
      </c>
      <c r="BE174">
        <v>841</v>
      </c>
      <c r="BF174">
        <v>859</v>
      </c>
      <c r="BG174">
        <v>850</v>
      </c>
      <c r="BH174">
        <v>143.19999999999999</v>
      </c>
      <c r="BI174">
        <v>143.80000000000001</v>
      </c>
      <c r="BJ174">
        <v>143.5</v>
      </c>
      <c r="BK174">
        <v>87.8</v>
      </c>
      <c r="BL174">
        <v>88.1</v>
      </c>
      <c r="BM174">
        <v>87.9</v>
      </c>
      <c r="BN174">
        <v>93.4</v>
      </c>
      <c r="BO174">
        <v>93.8</v>
      </c>
      <c r="BP174">
        <v>93.5</v>
      </c>
      <c r="BQ174">
        <v>5.5</v>
      </c>
      <c r="BR174">
        <v>5.7</v>
      </c>
      <c r="BS174">
        <v>5.6</v>
      </c>
      <c r="BT174">
        <v>26.4</v>
      </c>
      <c r="BU174">
        <v>34.1</v>
      </c>
      <c r="BV174">
        <v>29</v>
      </c>
      <c r="BW174">
        <v>271</v>
      </c>
      <c r="BX174">
        <v>280</v>
      </c>
      <c r="BY174">
        <v>275</v>
      </c>
      <c r="BZ174">
        <v>9.1999999999999993</v>
      </c>
      <c r="CA174">
        <v>10.199999999999999</v>
      </c>
      <c r="CB174">
        <v>9.6999999999999993</v>
      </c>
      <c r="CC174">
        <v>0.2</v>
      </c>
      <c r="CD174">
        <v>1</v>
      </c>
      <c r="CE174">
        <v>0.3</v>
      </c>
      <c r="CF174">
        <v>0.5</v>
      </c>
      <c r="CG174">
        <v>0.5</v>
      </c>
      <c r="CH174">
        <v>0.5</v>
      </c>
      <c r="CI174">
        <v>35</v>
      </c>
      <c r="CJ174">
        <v>35</v>
      </c>
      <c r="CK174">
        <v>35</v>
      </c>
      <c r="CL174">
        <v>323</v>
      </c>
      <c r="CM174">
        <v>357</v>
      </c>
      <c r="CN174">
        <v>345</v>
      </c>
      <c r="CO174">
        <v>1660</v>
      </c>
      <c r="CP174">
        <v>720</v>
      </c>
      <c r="CQ174">
        <v>540</v>
      </c>
      <c r="CR174">
        <v>1700</v>
      </c>
      <c r="CS174">
        <v>6.3500000000000001E-2</v>
      </c>
      <c r="CT174">
        <v>6.8599999999999994E-2</v>
      </c>
      <c r="CU174">
        <v>6.6699999999999995E-2</v>
      </c>
      <c r="CV174">
        <v>0.10920000000000001</v>
      </c>
      <c r="CW174">
        <v>0.12189999999999999</v>
      </c>
      <c r="CX174">
        <v>0.1168</v>
      </c>
      <c r="CY174">
        <v>6.0999999999999999E-2</v>
      </c>
      <c r="CZ174">
        <v>6.8599999999999994E-2</v>
      </c>
      <c r="DA174">
        <v>6.4100000000000004E-2</v>
      </c>
      <c r="DB174">
        <v>7.6200000000000004E-2</v>
      </c>
      <c r="DC174">
        <v>7.6200000000000004E-2</v>
      </c>
      <c r="DD174">
        <v>7.6200000000000004E-2</v>
      </c>
      <c r="DE174">
        <v>7.6200000000000004E-2</v>
      </c>
      <c r="DF174">
        <v>7.6200000000000004E-2</v>
      </c>
      <c r="DG174">
        <v>7.6200000000000004E-2</v>
      </c>
      <c r="DH174">
        <v>2.5000000000000001E-3</v>
      </c>
      <c r="DI174">
        <v>4</v>
      </c>
      <c r="DJ174">
        <v>4.5699999999999998E-2</v>
      </c>
      <c r="DK174">
        <v>1373</v>
      </c>
      <c r="DL174">
        <v>152</v>
      </c>
      <c r="DM174">
        <v>8252</v>
      </c>
      <c r="DN174" t="s">
        <v>188</v>
      </c>
      <c r="DO174">
        <v>1219</v>
      </c>
      <c r="DP174">
        <v>2405</v>
      </c>
      <c r="DQ174" t="s">
        <v>142</v>
      </c>
      <c r="DR174">
        <v>141</v>
      </c>
      <c r="DS174">
        <v>20040601</v>
      </c>
      <c r="DT174" t="s">
        <v>759</v>
      </c>
      <c r="DU174">
        <v>152</v>
      </c>
      <c r="DV174" t="s">
        <v>143</v>
      </c>
    </row>
    <row r="175" spans="1:126">
      <c r="A175" t="s">
        <v>126</v>
      </c>
      <c r="B175">
        <v>4</v>
      </c>
      <c r="C175" t="s">
        <v>161</v>
      </c>
      <c r="D175">
        <v>51754</v>
      </c>
      <c r="E175" t="s">
        <v>144</v>
      </c>
      <c r="F175" t="s">
        <v>128</v>
      </c>
      <c r="G175">
        <v>20040711</v>
      </c>
      <c r="H175" t="s">
        <v>520</v>
      </c>
      <c r="I175" t="s">
        <v>241</v>
      </c>
      <c r="J175">
        <v>20040713</v>
      </c>
      <c r="K175" t="s">
        <v>624</v>
      </c>
      <c r="L175" t="s">
        <v>199</v>
      </c>
      <c r="M175" t="s">
        <v>133</v>
      </c>
      <c r="N175" t="s">
        <v>133</v>
      </c>
      <c r="O175" t="s">
        <v>133</v>
      </c>
      <c r="P175" t="s">
        <v>134</v>
      </c>
      <c r="Q175" t="s">
        <v>135</v>
      </c>
      <c r="R175" t="s">
        <v>136</v>
      </c>
      <c r="S175" t="s">
        <v>135</v>
      </c>
      <c r="T175" t="s">
        <v>137</v>
      </c>
      <c r="U175" t="s">
        <v>137</v>
      </c>
      <c r="V175">
        <v>0</v>
      </c>
      <c r="W175" t="s">
        <v>286</v>
      </c>
      <c r="X175">
        <v>143.5</v>
      </c>
      <c r="Y175">
        <v>20040709</v>
      </c>
      <c r="Z175" t="s">
        <v>138</v>
      </c>
      <c r="AA175" t="s">
        <v>761</v>
      </c>
      <c r="AB175">
        <v>9806249</v>
      </c>
      <c r="AC175">
        <v>37</v>
      </c>
      <c r="AD175">
        <v>71.63</v>
      </c>
      <c r="AE175">
        <v>65.17</v>
      </c>
      <c r="AF175">
        <v>10.86</v>
      </c>
      <c r="AG175">
        <v>10.08</v>
      </c>
      <c r="AH175">
        <v>10.24</v>
      </c>
      <c r="AI175">
        <v>1840</v>
      </c>
      <c r="AJ175" t="s">
        <v>762</v>
      </c>
      <c r="AK175">
        <v>37</v>
      </c>
      <c r="AL175" t="s">
        <v>161</v>
      </c>
      <c r="AM175" t="s">
        <v>161</v>
      </c>
      <c r="AN175" t="s">
        <v>161</v>
      </c>
      <c r="AO175" t="s">
        <v>161</v>
      </c>
      <c r="AP175">
        <v>3149</v>
      </c>
      <c r="AQ175">
        <v>3156</v>
      </c>
      <c r="AR175">
        <v>3151.8</v>
      </c>
      <c r="AS175">
        <v>13.1</v>
      </c>
      <c r="AT175">
        <v>13.7</v>
      </c>
      <c r="AU175">
        <v>13.4</v>
      </c>
      <c r="AV175">
        <v>2</v>
      </c>
      <c r="AW175">
        <v>2.2599999999999998</v>
      </c>
      <c r="AX175">
        <v>2.17</v>
      </c>
      <c r="AY175">
        <v>6</v>
      </c>
      <c r="AZ175">
        <v>6.2</v>
      </c>
      <c r="BA175">
        <v>6.1</v>
      </c>
      <c r="BB175" t="s">
        <v>168</v>
      </c>
      <c r="BC175" t="s">
        <v>168</v>
      </c>
      <c r="BD175" t="s">
        <v>168</v>
      </c>
      <c r="BE175">
        <v>829</v>
      </c>
      <c r="BF175">
        <v>870</v>
      </c>
      <c r="BG175">
        <v>852</v>
      </c>
      <c r="BH175">
        <v>134.69999999999999</v>
      </c>
      <c r="BI175">
        <v>144.19999999999999</v>
      </c>
      <c r="BJ175">
        <v>143.19999999999999</v>
      </c>
      <c r="BK175">
        <v>87.4</v>
      </c>
      <c r="BL175">
        <v>88.6</v>
      </c>
      <c r="BM175">
        <v>88</v>
      </c>
      <c r="BN175">
        <v>93</v>
      </c>
      <c r="BO175">
        <v>93.8</v>
      </c>
      <c r="BP175">
        <v>93.4</v>
      </c>
      <c r="BQ175">
        <v>4.7</v>
      </c>
      <c r="BR175">
        <v>5.6</v>
      </c>
      <c r="BS175">
        <v>5.3</v>
      </c>
      <c r="BT175">
        <v>25</v>
      </c>
      <c r="BU175">
        <v>27.8</v>
      </c>
      <c r="BV175">
        <v>26.1</v>
      </c>
      <c r="BW175">
        <v>241</v>
      </c>
      <c r="BX175">
        <v>276</v>
      </c>
      <c r="BY175">
        <v>274</v>
      </c>
      <c r="BZ175">
        <v>10.1</v>
      </c>
      <c r="CA175">
        <v>10.1</v>
      </c>
      <c r="CB175">
        <v>10.1</v>
      </c>
      <c r="CC175">
        <v>0.3</v>
      </c>
      <c r="CD175">
        <v>0.4</v>
      </c>
      <c r="CE175">
        <v>0.3</v>
      </c>
      <c r="CF175">
        <v>0.5</v>
      </c>
      <c r="CG175">
        <v>0.5</v>
      </c>
      <c r="CH175">
        <v>0.5</v>
      </c>
      <c r="CI175">
        <v>35</v>
      </c>
      <c r="CJ175">
        <v>35</v>
      </c>
      <c r="CK175">
        <v>35</v>
      </c>
      <c r="CL175">
        <v>135.9</v>
      </c>
      <c r="CM175">
        <v>158.6</v>
      </c>
      <c r="CN175">
        <v>145.19999999999999</v>
      </c>
      <c r="CO175">
        <v>1660</v>
      </c>
      <c r="CP175">
        <v>720</v>
      </c>
      <c r="CQ175">
        <v>540</v>
      </c>
      <c r="CR175" t="s">
        <v>166</v>
      </c>
      <c r="CS175">
        <v>7.1099999999999997E-2</v>
      </c>
      <c r="CT175">
        <v>7.1099999999999997E-2</v>
      </c>
      <c r="CU175">
        <v>7.1099999999999997E-2</v>
      </c>
      <c r="CV175">
        <v>8.8900000000000007E-2</v>
      </c>
      <c r="CW175">
        <v>8.8900000000000007E-2</v>
      </c>
      <c r="CX175">
        <v>8.8900000000000007E-2</v>
      </c>
      <c r="CY175">
        <v>6.6000000000000003E-2</v>
      </c>
      <c r="CZ175">
        <v>6.6000000000000003E-2</v>
      </c>
      <c r="DA175">
        <v>6.6000000000000003E-2</v>
      </c>
      <c r="DB175">
        <v>6.6000000000000003E-2</v>
      </c>
      <c r="DC175">
        <v>6.6000000000000003E-2</v>
      </c>
      <c r="DD175">
        <v>6.6000000000000003E-2</v>
      </c>
      <c r="DE175">
        <v>5.0799999999999998E-2</v>
      </c>
      <c r="DF175">
        <v>6.6000000000000003E-2</v>
      </c>
      <c r="DG175">
        <v>5.8400000000000001E-2</v>
      </c>
      <c r="DH175" t="s">
        <v>134</v>
      </c>
      <c r="DI175">
        <v>9</v>
      </c>
      <c r="DJ175">
        <v>4.8300000000000003E-2</v>
      </c>
      <c r="DK175" t="s">
        <v>515</v>
      </c>
      <c r="DL175" t="s">
        <v>141</v>
      </c>
      <c r="DM175">
        <v>8252</v>
      </c>
      <c r="DN175">
        <v>8231</v>
      </c>
      <c r="DO175">
        <v>1288</v>
      </c>
      <c r="DP175" t="s">
        <v>403</v>
      </c>
      <c r="DQ175" t="s">
        <v>142</v>
      </c>
      <c r="DR175">
        <v>194</v>
      </c>
      <c r="DS175">
        <v>20040711</v>
      </c>
      <c r="DT175" t="s">
        <v>520</v>
      </c>
      <c r="DU175">
        <v>119</v>
      </c>
      <c r="DV175" t="s">
        <v>143</v>
      </c>
    </row>
    <row r="176" spans="1:126">
      <c r="A176" t="s">
        <v>126</v>
      </c>
      <c r="B176">
        <v>4</v>
      </c>
      <c r="C176">
        <v>14.8</v>
      </c>
      <c r="D176">
        <v>51755</v>
      </c>
      <c r="E176" t="s">
        <v>144</v>
      </c>
      <c r="F176" t="s">
        <v>128</v>
      </c>
      <c r="G176">
        <v>20040715</v>
      </c>
      <c r="H176" t="s">
        <v>665</v>
      </c>
      <c r="I176" t="s">
        <v>334</v>
      </c>
      <c r="J176">
        <v>20040716</v>
      </c>
      <c r="K176" t="s">
        <v>624</v>
      </c>
      <c r="L176" t="s">
        <v>285</v>
      </c>
      <c r="M176" t="s">
        <v>133</v>
      </c>
      <c r="N176" t="s">
        <v>133</v>
      </c>
      <c r="O176" t="s">
        <v>133</v>
      </c>
      <c r="P176">
        <v>2.8016999999999999</v>
      </c>
      <c r="Q176" t="s">
        <v>135</v>
      </c>
      <c r="R176" t="s">
        <v>136</v>
      </c>
      <c r="S176" t="s">
        <v>135</v>
      </c>
      <c r="T176" t="s">
        <v>137</v>
      </c>
      <c r="U176" t="s">
        <v>137</v>
      </c>
      <c r="V176">
        <v>0</v>
      </c>
      <c r="W176" t="s">
        <v>286</v>
      </c>
      <c r="X176">
        <v>143.5</v>
      </c>
      <c r="Y176">
        <v>20040713</v>
      </c>
      <c r="Z176" t="s">
        <v>138</v>
      </c>
      <c r="AA176" t="s">
        <v>415</v>
      </c>
      <c r="AB176">
        <v>9806249</v>
      </c>
      <c r="AC176">
        <v>40</v>
      </c>
      <c r="AD176">
        <v>71.66</v>
      </c>
      <c r="AE176">
        <v>66.47</v>
      </c>
      <c r="AF176">
        <v>10.92</v>
      </c>
      <c r="AG176">
        <v>10.19</v>
      </c>
      <c r="AH176">
        <v>10.08</v>
      </c>
      <c r="AI176">
        <v>240</v>
      </c>
      <c r="AJ176" t="s">
        <v>763</v>
      </c>
      <c r="AK176">
        <v>40</v>
      </c>
      <c r="AL176">
        <v>9.5</v>
      </c>
      <c r="AM176">
        <v>5.3</v>
      </c>
      <c r="AN176">
        <v>14.8</v>
      </c>
      <c r="AO176">
        <v>0</v>
      </c>
      <c r="AP176">
        <v>3146</v>
      </c>
      <c r="AQ176">
        <v>3157</v>
      </c>
      <c r="AR176">
        <v>3150.6</v>
      </c>
      <c r="AS176">
        <v>13.4</v>
      </c>
      <c r="AT176">
        <v>13.7</v>
      </c>
      <c r="AU176">
        <v>13.6</v>
      </c>
      <c r="AV176">
        <v>2.16</v>
      </c>
      <c r="AW176">
        <v>2.2599999999999998</v>
      </c>
      <c r="AX176">
        <v>2.21</v>
      </c>
      <c r="AY176">
        <v>5.9</v>
      </c>
      <c r="AZ176">
        <v>6.2</v>
      </c>
      <c r="BA176">
        <v>6.1</v>
      </c>
      <c r="BB176">
        <v>0</v>
      </c>
      <c r="BC176">
        <v>0</v>
      </c>
      <c r="BD176">
        <v>0</v>
      </c>
      <c r="BE176">
        <v>834</v>
      </c>
      <c r="BF176">
        <v>863</v>
      </c>
      <c r="BG176">
        <v>849</v>
      </c>
      <c r="BH176">
        <v>143.1</v>
      </c>
      <c r="BI176">
        <v>144.1</v>
      </c>
      <c r="BJ176">
        <v>143.5</v>
      </c>
      <c r="BK176">
        <v>86</v>
      </c>
      <c r="BL176">
        <v>88.2</v>
      </c>
      <c r="BM176">
        <v>87.7</v>
      </c>
      <c r="BN176">
        <v>92.2</v>
      </c>
      <c r="BO176">
        <v>93.8</v>
      </c>
      <c r="BP176">
        <v>93.5</v>
      </c>
      <c r="BQ176">
        <v>5.4</v>
      </c>
      <c r="BR176">
        <v>6.3</v>
      </c>
      <c r="BS176">
        <v>5.8</v>
      </c>
      <c r="BT176">
        <v>24.4</v>
      </c>
      <c r="BU176">
        <v>29.5</v>
      </c>
      <c r="BV176">
        <v>26.8</v>
      </c>
      <c r="BW176">
        <v>276</v>
      </c>
      <c r="BX176">
        <v>276</v>
      </c>
      <c r="BY176">
        <v>276</v>
      </c>
      <c r="BZ176">
        <v>6.8</v>
      </c>
      <c r="CA176">
        <v>7.4</v>
      </c>
      <c r="CB176">
        <v>7.2</v>
      </c>
      <c r="CC176">
        <v>0.4</v>
      </c>
      <c r="CD176">
        <v>0.4</v>
      </c>
      <c r="CE176">
        <v>0.4</v>
      </c>
      <c r="CF176">
        <v>0.5</v>
      </c>
      <c r="CG176">
        <v>0.5</v>
      </c>
      <c r="CH176">
        <v>0.5</v>
      </c>
      <c r="CI176">
        <v>35</v>
      </c>
      <c r="CJ176">
        <v>35</v>
      </c>
      <c r="CK176">
        <v>35</v>
      </c>
      <c r="CL176">
        <v>161.4</v>
      </c>
      <c r="CM176">
        <v>192.6</v>
      </c>
      <c r="CN176">
        <v>172.7</v>
      </c>
      <c r="CO176">
        <v>1660</v>
      </c>
      <c r="CP176">
        <v>720</v>
      </c>
      <c r="CQ176">
        <v>540</v>
      </c>
      <c r="CR176">
        <v>1600</v>
      </c>
      <c r="CS176">
        <v>6.3500000000000001E-2</v>
      </c>
      <c r="CT176">
        <v>6.3500000000000001E-2</v>
      </c>
      <c r="CU176">
        <v>6.3500000000000001E-2</v>
      </c>
      <c r="CV176">
        <v>9.1399999999999995E-2</v>
      </c>
      <c r="CW176">
        <v>9.1399999999999995E-2</v>
      </c>
      <c r="CX176">
        <v>9.1399999999999995E-2</v>
      </c>
      <c r="CY176">
        <v>6.6000000000000003E-2</v>
      </c>
      <c r="CZ176">
        <v>6.6000000000000003E-2</v>
      </c>
      <c r="DA176">
        <v>6.6000000000000003E-2</v>
      </c>
      <c r="DB176">
        <v>6.6000000000000003E-2</v>
      </c>
      <c r="DC176">
        <v>6.6000000000000003E-2</v>
      </c>
      <c r="DD176">
        <v>6.6000000000000003E-2</v>
      </c>
      <c r="DE176">
        <v>5.0799999999999998E-2</v>
      </c>
      <c r="DF176">
        <v>6.6000000000000003E-2</v>
      </c>
      <c r="DG176">
        <v>5.8400000000000001E-2</v>
      </c>
      <c r="DH176">
        <v>0</v>
      </c>
      <c r="DI176">
        <v>10</v>
      </c>
      <c r="DJ176">
        <v>4.5699999999999998E-2</v>
      </c>
      <c r="DK176" t="s">
        <v>515</v>
      </c>
      <c r="DL176" t="s">
        <v>141</v>
      </c>
      <c r="DM176">
        <v>8252</v>
      </c>
      <c r="DN176">
        <v>8231</v>
      </c>
      <c r="DO176">
        <v>1288</v>
      </c>
      <c r="DP176" t="s">
        <v>403</v>
      </c>
      <c r="DQ176" t="s">
        <v>142</v>
      </c>
      <c r="DR176" t="s">
        <v>764</v>
      </c>
      <c r="DS176">
        <v>20040715</v>
      </c>
      <c r="DT176" t="s">
        <v>665</v>
      </c>
      <c r="DU176">
        <v>119</v>
      </c>
      <c r="DV176" t="s">
        <v>143</v>
      </c>
    </row>
    <row r="177" spans="1:126">
      <c r="A177" t="s">
        <v>126</v>
      </c>
      <c r="B177">
        <v>4</v>
      </c>
      <c r="C177">
        <v>9.1999999999999993</v>
      </c>
      <c r="D177">
        <v>51757</v>
      </c>
      <c r="E177" t="s">
        <v>577</v>
      </c>
      <c r="F177" t="s">
        <v>145</v>
      </c>
      <c r="G177">
        <v>20040721</v>
      </c>
      <c r="H177" t="s">
        <v>732</v>
      </c>
      <c r="I177" t="s">
        <v>236</v>
      </c>
      <c r="J177">
        <v>20040722</v>
      </c>
      <c r="K177">
        <v>20050121</v>
      </c>
      <c r="L177" t="s">
        <v>133</v>
      </c>
      <c r="M177" t="s">
        <v>133</v>
      </c>
      <c r="N177" t="s">
        <v>133</v>
      </c>
      <c r="O177" t="s">
        <v>133</v>
      </c>
      <c r="P177">
        <v>-1.21</v>
      </c>
      <c r="Q177" t="s">
        <v>135</v>
      </c>
      <c r="R177" t="s">
        <v>136</v>
      </c>
      <c r="S177" t="s">
        <v>135</v>
      </c>
      <c r="T177" t="s">
        <v>137</v>
      </c>
      <c r="U177" t="s">
        <v>137</v>
      </c>
      <c r="V177">
        <v>0</v>
      </c>
      <c r="W177" t="s">
        <v>286</v>
      </c>
      <c r="X177">
        <v>143.5</v>
      </c>
      <c r="Y177">
        <v>20040719</v>
      </c>
      <c r="Z177" t="s">
        <v>138</v>
      </c>
      <c r="AA177" t="s">
        <v>665</v>
      </c>
      <c r="AB177">
        <v>9806249</v>
      </c>
      <c r="AC177">
        <v>40</v>
      </c>
      <c r="AD177">
        <v>59.09</v>
      </c>
      <c r="AE177">
        <v>52.08</v>
      </c>
      <c r="AF177">
        <v>10.199999999999999</v>
      </c>
      <c r="AG177">
        <v>9.15</v>
      </c>
      <c r="AH177">
        <v>9.35</v>
      </c>
      <c r="AI177">
        <v>400</v>
      </c>
      <c r="AJ177" t="s">
        <v>765</v>
      </c>
      <c r="AK177">
        <v>40</v>
      </c>
      <c r="AL177">
        <v>4.5</v>
      </c>
      <c r="AM177">
        <v>4.7</v>
      </c>
      <c r="AN177">
        <v>9.1999999999999993</v>
      </c>
      <c r="AO177">
        <v>0</v>
      </c>
      <c r="AP177">
        <v>3147</v>
      </c>
      <c r="AQ177">
        <v>3158</v>
      </c>
      <c r="AR177">
        <v>3151.5</v>
      </c>
      <c r="AS177">
        <v>13.1</v>
      </c>
      <c r="AT177">
        <v>13.5</v>
      </c>
      <c r="AU177">
        <v>13.2</v>
      </c>
      <c r="AV177">
        <v>2.15</v>
      </c>
      <c r="AW177">
        <v>2.29</v>
      </c>
      <c r="AX177">
        <v>2.21</v>
      </c>
      <c r="AY177">
        <v>5.5</v>
      </c>
      <c r="AZ177">
        <v>6.5</v>
      </c>
      <c r="BA177">
        <v>6</v>
      </c>
      <c r="BB177">
        <v>0</v>
      </c>
      <c r="BC177">
        <v>0</v>
      </c>
      <c r="BD177">
        <v>0</v>
      </c>
      <c r="BE177">
        <v>826</v>
      </c>
      <c r="BF177">
        <v>863</v>
      </c>
      <c r="BG177">
        <v>844</v>
      </c>
      <c r="BH177">
        <v>143.19999999999999</v>
      </c>
      <c r="BI177">
        <v>143.80000000000001</v>
      </c>
      <c r="BJ177">
        <v>143.5</v>
      </c>
      <c r="BK177">
        <v>87.6</v>
      </c>
      <c r="BL177">
        <v>88.2</v>
      </c>
      <c r="BM177">
        <v>87.9</v>
      </c>
      <c r="BN177">
        <v>93</v>
      </c>
      <c r="BO177">
        <v>93.8</v>
      </c>
      <c r="BP177">
        <v>93.5</v>
      </c>
      <c r="BQ177">
        <v>5.2</v>
      </c>
      <c r="BR177">
        <v>6</v>
      </c>
      <c r="BS177">
        <v>5.6</v>
      </c>
      <c r="BT177">
        <v>24.6</v>
      </c>
      <c r="BU177">
        <v>31.1</v>
      </c>
      <c r="BV177">
        <v>27.4</v>
      </c>
      <c r="BW177">
        <v>276</v>
      </c>
      <c r="BX177">
        <v>276</v>
      </c>
      <c r="BY177">
        <v>276</v>
      </c>
      <c r="BZ177">
        <v>8.1</v>
      </c>
      <c r="CA177">
        <v>10.1</v>
      </c>
      <c r="CB177">
        <v>9.5</v>
      </c>
      <c r="CC177">
        <v>0.4</v>
      </c>
      <c r="CD177">
        <v>0.4</v>
      </c>
      <c r="CE177">
        <v>0.4</v>
      </c>
      <c r="CF177">
        <v>0.5</v>
      </c>
      <c r="CG177">
        <v>0.5</v>
      </c>
      <c r="CH177">
        <v>0.5</v>
      </c>
      <c r="CI177">
        <v>35</v>
      </c>
      <c r="CJ177">
        <v>35</v>
      </c>
      <c r="CK177">
        <v>35</v>
      </c>
      <c r="CL177">
        <v>121.8</v>
      </c>
      <c r="CM177">
        <v>164.2</v>
      </c>
      <c r="CN177">
        <v>143.6</v>
      </c>
      <c r="CO177">
        <v>1660</v>
      </c>
      <c r="CP177">
        <v>720</v>
      </c>
      <c r="CQ177">
        <v>540</v>
      </c>
      <c r="CR177">
        <v>1440</v>
      </c>
      <c r="CS177">
        <v>6.8599999999999994E-2</v>
      </c>
      <c r="CT177">
        <v>6.8599999999999994E-2</v>
      </c>
      <c r="CU177">
        <v>6.8599999999999994E-2</v>
      </c>
      <c r="CV177">
        <v>8.6400000000000005E-2</v>
      </c>
      <c r="CW177">
        <v>8.6400000000000005E-2</v>
      </c>
      <c r="CX177">
        <v>8.6400000000000005E-2</v>
      </c>
      <c r="CY177">
        <v>6.6000000000000003E-2</v>
      </c>
      <c r="CZ177">
        <v>6.6000000000000003E-2</v>
      </c>
      <c r="DA177">
        <v>6.6000000000000003E-2</v>
      </c>
      <c r="DB177">
        <v>6.6000000000000003E-2</v>
      </c>
      <c r="DC177">
        <v>6.6000000000000003E-2</v>
      </c>
      <c r="DD177">
        <v>6.6000000000000003E-2</v>
      </c>
      <c r="DE177">
        <v>5.0799999999999998E-2</v>
      </c>
      <c r="DF177">
        <v>6.6000000000000003E-2</v>
      </c>
      <c r="DG177">
        <v>5.8400000000000001E-2</v>
      </c>
      <c r="DH177">
        <v>0</v>
      </c>
      <c r="DI177">
        <v>11</v>
      </c>
      <c r="DJ177">
        <v>4.0599999999999997E-2</v>
      </c>
      <c r="DK177" t="s">
        <v>515</v>
      </c>
      <c r="DL177" t="s">
        <v>141</v>
      </c>
      <c r="DM177">
        <v>8252</v>
      </c>
      <c r="DN177">
        <v>8231</v>
      </c>
      <c r="DO177">
        <v>1288</v>
      </c>
      <c r="DP177" t="s">
        <v>403</v>
      </c>
      <c r="DQ177" t="s">
        <v>142</v>
      </c>
      <c r="DR177" t="s">
        <v>766</v>
      </c>
      <c r="DS177">
        <v>20040721</v>
      </c>
      <c r="DT177" t="s">
        <v>732</v>
      </c>
      <c r="DU177">
        <v>119</v>
      </c>
      <c r="DV177" t="s">
        <v>143</v>
      </c>
    </row>
    <row r="178" spans="1:126">
      <c r="A178" t="s">
        <v>126</v>
      </c>
      <c r="B178">
        <v>3</v>
      </c>
      <c r="C178">
        <v>13.4</v>
      </c>
      <c r="D178">
        <v>51155</v>
      </c>
      <c r="E178">
        <v>1009</v>
      </c>
      <c r="F178" t="s">
        <v>145</v>
      </c>
      <c r="G178">
        <v>20040805</v>
      </c>
      <c r="H178" t="s">
        <v>349</v>
      </c>
      <c r="I178" t="s">
        <v>236</v>
      </c>
      <c r="J178">
        <v>20040805</v>
      </c>
      <c r="K178">
        <v>20050205</v>
      </c>
      <c r="L178" t="s">
        <v>133</v>
      </c>
      <c r="M178" t="s">
        <v>133</v>
      </c>
      <c r="N178" t="s">
        <v>133</v>
      </c>
      <c r="O178" t="s">
        <v>133</v>
      </c>
      <c r="P178">
        <v>0.3</v>
      </c>
      <c r="Q178" t="s">
        <v>135</v>
      </c>
      <c r="R178" t="s">
        <v>136</v>
      </c>
      <c r="S178" t="s">
        <v>135</v>
      </c>
      <c r="T178" t="s">
        <v>137</v>
      </c>
      <c r="U178" t="s">
        <v>137</v>
      </c>
      <c r="V178">
        <v>0</v>
      </c>
      <c r="W178" t="s">
        <v>286</v>
      </c>
      <c r="X178">
        <v>143.5</v>
      </c>
      <c r="Y178">
        <v>20040803</v>
      </c>
      <c r="Z178" t="s">
        <v>138</v>
      </c>
      <c r="AA178" t="s">
        <v>715</v>
      </c>
      <c r="AB178">
        <v>9806249</v>
      </c>
      <c r="AC178">
        <v>40</v>
      </c>
      <c r="AD178">
        <v>63.93</v>
      </c>
      <c r="AE178">
        <v>55.62</v>
      </c>
      <c r="AF178">
        <v>10.54</v>
      </c>
      <c r="AG178">
        <v>9.3000000000000007</v>
      </c>
      <c r="AH178">
        <v>9.52</v>
      </c>
      <c r="AI178">
        <v>265</v>
      </c>
      <c r="AJ178" t="s">
        <v>767</v>
      </c>
      <c r="AK178">
        <v>40</v>
      </c>
      <c r="AL178">
        <v>5.3</v>
      </c>
      <c r="AM178">
        <v>8.1</v>
      </c>
      <c r="AN178">
        <v>13.4</v>
      </c>
      <c r="AO178">
        <v>0</v>
      </c>
      <c r="AP178">
        <v>3149</v>
      </c>
      <c r="AQ178">
        <v>3158</v>
      </c>
      <c r="AR178">
        <v>3154.3</v>
      </c>
      <c r="AS178">
        <v>13.4</v>
      </c>
      <c r="AT178">
        <v>13.5</v>
      </c>
      <c r="AU178">
        <v>13.5</v>
      </c>
      <c r="AV178">
        <v>2.2000000000000002</v>
      </c>
      <c r="AW178">
        <v>2.2999999999999998</v>
      </c>
      <c r="AX178">
        <v>2.2400000000000002</v>
      </c>
      <c r="AY178">
        <v>6.5</v>
      </c>
      <c r="AZ178">
        <v>7.2</v>
      </c>
      <c r="BA178">
        <v>7</v>
      </c>
      <c r="BB178">
        <v>0</v>
      </c>
      <c r="BC178">
        <v>0</v>
      </c>
      <c r="BD178">
        <v>0</v>
      </c>
      <c r="BE178">
        <v>829</v>
      </c>
      <c r="BF178">
        <v>869</v>
      </c>
      <c r="BG178">
        <v>850</v>
      </c>
      <c r="BH178">
        <v>142.5</v>
      </c>
      <c r="BI178">
        <v>144.1</v>
      </c>
      <c r="BJ178">
        <v>143.5</v>
      </c>
      <c r="BK178">
        <v>86.9</v>
      </c>
      <c r="BL178">
        <v>88.4</v>
      </c>
      <c r="BM178">
        <v>87.9</v>
      </c>
      <c r="BN178">
        <v>92.8</v>
      </c>
      <c r="BO178">
        <v>94</v>
      </c>
      <c r="BP178">
        <v>93.5</v>
      </c>
      <c r="BQ178">
        <v>5.0999999999999996</v>
      </c>
      <c r="BR178">
        <v>5.9</v>
      </c>
      <c r="BS178">
        <v>5.6</v>
      </c>
      <c r="BT178">
        <v>25.4</v>
      </c>
      <c r="BU178">
        <v>30.1</v>
      </c>
      <c r="BV178">
        <v>27.5</v>
      </c>
      <c r="BW178">
        <v>276</v>
      </c>
      <c r="BX178">
        <v>276</v>
      </c>
      <c r="BY178">
        <v>276</v>
      </c>
      <c r="BZ178">
        <v>10.1</v>
      </c>
      <c r="CA178">
        <v>10.1</v>
      </c>
      <c r="CB178">
        <v>10.1</v>
      </c>
      <c r="CC178">
        <v>0.4</v>
      </c>
      <c r="CD178">
        <v>0.5</v>
      </c>
      <c r="CE178">
        <v>0.5</v>
      </c>
      <c r="CF178">
        <v>0.5</v>
      </c>
      <c r="CG178">
        <v>0.5</v>
      </c>
      <c r="CH178">
        <v>0.5</v>
      </c>
      <c r="CI178">
        <v>35</v>
      </c>
      <c r="CJ178">
        <v>35</v>
      </c>
      <c r="CK178">
        <v>35</v>
      </c>
      <c r="CL178">
        <v>189.7</v>
      </c>
      <c r="CM178">
        <v>237.9</v>
      </c>
      <c r="CN178">
        <v>217.3</v>
      </c>
      <c r="CO178">
        <v>1660</v>
      </c>
      <c r="CP178">
        <v>720</v>
      </c>
      <c r="CQ178">
        <v>540</v>
      </c>
      <c r="CR178">
        <v>1575</v>
      </c>
      <c r="CS178">
        <v>5.8400000000000001E-2</v>
      </c>
      <c r="CT178">
        <v>5.8400000000000001E-2</v>
      </c>
      <c r="CU178">
        <v>5.8400000000000001E-2</v>
      </c>
      <c r="CV178">
        <v>8.6400000000000005E-2</v>
      </c>
      <c r="CW178">
        <v>8.6400000000000005E-2</v>
      </c>
      <c r="CX178">
        <v>8.6400000000000005E-2</v>
      </c>
      <c r="CY178">
        <v>6.8599999999999994E-2</v>
      </c>
      <c r="CZ178">
        <v>6.8599999999999994E-2</v>
      </c>
      <c r="DA178">
        <v>6.8599999999999994E-2</v>
      </c>
      <c r="DB178">
        <v>6.0999999999999999E-2</v>
      </c>
      <c r="DC178">
        <v>6.0999999999999999E-2</v>
      </c>
      <c r="DD178">
        <v>6.0999999999999999E-2</v>
      </c>
      <c r="DE178">
        <v>5.5899999999999998E-2</v>
      </c>
      <c r="DF178">
        <v>7.6200000000000004E-2</v>
      </c>
      <c r="DG178">
        <v>6.6000000000000003E-2</v>
      </c>
      <c r="DH178">
        <v>0</v>
      </c>
      <c r="DI178">
        <v>2</v>
      </c>
      <c r="DJ178">
        <v>4.3200000000000002E-2</v>
      </c>
      <c r="DK178" t="s">
        <v>748</v>
      </c>
      <c r="DL178" t="s">
        <v>182</v>
      </c>
      <c r="DM178">
        <v>8252</v>
      </c>
      <c r="DN178">
        <v>8231</v>
      </c>
      <c r="DO178">
        <v>2008</v>
      </c>
      <c r="DP178" t="s">
        <v>619</v>
      </c>
      <c r="DQ178" t="s">
        <v>142</v>
      </c>
      <c r="DR178">
        <v>108</v>
      </c>
      <c r="DS178">
        <v>20040805</v>
      </c>
      <c r="DT178" t="s">
        <v>349</v>
      </c>
      <c r="DU178" t="s">
        <v>302</v>
      </c>
      <c r="DV178" t="s">
        <v>143</v>
      </c>
    </row>
    <row r="179" spans="1:126">
      <c r="A179" t="s">
        <v>160</v>
      </c>
      <c r="B179">
        <v>5</v>
      </c>
      <c r="C179">
        <v>12.6</v>
      </c>
      <c r="D179">
        <v>46570</v>
      </c>
      <c r="E179">
        <v>1009</v>
      </c>
      <c r="F179" t="s">
        <v>145</v>
      </c>
      <c r="G179">
        <v>20040918</v>
      </c>
      <c r="H179" t="s">
        <v>768</v>
      </c>
      <c r="I179" t="s">
        <v>236</v>
      </c>
      <c r="J179">
        <v>20040920</v>
      </c>
      <c r="K179">
        <v>20050318</v>
      </c>
      <c r="L179">
        <v>20040915</v>
      </c>
      <c r="M179" t="s">
        <v>133</v>
      </c>
      <c r="N179" t="s">
        <v>133</v>
      </c>
      <c r="O179" t="s">
        <v>133</v>
      </c>
      <c r="P179">
        <v>-0.1</v>
      </c>
      <c r="Q179" t="s">
        <v>135</v>
      </c>
      <c r="R179" t="s">
        <v>136</v>
      </c>
      <c r="S179" t="s">
        <v>135</v>
      </c>
      <c r="T179" t="s">
        <v>137</v>
      </c>
      <c r="U179" t="s">
        <v>137</v>
      </c>
      <c r="V179">
        <v>0</v>
      </c>
      <c r="W179" t="s">
        <v>151</v>
      </c>
      <c r="X179">
        <v>143.5</v>
      </c>
      <c r="Y179">
        <v>20040916</v>
      </c>
      <c r="Z179" t="s">
        <v>138</v>
      </c>
      <c r="AA179" t="s">
        <v>685</v>
      </c>
      <c r="AB179" t="s">
        <v>769</v>
      </c>
      <c r="AC179">
        <v>40</v>
      </c>
      <c r="AD179">
        <v>63.9</v>
      </c>
      <c r="AE179">
        <v>55.97</v>
      </c>
      <c r="AF179">
        <v>10.48</v>
      </c>
      <c r="AG179">
        <v>9.34</v>
      </c>
      <c r="AH179">
        <v>9.39</v>
      </c>
      <c r="AI179">
        <v>40</v>
      </c>
      <c r="AJ179" t="s">
        <v>770</v>
      </c>
      <c r="AK179">
        <v>40</v>
      </c>
      <c r="AL179">
        <v>7.1</v>
      </c>
      <c r="AM179">
        <v>5.5</v>
      </c>
      <c r="AN179">
        <v>12.6</v>
      </c>
      <c r="AO179">
        <v>0</v>
      </c>
      <c r="AP179">
        <v>3145</v>
      </c>
      <c r="AQ179">
        <v>3154</v>
      </c>
      <c r="AR179">
        <v>3150</v>
      </c>
      <c r="AS179">
        <v>13.3</v>
      </c>
      <c r="AT179">
        <v>13.6</v>
      </c>
      <c r="AU179">
        <v>13.5</v>
      </c>
      <c r="AV179">
        <v>2.14</v>
      </c>
      <c r="AW179">
        <v>2.3199999999999998</v>
      </c>
      <c r="AX179">
        <v>2.25</v>
      </c>
      <c r="AY179">
        <v>5119</v>
      </c>
      <c r="AZ179">
        <v>5491</v>
      </c>
      <c r="BA179">
        <v>5299</v>
      </c>
      <c r="BB179">
        <v>1791</v>
      </c>
      <c r="BC179">
        <v>2030</v>
      </c>
      <c r="BD179">
        <v>1943</v>
      </c>
      <c r="BE179">
        <v>826</v>
      </c>
      <c r="BF179">
        <v>876</v>
      </c>
      <c r="BG179">
        <v>851</v>
      </c>
      <c r="BH179">
        <v>143.4</v>
      </c>
      <c r="BI179">
        <v>143.69999999999999</v>
      </c>
      <c r="BJ179">
        <v>143.5</v>
      </c>
      <c r="BK179">
        <v>87.7</v>
      </c>
      <c r="BL179">
        <v>88</v>
      </c>
      <c r="BM179">
        <v>87.9</v>
      </c>
      <c r="BN179">
        <v>93.2</v>
      </c>
      <c r="BO179">
        <v>93.7</v>
      </c>
      <c r="BP179">
        <v>93.5</v>
      </c>
      <c r="BQ179">
        <v>5.4</v>
      </c>
      <c r="BR179">
        <v>5.8</v>
      </c>
      <c r="BS179">
        <v>5.6</v>
      </c>
      <c r="BT179">
        <v>26.6</v>
      </c>
      <c r="BU179">
        <v>33.799999999999997</v>
      </c>
      <c r="BV179">
        <v>29.5</v>
      </c>
      <c r="BW179">
        <v>270</v>
      </c>
      <c r="BX179">
        <v>290</v>
      </c>
      <c r="BY179">
        <v>275</v>
      </c>
      <c r="BZ179">
        <v>8.8000000000000007</v>
      </c>
      <c r="CA179">
        <v>9.3000000000000007</v>
      </c>
      <c r="CB179">
        <v>9.1</v>
      </c>
      <c r="CC179">
        <v>-0.3</v>
      </c>
      <c r="CD179">
        <v>0.5</v>
      </c>
      <c r="CE179">
        <v>0.4</v>
      </c>
      <c r="CF179">
        <v>0.48</v>
      </c>
      <c r="CG179">
        <v>0.52</v>
      </c>
      <c r="CH179">
        <v>0.5</v>
      </c>
      <c r="CI179">
        <v>35</v>
      </c>
      <c r="CJ179">
        <v>35</v>
      </c>
      <c r="CK179">
        <v>35</v>
      </c>
      <c r="CL179">
        <v>179</v>
      </c>
      <c r="CM179">
        <v>247</v>
      </c>
      <c r="CN179">
        <v>215</v>
      </c>
      <c r="CO179">
        <v>1660</v>
      </c>
      <c r="CP179">
        <v>720</v>
      </c>
      <c r="CQ179">
        <v>540</v>
      </c>
      <c r="CR179">
        <v>1800</v>
      </c>
      <c r="CS179">
        <v>5.0799999999999998E-2</v>
      </c>
      <c r="CT179">
        <v>6.6000000000000003E-2</v>
      </c>
      <c r="CU179">
        <v>5.8400000000000001E-2</v>
      </c>
      <c r="CV179">
        <v>7.6200000000000004E-2</v>
      </c>
      <c r="CW179">
        <v>8.6400000000000005E-2</v>
      </c>
      <c r="CX179">
        <v>8.0600000000000005E-2</v>
      </c>
      <c r="CY179">
        <v>6.0999999999999999E-2</v>
      </c>
      <c r="CZ179">
        <v>7.3700000000000002E-2</v>
      </c>
      <c r="DA179">
        <v>6.8599999999999994E-2</v>
      </c>
      <c r="DB179">
        <v>6.6000000000000003E-2</v>
      </c>
      <c r="DC179">
        <v>7.1099999999999997E-2</v>
      </c>
      <c r="DD179">
        <v>6.8599999999999994E-2</v>
      </c>
      <c r="DE179">
        <v>7.1099999999999997E-2</v>
      </c>
      <c r="DF179">
        <v>7.6200000000000004E-2</v>
      </c>
      <c r="DG179">
        <v>7.3700000000000002E-2</v>
      </c>
      <c r="DH179">
        <v>1.2699999999999999E-2</v>
      </c>
      <c r="DI179">
        <v>5</v>
      </c>
      <c r="DJ179">
        <v>6.3500000000000001E-2</v>
      </c>
      <c r="DK179">
        <v>205</v>
      </c>
      <c r="DL179">
        <v>205</v>
      </c>
      <c r="DM179">
        <v>8252</v>
      </c>
      <c r="DN179" t="s">
        <v>188</v>
      </c>
      <c r="DO179">
        <v>474</v>
      </c>
      <c r="DP179">
        <v>2405</v>
      </c>
      <c r="DQ179" t="s">
        <v>142</v>
      </c>
      <c r="DR179">
        <v>142</v>
      </c>
      <c r="DS179">
        <v>20040918</v>
      </c>
      <c r="DT179" t="s">
        <v>768</v>
      </c>
      <c r="DU179">
        <v>205</v>
      </c>
      <c r="DV179" t="s">
        <v>143</v>
      </c>
    </row>
    <row r="180" spans="1:126">
      <c r="A180" t="s">
        <v>160</v>
      </c>
      <c r="B180">
        <v>4</v>
      </c>
      <c r="C180" t="s">
        <v>161</v>
      </c>
      <c r="D180">
        <v>50195</v>
      </c>
      <c r="E180" t="s">
        <v>577</v>
      </c>
      <c r="F180" t="s">
        <v>128</v>
      </c>
      <c r="G180">
        <v>20040920</v>
      </c>
      <c r="H180" t="s">
        <v>771</v>
      </c>
      <c r="I180" t="s">
        <v>334</v>
      </c>
      <c r="J180">
        <v>20040922</v>
      </c>
      <c r="K180" t="s">
        <v>624</v>
      </c>
      <c r="L180" t="s">
        <v>285</v>
      </c>
      <c r="M180" t="s">
        <v>133</v>
      </c>
      <c r="N180" t="s">
        <v>133</v>
      </c>
      <c r="O180" t="s">
        <v>133</v>
      </c>
      <c r="P180" t="s">
        <v>134</v>
      </c>
      <c r="Q180" t="s">
        <v>135</v>
      </c>
      <c r="R180" t="s">
        <v>136</v>
      </c>
      <c r="S180" t="s">
        <v>135</v>
      </c>
      <c r="T180" t="s">
        <v>137</v>
      </c>
      <c r="U180" t="s">
        <v>137</v>
      </c>
      <c r="V180">
        <v>0</v>
      </c>
      <c r="W180" t="s">
        <v>200</v>
      </c>
      <c r="X180">
        <v>143.5</v>
      </c>
      <c r="Y180">
        <v>20040918</v>
      </c>
      <c r="Z180" t="s">
        <v>138</v>
      </c>
      <c r="AA180" t="s">
        <v>412</v>
      </c>
      <c r="AB180" t="s">
        <v>769</v>
      </c>
      <c r="AC180">
        <v>40</v>
      </c>
      <c r="AD180" t="s">
        <v>165</v>
      </c>
      <c r="AE180" t="s">
        <v>165</v>
      </c>
      <c r="AF180" t="s">
        <v>165</v>
      </c>
      <c r="AG180" t="s">
        <v>165</v>
      </c>
      <c r="AH180" t="s">
        <v>137</v>
      </c>
      <c r="AI180" t="s">
        <v>166</v>
      </c>
      <c r="AJ180" t="s">
        <v>772</v>
      </c>
      <c r="AK180" t="s">
        <v>248</v>
      </c>
      <c r="AL180" t="s">
        <v>161</v>
      </c>
      <c r="AM180" t="s">
        <v>161</v>
      </c>
      <c r="AN180" t="s">
        <v>161</v>
      </c>
      <c r="AO180" t="s">
        <v>161</v>
      </c>
      <c r="AP180" t="s">
        <v>168</v>
      </c>
      <c r="AQ180" t="s">
        <v>168</v>
      </c>
      <c r="AR180" t="s">
        <v>168</v>
      </c>
      <c r="AS180" t="s">
        <v>161</v>
      </c>
      <c r="AT180" t="s">
        <v>161</v>
      </c>
      <c r="AU180" t="s">
        <v>161</v>
      </c>
      <c r="AV180" t="s">
        <v>169</v>
      </c>
      <c r="AW180" t="s">
        <v>169</v>
      </c>
      <c r="AX180" t="s">
        <v>169</v>
      </c>
      <c r="AY180" t="s">
        <v>168</v>
      </c>
      <c r="AZ180" t="s">
        <v>168</v>
      </c>
      <c r="BA180" t="s">
        <v>168</v>
      </c>
      <c r="BB180" t="s">
        <v>168</v>
      </c>
      <c r="BC180" t="s">
        <v>168</v>
      </c>
      <c r="BD180" t="s">
        <v>168</v>
      </c>
      <c r="BE180" t="s">
        <v>170</v>
      </c>
      <c r="BF180" t="s">
        <v>170</v>
      </c>
      <c r="BG180" t="s">
        <v>170</v>
      </c>
      <c r="BH180" t="s">
        <v>161</v>
      </c>
      <c r="BI180" t="s">
        <v>161</v>
      </c>
      <c r="BJ180" t="s">
        <v>161</v>
      </c>
      <c r="BK180" t="s">
        <v>161</v>
      </c>
      <c r="BL180" t="s">
        <v>161</v>
      </c>
      <c r="BM180" t="s">
        <v>161</v>
      </c>
      <c r="BN180" t="s">
        <v>161</v>
      </c>
      <c r="BO180" t="s">
        <v>161</v>
      </c>
      <c r="BP180" t="s">
        <v>161</v>
      </c>
      <c r="BQ180" t="s">
        <v>171</v>
      </c>
      <c r="BR180" t="s">
        <v>171</v>
      </c>
      <c r="BS180" t="s">
        <v>171</v>
      </c>
      <c r="BT180" t="s">
        <v>161</v>
      </c>
      <c r="BU180" t="s">
        <v>161</v>
      </c>
      <c r="BV180" t="s">
        <v>161</v>
      </c>
      <c r="BW180" t="s">
        <v>166</v>
      </c>
      <c r="BX180" t="s">
        <v>166</v>
      </c>
      <c r="BY180" t="s">
        <v>166</v>
      </c>
      <c r="BZ180" t="s">
        <v>172</v>
      </c>
      <c r="CA180" t="s">
        <v>172</v>
      </c>
      <c r="CB180" t="s">
        <v>172</v>
      </c>
      <c r="CC180" t="s">
        <v>172</v>
      </c>
      <c r="CD180" t="s">
        <v>172</v>
      </c>
      <c r="CE180" t="s">
        <v>172</v>
      </c>
      <c r="CF180" t="s">
        <v>173</v>
      </c>
      <c r="CG180" t="s">
        <v>173</v>
      </c>
      <c r="CH180" t="s">
        <v>173</v>
      </c>
      <c r="CI180" t="s">
        <v>174</v>
      </c>
      <c r="CJ180" t="s">
        <v>174</v>
      </c>
      <c r="CK180" t="s">
        <v>174</v>
      </c>
      <c r="CL180" t="s">
        <v>161</v>
      </c>
      <c r="CM180" t="s">
        <v>161</v>
      </c>
      <c r="CN180" t="s">
        <v>161</v>
      </c>
      <c r="CO180" t="s">
        <v>166</v>
      </c>
      <c r="CP180" t="s">
        <v>166</v>
      </c>
      <c r="CQ180" t="s">
        <v>166</v>
      </c>
      <c r="CR180" t="s">
        <v>166</v>
      </c>
      <c r="CS180" t="s">
        <v>134</v>
      </c>
      <c r="CT180" t="s">
        <v>134</v>
      </c>
      <c r="CU180" t="s">
        <v>134</v>
      </c>
      <c r="CV180" t="s">
        <v>134</v>
      </c>
      <c r="CW180" t="s">
        <v>134</v>
      </c>
      <c r="CX180" t="s">
        <v>134</v>
      </c>
      <c r="CY180" t="s">
        <v>134</v>
      </c>
      <c r="CZ180" t="s">
        <v>134</v>
      </c>
      <c r="DA180" t="s">
        <v>134</v>
      </c>
      <c r="DB180" t="s">
        <v>134</v>
      </c>
      <c r="DC180" t="s">
        <v>134</v>
      </c>
      <c r="DD180" t="s">
        <v>134</v>
      </c>
      <c r="DE180" t="s">
        <v>134</v>
      </c>
      <c r="DF180" t="s">
        <v>134</v>
      </c>
      <c r="DG180" t="s">
        <v>134</v>
      </c>
      <c r="DH180" t="s">
        <v>134</v>
      </c>
      <c r="DI180" t="s">
        <v>174</v>
      </c>
      <c r="DJ180" t="s">
        <v>134</v>
      </c>
      <c r="DK180" t="s">
        <v>175</v>
      </c>
      <c r="DL180" t="s">
        <v>175</v>
      </c>
      <c r="DM180" t="s">
        <v>175</v>
      </c>
      <c r="DN180" t="s">
        <v>175</v>
      </c>
      <c r="DO180" t="s">
        <v>175</v>
      </c>
      <c r="DP180" t="s">
        <v>175</v>
      </c>
      <c r="DQ180" t="s">
        <v>175</v>
      </c>
      <c r="DR180">
        <v>47</v>
      </c>
      <c r="DS180">
        <v>20040920</v>
      </c>
      <c r="DT180" t="s">
        <v>771</v>
      </c>
      <c r="DU180">
        <v>130</v>
      </c>
      <c r="DV180" t="s">
        <v>143</v>
      </c>
    </row>
    <row r="181" spans="1:126">
      <c r="A181" t="s">
        <v>160</v>
      </c>
      <c r="B181">
        <v>4</v>
      </c>
      <c r="C181">
        <v>8</v>
      </c>
      <c r="D181">
        <v>51221</v>
      </c>
      <c r="E181" t="s">
        <v>144</v>
      </c>
      <c r="F181" t="s">
        <v>145</v>
      </c>
      <c r="G181">
        <v>20040926</v>
      </c>
      <c r="H181" t="s">
        <v>773</v>
      </c>
      <c r="I181" t="s">
        <v>236</v>
      </c>
      <c r="J181">
        <v>20040927</v>
      </c>
      <c r="K181">
        <v>20050326</v>
      </c>
      <c r="L181" t="s">
        <v>133</v>
      </c>
      <c r="M181" t="s">
        <v>133</v>
      </c>
      <c r="N181" t="s">
        <v>133</v>
      </c>
      <c r="O181" t="s">
        <v>133</v>
      </c>
      <c r="P181">
        <v>-0.1293</v>
      </c>
      <c r="Q181" t="s">
        <v>135</v>
      </c>
      <c r="R181" t="s">
        <v>136</v>
      </c>
      <c r="S181" t="s">
        <v>135</v>
      </c>
      <c r="T181" t="s">
        <v>137</v>
      </c>
      <c r="U181" t="s">
        <v>137</v>
      </c>
      <c r="V181">
        <v>0</v>
      </c>
      <c r="W181" t="s">
        <v>147</v>
      </c>
      <c r="X181">
        <v>143.5</v>
      </c>
      <c r="Y181">
        <v>20040924</v>
      </c>
      <c r="Z181" t="s">
        <v>138</v>
      </c>
      <c r="AA181" t="s">
        <v>485</v>
      </c>
      <c r="AB181" t="s">
        <v>769</v>
      </c>
      <c r="AC181">
        <v>40</v>
      </c>
      <c r="AD181">
        <v>71.459999999999994</v>
      </c>
      <c r="AE181">
        <v>65.33</v>
      </c>
      <c r="AF181">
        <v>10.89</v>
      </c>
      <c r="AG181">
        <v>10.02</v>
      </c>
      <c r="AH181">
        <v>10.08</v>
      </c>
      <c r="AI181">
        <v>140</v>
      </c>
      <c r="AJ181" t="s">
        <v>774</v>
      </c>
      <c r="AK181">
        <v>40</v>
      </c>
      <c r="AL181">
        <v>4.3</v>
      </c>
      <c r="AM181">
        <v>3.7</v>
      </c>
      <c r="AN181">
        <v>8</v>
      </c>
      <c r="AO181">
        <v>0</v>
      </c>
      <c r="AP181">
        <v>3149</v>
      </c>
      <c r="AQ181">
        <v>3153</v>
      </c>
      <c r="AR181">
        <v>3150</v>
      </c>
      <c r="AS181">
        <v>13.3</v>
      </c>
      <c r="AT181">
        <v>13.7</v>
      </c>
      <c r="AU181">
        <v>13.4</v>
      </c>
      <c r="AV181">
        <v>2.15</v>
      </c>
      <c r="AW181">
        <v>2.2400000000000002</v>
      </c>
      <c r="AX181">
        <v>2.2000000000000002</v>
      </c>
      <c r="AY181">
        <v>4195</v>
      </c>
      <c r="AZ181">
        <v>4902</v>
      </c>
      <c r="BA181">
        <v>4692</v>
      </c>
      <c r="BB181">
        <v>2032</v>
      </c>
      <c r="BC181">
        <v>2285</v>
      </c>
      <c r="BD181">
        <v>2207</v>
      </c>
      <c r="BE181">
        <v>845</v>
      </c>
      <c r="BF181">
        <v>857</v>
      </c>
      <c r="BG181">
        <v>850</v>
      </c>
      <c r="BH181">
        <v>143.4</v>
      </c>
      <c r="BI181">
        <v>143.69999999999999</v>
      </c>
      <c r="BJ181">
        <v>143.5</v>
      </c>
      <c r="BK181">
        <v>87.5</v>
      </c>
      <c r="BL181">
        <v>88.3</v>
      </c>
      <c r="BM181">
        <v>87.9</v>
      </c>
      <c r="BN181">
        <v>93.1</v>
      </c>
      <c r="BO181">
        <v>94</v>
      </c>
      <c r="BP181">
        <v>93.5</v>
      </c>
      <c r="BQ181">
        <v>5.4</v>
      </c>
      <c r="BR181">
        <v>5.8</v>
      </c>
      <c r="BS181">
        <v>5.6</v>
      </c>
      <c r="BT181">
        <v>25.2</v>
      </c>
      <c r="BU181">
        <v>30</v>
      </c>
      <c r="BV181">
        <v>27.2</v>
      </c>
      <c r="BW181">
        <v>270</v>
      </c>
      <c r="BX181">
        <v>285</v>
      </c>
      <c r="BY181">
        <v>274</v>
      </c>
      <c r="BZ181">
        <v>9.4</v>
      </c>
      <c r="CA181">
        <v>10.6</v>
      </c>
      <c r="CB181">
        <v>9.8000000000000007</v>
      </c>
      <c r="CC181">
        <v>0.9</v>
      </c>
      <c r="CD181">
        <v>2</v>
      </c>
      <c r="CE181">
        <v>1.8</v>
      </c>
      <c r="CF181">
        <v>0.47</v>
      </c>
      <c r="CG181">
        <v>0.52</v>
      </c>
      <c r="CH181">
        <v>0.5</v>
      </c>
      <c r="CI181">
        <v>35</v>
      </c>
      <c r="CJ181">
        <v>35</v>
      </c>
      <c r="CK181">
        <v>35</v>
      </c>
      <c r="CL181">
        <v>128</v>
      </c>
      <c r="CM181">
        <v>159</v>
      </c>
      <c r="CN181">
        <v>145</v>
      </c>
      <c r="CO181">
        <v>1660</v>
      </c>
      <c r="CP181">
        <v>720</v>
      </c>
      <c r="CQ181">
        <v>540</v>
      </c>
      <c r="CR181">
        <v>1700</v>
      </c>
      <c r="CS181">
        <v>5.33E-2</v>
      </c>
      <c r="CT181">
        <v>7.1099999999999997E-2</v>
      </c>
      <c r="CU181">
        <v>6.2199999999999998E-2</v>
      </c>
      <c r="CV181">
        <v>8.3799999999999999E-2</v>
      </c>
      <c r="CW181">
        <v>0.1041</v>
      </c>
      <c r="CX181">
        <v>9.5899999999999999E-2</v>
      </c>
      <c r="CY181">
        <v>6.6000000000000003E-2</v>
      </c>
      <c r="CZ181">
        <v>7.1099999999999997E-2</v>
      </c>
      <c r="DA181">
        <v>6.8599999999999994E-2</v>
      </c>
      <c r="DB181">
        <v>7.1099999999999997E-2</v>
      </c>
      <c r="DC181">
        <v>7.6200000000000004E-2</v>
      </c>
      <c r="DD181">
        <v>7.3700000000000002E-2</v>
      </c>
      <c r="DE181">
        <v>7.3700000000000002E-2</v>
      </c>
      <c r="DF181">
        <v>7.6200000000000004E-2</v>
      </c>
      <c r="DG181">
        <v>7.4899999999999994E-2</v>
      </c>
      <c r="DH181">
        <v>2.5000000000000001E-3</v>
      </c>
      <c r="DI181">
        <v>4</v>
      </c>
      <c r="DJ181">
        <v>3.0499999999999999E-2</v>
      </c>
      <c r="DK181" t="s">
        <v>775</v>
      </c>
      <c r="DL181">
        <v>130</v>
      </c>
      <c r="DM181">
        <v>8252</v>
      </c>
      <c r="DN181" t="s">
        <v>188</v>
      </c>
      <c r="DO181">
        <v>2006</v>
      </c>
      <c r="DP181">
        <v>2405</v>
      </c>
      <c r="DQ181" t="s">
        <v>142</v>
      </c>
      <c r="DR181" t="s">
        <v>776</v>
      </c>
      <c r="DS181">
        <v>20040926</v>
      </c>
      <c r="DT181" t="s">
        <v>773</v>
      </c>
      <c r="DU181">
        <v>130</v>
      </c>
      <c r="DV181" t="s">
        <v>143</v>
      </c>
    </row>
    <row r="182" spans="1:126">
      <c r="A182" t="s">
        <v>160</v>
      </c>
      <c r="B182">
        <v>4</v>
      </c>
      <c r="C182">
        <v>5.7</v>
      </c>
      <c r="D182">
        <v>53344</v>
      </c>
      <c r="E182" t="s">
        <v>144</v>
      </c>
      <c r="F182" t="s">
        <v>128</v>
      </c>
      <c r="G182">
        <v>20041204</v>
      </c>
      <c r="H182" t="s">
        <v>488</v>
      </c>
      <c r="I182" t="s">
        <v>725</v>
      </c>
      <c r="J182">
        <v>20050118</v>
      </c>
      <c r="K182" t="s">
        <v>624</v>
      </c>
      <c r="L182" t="s">
        <v>777</v>
      </c>
      <c r="M182" t="s">
        <v>778</v>
      </c>
      <c r="N182" t="s">
        <v>779</v>
      </c>
      <c r="O182" t="s">
        <v>133</v>
      </c>
      <c r="P182">
        <v>-1.1207</v>
      </c>
      <c r="Q182" t="s">
        <v>135</v>
      </c>
      <c r="R182" t="s">
        <v>136</v>
      </c>
      <c r="S182" t="s">
        <v>135</v>
      </c>
      <c r="T182" t="s">
        <v>137</v>
      </c>
      <c r="U182" t="s">
        <v>137</v>
      </c>
      <c r="V182">
        <v>1</v>
      </c>
      <c r="W182" t="s">
        <v>147</v>
      </c>
      <c r="X182">
        <v>143.5</v>
      </c>
      <c r="Y182">
        <v>20041202</v>
      </c>
      <c r="Z182" t="s">
        <v>138</v>
      </c>
      <c r="AA182" t="s">
        <v>667</v>
      </c>
      <c r="AB182" t="s">
        <v>769</v>
      </c>
      <c r="AC182">
        <v>40</v>
      </c>
      <c r="AD182">
        <v>71.66</v>
      </c>
      <c r="AE182">
        <v>65.17</v>
      </c>
      <c r="AF182">
        <v>10.9</v>
      </c>
      <c r="AG182">
        <v>10.02</v>
      </c>
      <c r="AH182">
        <v>10.11</v>
      </c>
      <c r="AI182">
        <v>160</v>
      </c>
      <c r="AJ182" t="s">
        <v>780</v>
      </c>
      <c r="AK182">
        <v>40</v>
      </c>
      <c r="AL182">
        <v>2.6</v>
      </c>
      <c r="AM182">
        <v>3.1</v>
      </c>
      <c r="AN182">
        <v>5.7</v>
      </c>
      <c r="AO182">
        <v>0</v>
      </c>
      <c r="AP182">
        <v>3148</v>
      </c>
      <c r="AQ182">
        <v>3152</v>
      </c>
      <c r="AR182">
        <v>3150</v>
      </c>
      <c r="AS182">
        <v>13.3</v>
      </c>
      <c r="AT182">
        <v>13.6</v>
      </c>
      <c r="AU182">
        <v>13.4</v>
      </c>
      <c r="AV182">
        <v>2.14</v>
      </c>
      <c r="AW182">
        <v>2.2000000000000002</v>
      </c>
      <c r="AX182">
        <v>2.16</v>
      </c>
      <c r="AY182">
        <v>4004</v>
      </c>
      <c r="AZ182">
        <v>4367</v>
      </c>
      <c r="BA182">
        <v>4234</v>
      </c>
      <c r="BB182">
        <v>2003</v>
      </c>
      <c r="BC182">
        <v>2220</v>
      </c>
      <c r="BD182">
        <v>2129</v>
      </c>
      <c r="BE182">
        <v>830</v>
      </c>
      <c r="BF182">
        <v>874</v>
      </c>
      <c r="BG182">
        <v>846</v>
      </c>
      <c r="BH182">
        <v>143.4</v>
      </c>
      <c r="BI182">
        <v>143.6</v>
      </c>
      <c r="BJ182">
        <v>143.5</v>
      </c>
      <c r="BK182">
        <v>87.5</v>
      </c>
      <c r="BL182">
        <v>88.3</v>
      </c>
      <c r="BM182">
        <v>87.9</v>
      </c>
      <c r="BN182">
        <v>93.1</v>
      </c>
      <c r="BO182">
        <v>93.9</v>
      </c>
      <c r="BP182">
        <v>93.5</v>
      </c>
      <c r="BQ182">
        <v>5.4</v>
      </c>
      <c r="BR182">
        <v>5.8</v>
      </c>
      <c r="BS182">
        <v>5.6</v>
      </c>
      <c r="BT182">
        <v>25.6</v>
      </c>
      <c r="BU182">
        <v>27.2</v>
      </c>
      <c r="BV182">
        <v>26.5</v>
      </c>
      <c r="BW182">
        <v>269</v>
      </c>
      <c r="BX182">
        <v>284</v>
      </c>
      <c r="BY182">
        <v>279</v>
      </c>
      <c r="BZ182">
        <v>9.6</v>
      </c>
      <c r="CA182">
        <v>10.1</v>
      </c>
      <c r="CB182">
        <v>9.8000000000000007</v>
      </c>
      <c r="CC182">
        <v>0.7</v>
      </c>
      <c r="CD182">
        <v>1</v>
      </c>
      <c r="CE182">
        <v>0.8</v>
      </c>
      <c r="CF182">
        <v>0.48</v>
      </c>
      <c r="CG182">
        <v>0.52</v>
      </c>
      <c r="CH182">
        <v>0.5</v>
      </c>
      <c r="CI182">
        <v>35</v>
      </c>
      <c r="CJ182">
        <v>35</v>
      </c>
      <c r="CK182">
        <v>35</v>
      </c>
      <c r="CL182">
        <v>159</v>
      </c>
      <c r="CM182">
        <v>206</v>
      </c>
      <c r="CN182">
        <v>172</v>
      </c>
      <c r="CO182">
        <v>1660</v>
      </c>
      <c r="CP182">
        <v>720</v>
      </c>
      <c r="CQ182">
        <v>540</v>
      </c>
      <c r="CR182">
        <v>1680</v>
      </c>
      <c r="CS182">
        <v>5.8400000000000001E-2</v>
      </c>
      <c r="CT182">
        <v>7.3700000000000002E-2</v>
      </c>
      <c r="CU182">
        <v>6.4100000000000004E-2</v>
      </c>
      <c r="CV182">
        <v>9.4E-2</v>
      </c>
      <c r="CW182">
        <v>0.1041</v>
      </c>
      <c r="CX182">
        <v>9.7799999999999998E-2</v>
      </c>
      <c r="CY182">
        <v>6.8599999999999994E-2</v>
      </c>
      <c r="CZ182">
        <v>7.3700000000000002E-2</v>
      </c>
      <c r="DA182">
        <v>7.0499999999999993E-2</v>
      </c>
      <c r="DB182">
        <v>7.1099999999999997E-2</v>
      </c>
      <c r="DC182">
        <v>7.3700000000000002E-2</v>
      </c>
      <c r="DD182">
        <v>7.2400000000000006E-2</v>
      </c>
      <c r="DE182">
        <v>6.8599999999999994E-2</v>
      </c>
      <c r="DF182">
        <v>7.6200000000000004E-2</v>
      </c>
      <c r="DG182">
        <v>7.2400000000000006E-2</v>
      </c>
      <c r="DH182">
        <v>2.5000000000000001E-3</v>
      </c>
      <c r="DI182">
        <v>5</v>
      </c>
      <c r="DJ182">
        <v>3.0499999999999999E-2</v>
      </c>
      <c r="DK182" t="s">
        <v>775</v>
      </c>
      <c r="DL182">
        <v>130</v>
      </c>
      <c r="DM182">
        <v>8252</v>
      </c>
      <c r="DN182" t="s">
        <v>188</v>
      </c>
      <c r="DO182">
        <v>2006</v>
      </c>
      <c r="DP182">
        <v>2405</v>
      </c>
      <c r="DQ182" t="s">
        <v>142</v>
      </c>
      <c r="DR182">
        <v>48</v>
      </c>
      <c r="DS182">
        <v>20041204</v>
      </c>
      <c r="DT182" t="s">
        <v>488</v>
      </c>
      <c r="DU182">
        <v>130</v>
      </c>
      <c r="DV182" t="s">
        <v>143</v>
      </c>
    </row>
    <row r="183" spans="1:126">
      <c r="A183" t="s">
        <v>239</v>
      </c>
      <c r="B183">
        <v>1</v>
      </c>
      <c r="C183">
        <v>14</v>
      </c>
      <c r="D183">
        <v>54208</v>
      </c>
      <c r="E183">
        <v>1009</v>
      </c>
      <c r="F183" t="s">
        <v>145</v>
      </c>
      <c r="G183">
        <v>20041217</v>
      </c>
      <c r="H183" t="s">
        <v>464</v>
      </c>
      <c r="I183" t="s">
        <v>236</v>
      </c>
      <c r="J183">
        <v>20041220</v>
      </c>
      <c r="K183">
        <v>20050617</v>
      </c>
      <c r="L183" t="s">
        <v>133</v>
      </c>
      <c r="M183" t="s">
        <v>133</v>
      </c>
      <c r="N183" t="s">
        <v>133</v>
      </c>
      <c r="O183" t="s">
        <v>133</v>
      </c>
      <c r="P183">
        <v>0.6</v>
      </c>
      <c r="Q183" t="s">
        <v>135</v>
      </c>
      <c r="R183" t="s">
        <v>136</v>
      </c>
      <c r="S183" t="s">
        <v>135</v>
      </c>
      <c r="T183" t="s">
        <v>137</v>
      </c>
      <c r="U183" t="s">
        <v>137</v>
      </c>
      <c r="V183">
        <v>0</v>
      </c>
      <c r="W183" t="s">
        <v>164</v>
      </c>
      <c r="X183">
        <v>143.5</v>
      </c>
      <c r="Y183">
        <v>20041215</v>
      </c>
      <c r="Z183" t="s">
        <v>138</v>
      </c>
      <c r="AA183" t="s">
        <v>761</v>
      </c>
      <c r="AB183">
        <v>11769</v>
      </c>
      <c r="AC183">
        <v>40</v>
      </c>
      <c r="AD183">
        <v>63.98</v>
      </c>
      <c r="AE183">
        <v>55.99</v>
      </c>
      <c r="AF183">
        <v>10.46</v>
      </c>
      <c r="AG183">
        <v>9.3699999999999992</v>
      </c>
      <c r="AH183">
        <v>9.51</v>
      </c>
      <c r="AI183">
        <v>110</v>
      </c>
      <c r="AJ183">
        <v>54208</v>
      </c>
      <c r="AK183">
        <v>40</v>
      </c>
      <c r="AL183">
        <v>6.7</v>
      </c>
      <c r="AM183">
        <v>7.3</v>
      </c>
      <c r="AN183">
        <v>14</v>
      </c>
      <c r="AO183">
        <v>0</v>
      </c>
      <c r="AP183">
        <v>3142</v>
      </c>
      <c r="AQ183">
        <v>3168</v>
      </c>
      <c r="AR183">
        <v>3155</v>
      </c>
      <c r="AS183">
        <v>13.4</v>
      </c>
      <c r="AT183">
        <v>13.5</v>
      </c>
      <c r="AU183">
        <v>13.4</v>
      </c>
      <c r="AV183">
        <v>2.15</v>
      </c>
      <c r="AW183">
        <v>2.29</v>
      </c>
      <c r="AX183">
        <v>2.21</v>
      </c>
      <c r="AY183">
        <v>5689.6</v>
      </c>
      <c r="AZ183">
        <v>5734.4</v>
      </c>
      <c r="BA183">
        <v>5712.2</v>
      </c>
      <c r="BB183" t="s">
        <v>168</v>
      </c>
      <c r="BC183" t="s">
        <v>168</v>
      </c>
      <c r="BD183" t="s">
        <v>168</v>
      </c>
      <c r="BE183">
        <v>849</v>
      </c>
      <c r="BF183">
        <v>849</v>
      </c>
      <c r="BG183">
        <v>849</v>
      </c>
      <c r="BH183">
        <v>142.19999999999999</v>
      </c>
      <c r="BI183">
        <v>144.30000000000001</v>
      </c>
      <c r="BJ183">
        <v>143.19999999999999</v>
      </c>
      <c r="BK183">
        <v>86.3</v>
      </c>
      <c r="BL183">
        <v>88.4</v>
      </c>
      <c r="BM183">
        <v>87.4</v>
      </c>
      <c r="BN183">
        <v>92.4</v>
      </c>
      <c r="BO183">
        <v>94.1</v>
      </c>
      <c r="BP183">
        <v>93.1</v>
      </c>
      <c r="BQ183">
        <v>5.4</v>
      </c>
      <c r="BR183">
        <v>6.7</v>
      </c>
      <c r="BS183">
        <v>5.7</v>
      </c>
      <c r="BT183">
        <v>24.7</v>
      </c>
      <c r="BU183">
        <v>34</v>
      </c>
      <c r="BV183">
        <v>29.9</v>
      </c>
      <c r="BW183">
        <v>276</v>
      </c>
      <c r="BX183">
        <v>290</v>
      </c>
      <c r="BY183">
        <v>279</v>
      </c>
      <c r="BZ183">
        <v>15.9</v>
      </c>
      <c r="CA183">
        <v>17.2</v>
      </c>
      <c r="CB183">
        <v>16.600000000000001</v>
      </c>
      <c r="CC183">
        <v>0.3</v>
      </c>
      <c r="CD183">
        <v>0.3</v>
      </c>
      <c r="CE183">
        <v>0.3</v>
      </c>
      <c r="CF183">
        <v>0.45</v>
      </c>
      <c r="CG183">
        <v>0.52</v>
      </c>
      <c r="CH183">
        <v>0.51</v>
      </c>
      <c r="CI183">
        <v>35</v>
      </c>
      <c r="CJ183">
        <v>35</v>
      </c>
      <c r="CK183">
        <v>35</v>
      </c>
      <c r="CL183">
        <v>283.2</v>
      </c>
      <c r="CM183">
        <v>288.2</v>
      </c>
      <c r="CN183">
        <v>283.3</v>
      </c>
      <c r="CO183">
        <v>1660</v>
      </c>
      <c r="CP183">
        <v>720</v>
      </c>
      <c r="CQ183">
        <v>540</v>
      </c>
      <c r="CR183">
        <v>1730</v>
      </c>
      <c r="CS183">
        <v>6.3500000000000001E-2</v>
      </c>
      <c r="CT183">
        <v>6.3500000000000001E-2</v>
      </c>
      <c r="CU183">
        <v>6.3500000000000001E-2</v>
      </c>
      <c r="CV183">
        <v>8.1199999999999994E-2</v>
      </c>
      <c r="CW183">
        <v>8.1199999999999994E-2</v>
      </c>
      <c r="CX183">
        <v>8.1199999999999994E-2</v>
      </c>
      <c r="CY183">
        <v>7.1099999999999997E-2</v>
      </c>
      <c r="CZ183">
        <v>7.1099999999999997E-2</v>
      </c>
      <c r="DA183">
        <v>7.1099999999999997E-2</v>
      </c>
      <c r="DB183">
        <v>5.33E-2</v>
      </c>
      <c r="DC183">
        <v>6.3500000000000001E-2</v>
      </c>
      <c r="DD183">
        <v>5.8400000000000001E-2</v>
      </c>
      <c r="DE183">
        <v>6.6000000000000003E-2</v>
      </c>
      <c r="DF183">
        <v>6.8500000000000005E-2</v>
      </c>
      <c r="DG183">
        <v>6.7199999999999996E-2</v>
      </c>
      <c r="DH183">
        <v>0</v>
      </c>
      <c r="DI183">
        <v>9</v>
      </c>
      <c r="DJ183">
        <v>6.0900000000000003E-2</v>
      </c>
      <c r="DK183">
        <v>49416</v>
      </c>
      <c r="DL183">
        <v>67.75</v>
      </c>
      <c r="DM183">
        <v>8252</v>
      </c>
      <c r="DN183">
        <v>8231</v>
      </c>
      <c r="DO183">
        <v>488</v>
      </c>
      <c r="DP183">
        <v>2405</v>
      </c>
      <c r="DQ183" t="s">
        <v>142</v>
      </c>
      <c r="DR183">
        <v>239</v>
      </c>
      <c r="DS183">
        <v>20041217</v>
      </c>
      <c r="DT183" t="s">
        <v>464</v>
      </c>
      <c r="DU183">
        <v>91</v>
      </c>
      <c r="DV183" t="s">
        <v>143</v>
      </c>
    </row>
    <row r="184" spans="1:126">
      <c r="A184" t="s">
        <v>126</v>
      </c>
      <c r="B184">
        <v>4</v>
      </c>
      <c r="C184">
        <v>14.1</v>
      </c>
      <c r="D184">
        <v>52644</v>
      </c>
      <c r="E184">
        <v>1009</v>
      </c>
      <c r="F184" t="s">
        <v>145</v>
      </c>
      <c r="G184">
        <v>20050105</v>
      </c>
      <c r="H184" t="s">
        <v>536</v>
      </c>
      <c r="I184" t="s">
        <v>236</v>
      </c>
      <c r="J184">
        <v>20050106</v>
      </c>
      <c r="K184">
        <v>20050705</v>
      </c>
      <c r="L184" t="s">
        <v>133</v>
      </c>
      <c r="M184" t="s">
        <v>133</v>
      </c>
      <c r="N184" t="s">
        <v>133</v>
      </c>
      <c r="O184" t="s">
        <v>133</v>
      </c>
      <c r="P184">
        <v>0.65</v>
      </c>
      <c r="Q184" t="s">
        <v>135</v>
      </c>
      <c r="R184" t="s">
        <v>136</v>
      </c>
      <c r="S184" t="s">
        <v>135</v>
      </c>
      <c r="T184" t="s">
        <v>137</v>
      </c>
      <c r="U184" t="s">
        <v>137</v>
      </c>
      <c r="V184">
        <v>0</v>
      </c>
      <c r="W184" t="s">
        <v>286</v>
      </c>
      <c r="X184">
        <v>143.5</v>
      </c>
      <c r="Y184">
        <v>20050103</v>
      </c>
      <c r="Z184" t="s">
        <v>138</v>
      </c>
      <c r="AA184" t="s">
        <v>211</v>
      </c>
      <c r="AB184">
        <v>9806249</v>
      </c>
      <c r="AC184">
        <v>40</v>
      </c>
      <c r="AD184">
        <v>63.98</v>
      </c>
      <c r="AE184" t="s">
        <v>165</v>
      </c>
      <c r="AF184">
        <v>10.49</v>
      </c>
      <c r="AG184">
        <v>9.5299999999999994</v>
      </c>
      <c r="AH184">
        <v>9.65</v>
      </c>
      <c r="AI184">
        <v>230</v>
      </c>
      <c r="AJ184" t="s">
        <v>781</v>
      </c>
      <c r="AK184">
        <v>40</v>
      </c>
      <c r="AL184">
        <v>6.8</v>
      </c>
      <c r="AM184">
        <v>7.3</v>
      </c>
      <c r="AN184">
        <v>14.1</v>
      </c>
      <c r="AO184">
        <v>0</v>
      </c>
      <c r="AP184">
        <v>3143</v>
      </c>
      <c r="AQ184">
        <v>3150</v>
      </c>
      <c r="AR184">
        <v>3146.6</v>
      </c>
      <c r="AS184">
        <v>13.3</v>
      </c>
      <c r="AT184">
        <v>13.5</v>
      </c>
      <c r="AU184">
        <v>13.4</v>
      </c>
      <c r="AV184">
        <v>2.21</v>
      </c>
      <c r="AW184">
        <v>2.2999999999999998</v>
      </c>
      <c r="AX184">
        <v>2.25</v>
      </c>
      <c r="AY184">
        <v>6.1</v>
      </c>
      <c r="AZ184">
        <v>6.4</v>
      </c>
      <c r="BA184">
        <v>6.3</v>
      </c>
      <c r="BB184" t="s">
        <v>168</v>
      </c>
      <c r="BC184" t="s">
        <v>168</v>
      </c>
      <c r="BD184" t="s">
        <v>168</v>
      </c>
      <c r="BE184">
        <v>838</v>
      </c>
      <c r="BF184">
        <v>859</v>
      </c>
      <c r="BG184">
        <v>849</v>
      </c>
      <c r="BH184">
        <v>143.1</v>
      </c>
      <c r="BI184">
        <v>143.69999999999999</v>
      </c>
      <c r="BJ184">
        <v>143.5</v>
      </c>
      <c r="BK184">
        <v>87.4</v>
      </c>
      <c r="BL184">
        <v>88.2</v>
      </c>
      <c r="BM184">
        <v>88</v>
      </c>
      <c r="BN184">
        <v>92.9</v>
      </c>
      <c r="BO184">
        <v>93.7</v>
      </c>
      <c r="BP184">
        <v>93.4</v>
      </c>
      <c r="BQ184">
        <v>5.3</v>
      </c>
      <c r="BR184">
        <v>5.7</v>
      </c>
      <c r="BS184">
        <v>5.4</v>
      </c>
      <c r="BT184">
        <v>27.3</v>
      </c>
      <c r="BU184">
        <v>32.6</v>
      </c>
      <c r="BV184">
        <v>29.2</v>
      </c>
      <c r="BW184">
        <v>276</v>
      </c>
      <c r="BX184">
        <v>276</v>
      </c>
      <c r="BY184">
        <v>276</v>
      </c>
      <c r="BZ184">
        <v>10.1</v>
      </c>
      <c r="CA184">
        <v>10.1</v>
      </c>
      <c r="CB184">
        <v>10.1</v>
      </c>
      <c r="CC184">
        <v>0.3</v>
      </c>
      <c r="CD184">
        <v>0.3</v>
      </c>
      <c r="CE184">
        <v>0.3</v>
      </c>
      <c r="CF184">
        <v>0.5</v>
      </c>
      <c r="CG184">
        <v>0.5</v>
      </c>
      <c r="CH184">
        <v>0.5</v>
      </c>
      <c r="CI184">
        <v>35</v>
      </c>
      <c r="CJ184">
        <v>35</v>
      </c>
      <c r="CK184">
        <v>35</v>
      </c>
      <c r="CL184">
        <v>152.9</v>
      </c>
      <c r="CM184">
        <v>178.4</v>
      </c>
      <c r="CN184">
        <v>170</v>
      </c>
      <c r="CO184">
        <v>1660</v>
      </c>
      <c r="CP184">
        <v>720</v>
      </c>
      <c r="CQ184">
        <v>540</v>
      </c>
      <c r="CR184">
        <v>1610</v>
      </c>
      <c r="CS184">
        <v>6.0999999999999999E-2</v>
      </c>
      <c r="CT184">
        <v>6.0999999999999999E-2</v>
      </c>
      <c r="CU184">
        <v>6.0999999999999999E-2</v>
      </c>
      <c r="CV184">
        <v>8.8900000000000007E-2</v>
      </c>
      <c r="CW184">
        <v>8.8900000000000007E-2</v>
      </c>
      <c r="CX184">
        <v>8.8900000000000007E-2</v>
      </c>
      <c r="CY184">
        <v>6.6000000000000003E-2</v>
      </c>
      <c r="CZ184">
        <v>6.6000000000000003E-2</v>
      </c>
      <c r="DA184">
        <v>6.6000000000000003E-2</v>
      </c>
      <c r="DB184">
        <v>6.6000000000000003E-2</v>
      </c>
      <c r="DC184">
        <v>6.6000000000000003E-2</v>
      </c>
      <c r="DD184">
        <v>6.6000000000000003E-2</v>
      </c>
      <c r="DE184">
        <v>5.0799999999999998E-2</v>
      </c>
      <c r="DF184">
        <v>6.6000000000000003E-2</v>
      </c>
      <c r="DG184">
        <v>5.8400000000000001E-2</v>
      </c>
      <c r="DH184">
        <v>0</v>
      </c>
      <c r="DI184">
        <v>10</v>
      </c>
      <c r="DJ184">
        <v>5.0799999999999998E-2</v>
      </c>
      <c r="DK184" t="s">
        <v>515</v>
      </c>
      <c r="DL184" t="s">
        <v>141</v>
      </c>
      <c r="DM184">
        <v>8252</v>
      </c>
      <c r="DN184">
        <v>8231</v>
      </c>
      <c r="DO184">
        <v>1284</v>
      </c>
      <c r="DP184" t="s">
        <v>619</v>
      </c>
      <c r="DQ184" t="s">
        <v>142</v>
      </c>
      <c r="DR184">
        <v>210</v>
      </c>
      <c r="DS184">
        <v>20050105</v>
      </c>
      <c r="DT184" t="s">
        <v>536</v>
      </c>
      <c r="DU184">
        <v>119</v>
      </c>
      <c r="DV184" t="s">
        <v>143</v>
      </c>
    </row>
    <row r="185" spans="1:126">
      <c r="A185" t="s">
        <v>160</v>
      </c>
      <c r="B185">
        <v>5</v>
      </c>
      <c r="C185">
        <v>11.5</v>
      </c>
      <c r="D185">
        <v>54211</v>
      </c>
      <c r="E185">
        <v>1009</v>
      </c>
      <c r="F185" t="s">
        <v>145</v>
      </c>
      <c r="G185">
        <v>20050118</v>
      </c>
      <c r="H185" t="s">
        <v>255</v>
      </c>
      <c r="I185" t="s">
        <v>236</v>
      </c>
      <c r="J185">
        <v>20050118</v>
      </c>
      <c r="K185">
        <v>20050718</v>
      </c>
      <c r="L185" t="s">
        <v>133</v>
      </c>
      <c r="M185" t="s">
        <v>133</v>
      </c>
      <c r="N185" t="s">
        <v>133</v>
      </c>
      <c r="O185" t="s">
        <v>133</v>
      </c>
      <c r="P185">
        <v>-0.65</v>
      </c>
      <c r="Q185" t="s">
        <v>135</v>
      </c>
      <c r="R185" t="s">
        <v>136</v>
      </c>
      <c r="S185" t="s">
        <v>135</v>
      </c>
      <c r="T185" t="s">
        <v>137</v>
      </c>
      <c r="U185" t="s">
        <v>137</v>
      </c>
      <c r="V185">
        <v>0</v>
      </c>
      <c r="W185" t="s">
        <v>151</v>
      </c>
      <c r="X185">
        <v>143.5</v>
      </c>
      <c r="Y185">
        <v>20050116</v>
      </c>
      <c r="Z185" t="s">
        <v>138</v>
      </c>
      <c r="AA185" t="s">
        <v>782</v>
      </c>
      <c r="AB185" t="s">
        <v>769</v>
      </c>
      <c r="AC185">
        <v>40</v>
      </c>
      <c r="AD185">
        <v>63.65</v>
      </c>
      <c r="AE185">
        <v>55.99</v>
      </c>
      <c r="AF185">
        <v>10.53</v>
      </c>
      <c r="AG185">
        <v>9.41</v>
      </c>
      <c r="AH185">
        <v>9.59</v>
      </c>
      <c r="AI185">
        <v>140</v>
      </c>
      <c r="AJ185" t="s">
        <v>783</v>
      </c>
      <c r="AK185">
        <v>40</v>
      </c>
      <c r="AL185">
        <v>5.6</v>
      </c>
      <c r="AM185">
        <v>5.9</v>
      </c>
      <c r="AN185">
        <v>11.5</v>
      </c>
      <c r="AO185">
        <v>0</v>
      </c>
      <c r="AP185">
        <v>3146</v>
      </c>
      <c r="AQ185">
        <v>3158</v>
      </c>
      <c r="AR185">
        <v>3150</v>
      </c>
      <c r="AS185">
        <v>13.3</v>
      </c>
      <c r="AT185">
        <v>13.6</v>
      </c>
      <c r="AU185">
        <v>13.5</v>
      </c>
      <c r="AV185">
        <v>2.25</v>
      </c>
      <c r="AW185">
        <v>2.3199999999999998</v>
      </c>
      <c r="AX185">
        <v>2.2799999999999998</v>
      </c>
      <c r="AY185">
        <v>4908</v>
      </c>
      <c r="AZ185">
        <v>6077</v>
      </c>
      <c r="BA185">
        <v>5603</v>
      </c>
      <c r="BB185">
        <v>2010</v>
      </c>
      <c r="BC185">
        <v>2328</v>
      </c>
      <c r="BD185">
        <v>2136</v>
      </c>
      <c r="BE185">
        <v>842</v>
      </c>
      <c r="BF185">
        <v>858</v>
      </c>
      <c r="BG185">
        <v>850</v>
      </c>
      <c r="BH185">
        <v>143.4</v>
      </c>
      <c r="BI185">
        <v>143.6</v>
      </c>
      <c r="BJ185">
        <v>143.5</v>
      </c>
      <c r="BK185">
        <v>87.8</v>
      </c>
      <c r="BL185">
        <v>88</v>
      </c>
      <c r="BM185">
        <v>87.9</v>
      </c>
      <c r="BN185">
        <v>93.3</v>
      </c>
      <c r="BO185">
        <v>93.7</v>
      </c>
      <c r="BP185">
        <v>93.5</v>
      </c>
      <c r="BQ185">
        <v>5.5</v>
      </c>
      <c r="BR185">
        <v>5.8</v>
      </c>
      <c r="BS185">
        <v>5.6</v>
      </c>
      <c r="BT185">
        <v>23.7</v>
      </c>
      <c r="BU185">
        <v>29.7</v>
      </c>
      <c r="BV185">
        <v>27.6</v>
      </c>
      <c r="BW185">
        <v>272</v>
      </c>
      <c r="BX185">
        <v>282</v>
      </c>
      <c r="BY185">
        <v>275</v>
      </c>
      <c r="BZ185">
        <v>9</v>
      </c>
      <c r="CA185">
        <v>10.3</v>
      </c>
      <c r="CB185">
        <v>9.5</v>
      </c>
      <c r="CC185">
        <v>0</v>
      </c>
      <c r="CD185">
        <v>2.4</v>
      </c>
      <c r="CE185">
        <v>0.6</v>
      </c>
      <c r="CF185">
        <v>0.47</v>
      </c>
      <c r="CG185">
        <v>0.53</v>
      </c>
      <c r="CH185">
        <v>0.5</v>
      </c>
      <c r="CI185">
        <v>35</v>
      </c>
      <c r="CJ185">
        <v>35</v>
      </c>
      <c r="CK185">
        <v>35</v>
      </c>
      <c r="CL185">
        <v>176</v>
      </c>
      <c r="CM185">
        <v>200</v>
      </c>
      <c r="CN185">
        <v>188</v>
      </c>
      <c r="CO185">
        <v>1660</v>
      </c>
      <c r="CP185">
        <v>720</v>
      </c>
      <c r="CQ185">
        <v>540</v>
      </c>
      <c r="CR185">
        <v>1700</v>
      </c>
      <c r="CS185">
        <v>6.3500000000000001E-2</v>
      </c>
      <c r="CT185">
        <v>8.1299999999999997E-2</v>
      </c>
      <c r="CU185">
        <v>7.2400000000000006E-2</v>
      </c>
      <c r="CV185">
        <v>0.1067</v>
      </c>
      <c r="CW185">
        <v>0.12189999999999999</v>
      </c>
      <c r="CX185">
        <v>0.1143</v>
      </c>
      <c r="CY185">
        <v>6.3500000000000001E-2</v>
      </c>
      <c r="CZ185">
        <v>6.8599999999999994E-2</v>
      </c>
      <c r="DA185">
        <v>6.4799999999999996E-2</v>
      </c>
      <c r="DB185">
        <v>5.8400000000000001E-2</v>
      </c>
      <c r="DC185">
        <v>6.6000000000000003E-2</v>
      </c>
      <c r="DD185">
        <v>6.2199999999999998E-2</v>
      </c>
      <c r="DE185">
        <v>6.6000000000000003E-2</v>
      </c>
      <c r="DF185">
        <v>6.8599999999999994E-2</v>
      </c>
      <c r="DG185">
        <v>6.7299999999999999E-2</v>
      </c>
      <c r="DH185">
        <v>5.1000000000000004E-3</v>
      </c>
      <c r="DI185">
        <v>6</v>
      </c>
      <c r="DJ185">
        <v>5.33E-2</v>
      </c>
      <c r="DK185">
        <v>205</v>
      </c>
      <c r="DL185" t="s">
        <v>784</v>
      </c>
      <c r="DM185">
        <v>8252</v>
      </c>
      <c r="DN185" t="s">
        <v>188</v>
      </c>
      <c r="DO185">
        <v>474</v>
      </c>
      <c r="DP185">
        <v>2405</v>
      </c>
      <c r="DQ185" t="s">
        <v>142</v>
      </c>
      <c r="DR185">
        <v>150</v>
      </c>
      <c r="DS185">
        <v>20050118</v>
      </c>
      <c r="DT185" t="s">
        <v>255</v>
      </c>
      <c r="DU185">
        <v>205</v>
      </c>
      <c r="DV185" t="s">
        <v>143</v>
      </c>
    </row>
    <row r="186" spans="1:126">
      <c r="A186" t="s">
        <v>160</v>
      </c>
      <c r="B186">
        <v>4</v>
      </c>
      <c r="C186">
        <v>5.3</v>
      </c>
      <c r="D186">
        <v>53345</v>
      </c>
      <c r="E186" t="s">
        <v>144</v>
      </c>
      <c r="F186" t="s">
        <v>145</v>
      </c>
      <c r="G186">
        <v>20050323</v>
      </c>
      <c r="H186" t="s">
        <v>785</v>
      </c>
      <c r="I186" t="s">
        <v>236</v>
      </c>
      <c r="J186">
        <v>20050323</v>
      </c>
      <c r="K186">
        <v>20050923</v>
      </c>
      <c r="L186" t="s">
        <v>133</v>
      </c>
      <c r="M186" t="s">
        <v>133</v>
      </c>
      <c r="N186" t="s">
        <v>133</v>
      </c>
      <c r="O186" t="s">
        <v>133</v>
      </c>
      <c r="P186">
        <v>-1.2930999999999999</v>
      </c>
      <c r="Q186" t="s">
        <v>135</v>
      </c>
      <c r="R186" t="s">
        <v>136</v>
      </c>
      <c r="S186" t="s">
        <v>135</v>
      </c>
      <c r="T186" t="s">
        <v>137</v>
      </c>
      <c r="U186" t="s">
        <v>137</v>
      </c>
      <c r="V186">
        <v>0</v>
      </c>
      <c r="W186" t="s">
        <v>147</v>
      </c>
      <c r="X186">
        <v>143.5</v>
      </c>
      <c r="Y186">
        <v>20050321</v>
      </c>
      <c r="Z186" t="s">
        <v>138</v>
      </c>
      <c r="AA186" t="s">
        <v>645</v>
      </c>
      <c r="AB186" t="s">
        <v>769</v>
      </c>
      <c r="AC186">
        <v>40</v>
      </c>
      <c r="AD186">
        <v>71.59</v>
      </c>
      <c r="AE186">
        <v>65.34</v>
      </c>
      <c r="AF186">
        <v>10.85</v>
      </c>
      <c r="AG186">
        <v>10.039999999999999</v>
      </c>
      <c r="AH186">
        <v>10.119999999999999</v>
      </c>
      <c r="AI186">
        <v>140</v>
      </c>
      <c r="AJ186" t="s">
        <v>786</v>
      </c>
      <c r="AK186">
        <v>40</v>
      </c>
      <c r="AL186">
        <v>2.6</v>
      </c>
      <c r="AM186">
        <v>2.7</v>
      </c>
      <c r="AN186">
        <v>5.3</v>
      </c>
      <c r="AO186">
        <v>0</v>
      </c>
      <c r="AP186">
        <v>3148</v>
      </c>
      <c r="AQ186">
        <v>3153</v>
      </c>
      <c r="AR186">
        <v>3150</v>
      </c>
      <c r="AS186">
        <v>13.1</v>
      </c>
      <c r="AT186">
        <v>13.6</v>
      </c>
      <c r="AU186">
        <v>13.5</v>
      </c>
      <c r="AV186">
        <v>2.1800000000000002</v>
      </c>
      <c r="AW186">
        <v>2.2999999999999998</v>
      </c>
      <c r="AX186">
        <v>2.25</v>
      </c>
      <c r="AY186">
        <v>4039</v>
      </c>
      <c r="AZ186">
        <v>4678</v>
      </c>
      <c r="BA186">
        <v>4425</v>
      </c>
      <c r="BB186">
        <v>1938</v>
      </c>
      <c r="BC186">
        <v>2161</v>
      </c>
      <c r="BD186">
        <v>2063</v>
      </c>
      <c r="BE186">
        <v>844</v>
      </c>
      <c r="BF186">
        <v>857</v>
      </c>
      <c r="BG186">
        <v>850</v>
      </c>
      <c r="BH186">
        <v>143.4</v>
      </c>
      <c r="BI186">
        <v>143.69999999999999</v>
      </c>
      <c r="BJ186">
        <v>143.5</v>
      </c>
      <c r="BK186">
        <v>87.4</v>
      </c>
      <c r="BL186">
        <v>88.3</v>
      </c>
      <c r="BM186">
        <v>87.9</v>
      </c>
      <c r="BN186">
        <v>93</v>
      </c>
      <c r="BO186">
        <v>94</v>
      </c>
      <c r="BP186">
        <v>93.5</v>
      </c>
      <c r="BQ186">
        <v>5.4</v>
      </c>
      <c r="BR186">
        <v>5.8</v>
      </c>
      <c r="BS186">
        <v>5.6</v>
      </c>
      <c r="BT186">
        <v>25.3</v>
      </c>
      <c r="BU186">
        <v>28.8</v>
      </c>
      <c r="BV186">
        <v>27</v>
      </c>
      <c r="BW186">
        <v>264</v>
      </c>
      <c r="BX186">
        <v>280</v>
      </c>
      <c r="BY186">
        <v>276</v>
      </c>
      <c r="BZ186">
        <v>8.6999999999999993</v>
      </c>
      <c r="CA186">
        <v>9</v>
      </c>
      <c r="CB186">
        <v>8.8000000000000007</v>
      </c>
      <c r="CC186">
        <v>1.1000000000000001</v>
      </c>
      <c r="CD186">
        <v>2</v>
      </c>
      <c r="CE186">
        <v>1.6</v>
      </c>
      <c r="CF186">
        <v>0.48</v>
      </c>
      <c r="CG186">
        <v>0.52</v>
      </c>
      <c r="CH186">
        <v>0.5</v>
      </c>
      <c r="CI186">
        <v>35</v>
      </c>
      <c r="CJ186">
        <v>35</v>
      </c>
      <c r="CK186">
        <v>35</v>
      </c>
      <c r="CL186">
        <v>273</v>
      </c>
      <c r="CM186">
        <v>299</v>
      </c>
      <c r="CN186">
        <v>285</v>
      </c>
      <c r="CO186">
        <v>1660</v>
      </c>
      <c r="CP186">
        <v>720</v>
      </c>
      <c r="CQ186">
        <v>540</v>
      </c>
      <c r="CR186">
        <v>1700</v>
      </c>
      <c r="CS186">
        <v>6.3500000000000001E-2</v>
      </c>
      <c r="CT186">
        <v>7.3700000000000002E-2</v>
      </c>
      <c r="CU186">
        <v>6.9199999999999998E-2</v>
      </c>
      <c r="CV186">
        <v>9.4E-2</v>
      </c>
      <c r="CW186">
        <v>0.1016</v>
      </c>
      <c r="CX186">
        <v>9.8400000000000001E-2</v>
      </c>
      <c r="CY186">
        <v>6.8599999999999994E-2</v>
      </c>
      <c r="CZ186">
        <v>7.1099999999999997E-2</v>
      </c>
      <c r="DA186">
        <v>6.9800000000000001E-2</v>
      </c>
      <c r="DB186">
        <v>6.8599999999999994E-2</v>
      </c>
      <c r="DC186">
        <v>7.3700000000000002E-2</v>
      </c>
      <c r="DD186">
        <v>7.1099999999999997E-2</v>
      </c>
      <c r="DE186">
        <v>7.3700000000000002E-2</v>
      </c>
      <c r="DF186">
        <v>7.6200000000000004E-2</v>
      </c>
      <c r="DG186">
        <v>7.4899999999999994E-2</v>
      </c>
      <c r="DH186">
        <v>0</v>
      </c>
      <c r="DI186">
        <v>11</v>
      </c>
      <c r="DJ186">
        <v>5.0799999999999998E-2</v>
      </c>
      <c r="DK186" t="s">
        <v>775</v>
      </c>
      <c r="DL186">
        <v>130</v>
      </c>
      <c r="DM186">
        <v>8252</v>
      </c>
      <c r="DN186" t="s">
        <v>188</v>
      </c>
      <c r="DO186">
        <v>2006</v>
      </c>
      <c r="DP186">
        <v>2405</v>
      </c>
      <c r="DQ186" t="s">
        <v>142</v>
      </c>
      <c r="DR186">
        <v>63</v>
      </c>
      <c r="DS186">
        <v>20050323</v>
      </c>
      <c r="DT186" t="s">
        <v>785</v>
      </c>
      <c r="DU186">
        <v>130</v>
      </c>
      <c r="DV186" t="s">
        <v>143</v>
      </c>
    </row>
    <row r="187" spans="1:126">
      <c r="A187" t="s">
        <v>126</v>
      </c>
      <c r="B187">
        <v>3</v>
      </c>
      <c r="C187">
        <v>11.1</v>
      </c>
      <c r="D187">
        <v>52639</v>
      </c>
      <c r="E187" t="s">
        <v>144</v>
      </c>
      <c r="F187" t="s">
        <v>145</v>
      </c>
      <c r="G187">
        <v>20050327</v>
      </c>
      <c r="H187" t="s">
        <v>787</v>
      </c>
      <c r="I187" t="s">
        <v>236</v>
      </c>
      <c r="J187">
        <v>20050328</v>
      </c>
      <c r="K187">
        <v>20050927</v>
      </c>
      <c r="L187" t="s">
        <v>133</v>
      </c>
      <c r="M187" t="s">
        <v>133</v>
      </c>
      <c r="N187" t="s">
        <v>133</v>
      </c>
      <c r="O187" t="s">
        <v>133</v>
      </c>
      <c r="P187">
        <v>1.2069000000000001</v>
      </c>
      <c r="Q187" t="s">
        <v>135</v>
      </c>
      <c r="R187" t="s">
        <v>136</v>
      </c>
      <c r="S187" t="s">
        <v>135</v>
      </c>
      <c r="T187" t="s">
        <v>137</v>
      </c>
      <c r="U187" t="s">
        <v>137</v>
      </c>
      <c r="V187">
        <v>0</v>
      </c>
      <c r="W187" t="s">
        <v>200</v>
      </c>
      <c r="X187">
        <v>143.5</v>
      </c>
      <c r="Y187">
        <v>20050324</v>
      </c>
      <c r="Z187" t="s">
        <v>138</v>
      </c>
      <c r="AA187" t="s">
        <v>294</v>
      </c>
      <c r="AB187">
        <v>9806249</v>
      </c>
      <c r="AC187">
        <v>40</v>
      </c>
      <c r="AD187">
        <v>71.8</v>
      </c>
      <c r="AE187">
        <v>65.900000000000006</v>
      </c>
      <c r="AF187">
        <v>10.91</v>
      </c>
      <c r="AG187">
        <v>10.130000000000001</v>
      </c>
      <c r="AH187">
        <v>10.35</v>
      </c>
      <c r="AI187">
        <v>290</v>
      </c>
      <c r="AJ187" t="s">
        <v>788</v>
      </c>
      <c r="AK187">
        <v>40</v>
      </c>
      <c r="AL187">
        <v>4.5</v>
      </c>
      <c r="AM187">
        <v>6.6</v>
      </c>
      <c r="AN187">
        <v>11.1</v>
      </c>
      <c r="AO187">
        <v>0</v>
      </c>
      <c r="AP187">
        <v>3143</v>
      </c>
      <c r="AQ187">
        <v>3156</v>
      </c>
      <c r="AR187">
        <v>3150.6</v>
      </c>
      <c r="AS187">
        <v>13.4</v>
      </c>
      <c r="AT187">
        <v>13.8</v>
      </c>
      <c r="AU187">
        <v>13.6</v>
      </c>
      <c r="AV187">
        <v>2.17</v>
      </c>
      <c r="AW187">
        <v>2.33</v>
      </c>
      <c r="AX187">
        <v>2.2599999999999998</v>
      </c>
      <c r="AY187">
        <v>6.6</v>
      </c>
      <c r="AZ187">
        <v>9.6</v>
      </c>
      <c r="BA187">
        <v>7</v>
      </c>
      <c r="BB187">
        <v>0</v>
      </c>
      <c r="BC187">
        <v>0</v>
      </c>
      <c r="BD187">
        <v>0</v>
      </c>
      <c r="BE187">
        <v>841</v>
      </c>
      <c r="BF187">
        <v>877</v>
      </c>
      <c r="BG187">
        <v>851</v>
      </c>
      <c r="BH187">
        <v>142.69999999999999</v>
      </c>
      <c r="BI187">
        <v>144.1</v>
      </c>
      <c r="BJ187">
        <v>143.4</v>
      </c>
      <c r="BK187">
        <v>87.2</v>
      </c>
      <c r="BL187">
        <v>88.1</v>
      </c>
      <c r="BM187">
        <v>87.8</v>
      </c>
      <c r="BN187">
        <v>93.1</v>
      </c>
      <c r="BO187">
        <v>93.8</v>
      </c>
      <c r="BP187">
        <v>93.5</v>
      </c>
      <c r="BQ187">
        <v>5.4</v>
      </c>
      <c r="BR187">
        <v>6</v>
      </c>
      <c r="BS187">
        <v>5.7</v>
      </c>
      <c r="BT187">
        <v>20.6</v>
      </c>
      <c r="BU187">
        <v>29.3</v>
      </c>
      <c r="BV187">
        <v>24.7</v>
      </c>
      <c r="BW187">
        <v>276</v>
      </c>
      <c r="BX187">
        <v>276</v>
      </c>
      <c r="BY187">
        <v>276</v>
      </c>
      <c r="BZ187">
        <v>10.1</v>
      </c>
      <c r="CA187">
        <v>10.5</v>
      </c>
      <c r="CB187">
        <v>10.199999999999999</v>
      </c>
      <c r="CC187">
        <v>0.3</v>
      </c>
      <c r="CD187">
        <v>0.5</v>
      </c>
      <c r="CE187">
        <v>0.3</v>
      </c>
      <c r="CF187">
        <v>0.5</v>
      </c>
      <c r="CG187">
        <v>0.5</v>
      </c>
      <c r="CH187">
        <v>0.5</v>
      </c>
      <c r="CI187">
        <v>35</v>
      </c>
      <c r="CJ187">
        <v>35</v>
      </c>
      <c r="CK187">
        <v>35</v>
      </c>
      <c r="CL187">
        <v>144.4</v>
      </c>
      <c r="CM187">
        <v>229.4</v>
      </c>
      <c r="CN187">
        <v>204.4</v>
      </c>
      <c r="CO187">
        <v>1660</v>
      </c>
      <c r="CP187">
        <v>720</v>
      </c>
      <c r="CQ187">
        <v>540</v>
      </c>
      <c r="CR187">
        <v>1550</v>
      </c>
      <c r="CS187">
        <v>6.8599999999999994E-2</v>
      </c>
      <c r="CT187">
        <v>6.8599999999999994E-2</v>
      </c>
      <c r="CU187">
        <v>6.8599999999999994E-2</v>
      </c>
      <c r="CV187">
        <v>7.8700000000000006E-2</v>
      </c>
      <c r="CW187">
        <v>7.8700000000000006E-2</v>
      </c>
      <c r="CX187">
        <v>7.8700000000000006E-2</v>
      </c>
      <c r="CY187">
        <v>6.8599999999999994E-2</v>
      </c>
      <c r="CZ187">
        <v>6.8599999999999994E-2</v>
      </c>
      <c r="DA187">
        <v>6.8599999999999994E-2</v>
      </c>
      <c r="DB187">
        <v>6.0999999999999999E-2</v>
      </c>
      <c r="DC187">
        <v>6.0999999999999999E-2</v>
      </c>
      <c r="DD187">
        <v>6.0999999999999999E-2</v>
      </c>
      <c r="DE187">
        <v>5.5899999999999998E-2</v>
      </c>
      <c r="DF187">
        <v>7.6200000000000004E-2</v>
      </c>
      <c r="DG187">
        <v>6.6000000000000003E-2</v>
      </c>
      <c r="DH187">
        <v>0</v>
      </c>
      <c r="DI187">
        <v>17</v>
      </c>
      <c r="DJ187">
        <v>4.0599999999999997E-2</v>
      </c>
      <c r="DK187" t="s">
        <v>748</v>
      </c>
      <c r="DL187" t="s">
        <v>182</v>
      </c>
      <c r="DM187">
        <v>8252</v>
      </c>
      <c r="DN187">
        <v>8231</v>
      </c>
      <c r="DO187">
        <v>2008</v>
      </c>
      <c r="DP187">
        <v>2405</v>
      </c>
      <c r="DQ187" t="s">
        <v>142</v>
      </c>
      <c r="DR187">
        <v>123</v>
      </c>
      <c r="DS187">
        <v>20050327</v>
      </c>
      <c r="DT187" t="s">
        <v>787</v>
      </c>
      <c r="DU187" t="s">
        <v>302</v>
      </c>
      <c r="DV187" t="s">
        <v>143</v>
      </c>
    </row>
    <row r="188" spans="1:126">
      <c r="A188" t="s">
        <v>126</v>
      </c>
      <c r="B188">
        <v>4</v>
      </c>
      <c r="C188">
        <v>20.8</v>
      </c>
      <c r="D188">
        <v>54202</v>
      </c>
      <c r="E188">
        <v>1009</v>
      </c>
      <c r="F188" t="s">
        <v>128</v>
      </c>
      <c r="G188">
        <v>20050522</v>
      </c>
      <c r="H188" t="s">
        <v>561</v>
      </c>
      <c r="I188" t="s">
        <v>334</v>
      </c>
      <c r="J188">
        <v>20050523</v>
      </c>
      <c r="K188" t="s">
        <v>624</v>
      </c>
      <c r="L188" t="s">
        <v>789</v>
      </c>
      <c r="M188" t="s">
        <v>790</v>
      </c>
      <c r="N188" t="s">
        <v>133</v>
      </c>
      <c r="O188" t="s">
        <v>133</v>
      </c>
      <c r="P188">
        <v>3.2709999999999999</v>
      </c>
      <c r="Q188" t="s">
        <v>135</v>
      </c>
      <c r="R188" t="s">
        <v>136</v>
      </c>
      <c r="S188" t="s">
        <v>135</v>
      </c>
      <c r="T188" t="s">
        <v>137</v>
      </c>
      <c r="U188" t="s">
        <v>137</v>
      </c>
      <c r="V188">
        <v>0</v>
      </c>
      <c r="W188" t="s">
        <v>286</v>
      </c>
      <c r="X188">
        <v>143.5</v>
      </c>
      <c r="Y188">
        <v>20050520</v>
      </c>
      <c r="Z188" t="s">
        <v>138</v>
      </c>
      <c r="AA188" t="s">
        <v>504</v>
      </c>
      <c r="AB188">
        <v>9806249</v>
      </c>
      <c r="AC188">
        <v>40</v>
      </c>
      <c r="AD188">
        <v>63.94</v>
      </c>
      <c r="AE188">
        <v>56.98</v>
      </c>
      <c r="AF188">
        <v>10.46</v>
      </c>
      <c r="AG188">
        <v>9.58</v>
      </c>
      <c r="AH188">
        <v>9.74</v>
      </c>
      <c r="AI188">
        <v>85</v>
      </c>
      <c r="AJ188" t="s">
        <v>791</v>
      </c>
      <c r="AK188">
        <v>40</v>
      </c>
      <c r="AL188">
        <v>9.3000000000000007</v>
      </c>
      <c r="AM188">
        <v>11.5</v>
      </c>
      <c r="AN188">
        <v>20.8</v>
      </c>
      <c r="AO188">
        <v>0</v>
      </c>
      <c r="AP188">
        <v>3152</v>
      </c>
      <c r="AQ188">
        <v>3160</v>
      </c>
      <c r="AR188">
        <v>3156.3</v>
      </c>
      <c r="AS188">
        <v>13.3</v>
      </c>
      <c r="AT188">
        <v>13.6</v>
      </c>
      <c r="AU188">
        <v>13.5</v>
      </c>
      <c r="AV188">
        <v>2.2599999999999998</v>
      </c>
      <c r="AW188">
        <v>2.34</v>
      </c>
      <c r="AX188">
        <v>2.31</v>
      </c>
      <c r="AY188">
        <v>6.3</v>
      </c>
      <c r="AZ188">
        <v>6.7</v>
      </c>
      <c r="BA188">
        <v>6.5</v>
      </c>
      <c r="BB188" t="s">
        <v>168</v>
      </c>
      <c r="BC188" t="s">
        <v>168</v>
      </c>
      <c r="BD188" t="s">
        <v>168</v>
      </c>
      <c r="BE188">
        <v>827</v>
      </c>
      <c r="BF188">
        <v>868</v>
      </c>
      <c r="BG188">
        <v>852</v>
      </c>
      <c r="BH188">
        <v>143</v>
      </c>
      <c r="BI188">
        <v>144.1</v>
      </c>
      <c r="BJ188">
        <v>143.6</v>
      </c>
      <c r="BK188">
        <v>87.8</v>
      </c>
      <c r="BL188">
        <v>88.3</v>
      </c>
      <c r="BM188">
        <v>88.1</v>
      </c>
      <c r="BN188">
        <v>93.4</v>
      </c>
      <c r="BO188">
        <v>93.8</v>
      </c>
      <c r="BP188">
        <v>93.6</v>
      </c>
      <c r="BQ188">
        <v>5.2</v>
      </c>
      <c r="BR188">
        <v>5.7</v>
      </c>
      <c r="BS188">
        <v>5.6</v>
      </c>
      <c r="BT188">
        <v>23.8</v>
      </c>
      <c r="BU188">
        <v>28.3</v>
      </c>
      <c r="BV188">
        <v>25.5</v>
      </c>
      <c r="BW188">
        <v>276</v>
      </c>
      <c r="BX188">
        <v>276</v>
      </c>
      <c r="BY188">
        <v>276</v>
      </c>
      <c r="BZ188">
        <v>10.1</v>
      </c>
      <c r="CA188">
        <v>11.8</v>
      </c>
      <c r="CB188">
        <v>10.199999999999999</v>
      </c>
      <c r="CC188">
        <v>0.3</v>
      </c>
      <c r="CD188">
        <v>0.3</v>
      </c>
      <c r="CE188">
        <v>0.3</v>
      </c>
      <c r="CF188">
        <v>0.5</v>
      </c>
      <c r="CG188">
        <v>0.5</v>
      </c>
      <c r="CH188">
        <v>0.5</v>
      </c>
      <c r="CI188">
        <v>35</v>
      </c>
      <c r="CJ188">
        <v>35</v>
      </c>
      <c r="CK188">
        <v>35</v>
      </c>
      <c r="CL188">
        <v>130.30000000000001</v>
      </c>
      <c r="CM188">
        <v>164.2</v>
      </c>
      <c r="CN188">
        <v>143.30000000000001</v>
      </c>
      <c r="CO188">
        <v>1660</v>
      </c>
      <c r="CP188">
        <v>720</v>
      </c>
      <c r="CQ188">
        <v>540</v>
      </c>
      <c r="CR188">
        <v>1755</v>
      </c>
      <c r="CS188">
        <v>6.0999999999999999E-2</v>
      </c>
      <c r="CT188">
        <v>6.0999999999999999E-2</v>
      </c>
      <c r="CU188">
        <v>6.0999999999999999E-2</v>
      </c>
      <c r="CV188">
        <v>8.6400000000000005E-2</v>
      </c>
      <c r="CW188">
        <v>8.6400000000000005E-2</v>
      </c>
      <c r="CX188">
        <v>8.6400000000000005E-2</v>
      </c>
      <c r="CY188">
        <v>6.6000000000000003E-2</v>
      </c>
      <c r="CZ188">
        <v>6.6000000000000003E-2</v>
      </c>
      <c r="DA188">
        <v>6.6000000000000003E-2</v>
      </c>
      <c r="DB188">
        <v>6.6000000000000003E-2</v>
      </c>
      <c r="DC188">
        <v>6.6000000000000003E-2</v>
      </c>
      <c r="DD188">
        <v>6.6000000000000003E-2</v>
      </c>
      <c r="DE188">
        <v>5.0799999999999998E-2</v>
      </c>
      <c r="DF188">
        <v>6.6000000000000003E-2</v>
      </c>
      <c r="DG188">
        <v>5.8400000000000001E-2</v>
      </c>
      <c r="DH188">
        <v>0</v>
      </c>
      <c r="DI188">
        <v>9</v>
      </c>
      <c r="DJ188">
        <v>4.5699999999999998E-2</v>
      </c>
      <c r="DK188" t="s">
        <v>515</v>
      </c>
      <c r="DL188" t="s">
        <v>141</v>
      </c>
      <c r="DM188">
        <v>8252</v>
      </c>
      <c r="DN188">
        <v>8231</v>
      </c>
      <c r="DO188">
        <v>1284</v>
      </c>
      <c r="DP188">
        <v>2405</v>
      </c>
      <c r="DQ188" t="s">
        <v>142</v>
      </c>
      <c r="DR188">
        <v>226</v>
      </c>
      <c r="DS188">
        <v>20050522</v>
      </c>
      <c r="DT188" t="s">
        <v>561</v>
      </c>
      <c r="DU188">
        <v>119</v>
      </c>
      <c r="DV188" t="s">
        <v>143</v>
      </c>
    </row>
    <row r="189" spans="1:126">
      <c r="A189" t="s">
        <v>126</v>
      </c>
      <c r="B189">
        <v>4</v>
      </c>
      <c r="C189">
        <v>21.5</v>
      </c>
      <c r="D189">
        <v>54203</v>
      </c>
      <c r="E189">
        <v>1009</v>
      </c>
      <c r="F189" t="s">
        <v>145</v>
      </c>
      <c r="G189">
        <v>20050528</v>
      </c>
      <c r="H189" t="s">
        <v>520</v>
      </c>
      <c r="I189" t="s">
        <v>295</v>
      </c>
      <c r="J189">
        <v>20050531</v>
      </c>
      <c r="K189" t="s">
        <v>624</v>
      </c>
      <c r="L189" t="s">
        <v>792</v>
      </c>
      <c r="M189" t="s">
        <v>793</v>
      </c>
      <c r="N189" t="s">
        <v>537</v>
      </c>
      <c r="O189" t="s">
        <v>133</v>
      </c>
      <c r="P189">
        <v>3.5981000000000001</v>
      </c>
      <c r="Q189" t="s">
        <v>135</v>
      </c>
      <c r="R189" t="s">
        <v>136</v>
      </c>
      <c r="S189" t="s">
        <v>135</v>
      </c>
      <c r="T189" t="s">
        <v>137</v>
      </c>
      <c r="U189" t="s">
        <v>137</v>
      </c>
      <c r="V189">
        <v>0</v>
      </c>
      <c r="W189" t="s">
        <v>286</v>
      </c>
      <c r="X189">
        <v>143.5</v>
      </c>
      <c r="Y189">
        <v>20050526</v>
      </c>
      <c r="Z189" t="s">
        <v>138</v>
      </c>
      <c r="AA189" t="s">
        <v>206</v>
      </c>
      <c r="AB189">
        <v>9806249</v>
      </c>
      <c r="AC189">
        <v>40</v>
      </c>
      <c r="AD189">
        <v>63.95</v>
      </c>
      <c r="AE189">
        <v>56.3</v>
      </c>
      <c r="AF189">
        <v>10.53</v>
      </c>
      <c r="AG189">
        <v>9.48</v>
      </c>
      <c r="AH189">
        <v>9.61</v>
      </c>
      <c r="AI189">
        <v>290</v>
      </c>
      <c r="AJ189" t="s">
        <v>794</v>
      </c>
      <c r="AK189">
        <v>40</v>
      </c>
      <c r="AL189">
        <v>12.3</v>
      </c>
      <c r="AM189">
        <v>9.1999999999999993</v>
      </c>
      <c r="AN189">
        <v>21.5</v>
      </c>
      <c r="AO189">
        <v>0</v>
      </c>
      <c r="AP189">
        <v>3147</v>
      </c>
      <c r="AQ189">
        <v>3156</v>
      </c>
      <c r="AR189">
        <v>3151.2</v>
      </c>
      <c r="AS189">
        <v>13.1</v>
      </c>
      <c r="AT189">
        <v>13.3</v>
      </c>
      <c r="AU189">
        <v>13.2</v>
      </c>
      <c r="AV189">
        <v>2.19</v>
      </c>
      <c r="AW189">
        <v>2.25</v>
      </c>
      <c r="AX189">
        <v>2.2200000000000002</v>
      </c>
      <c r="AY189">
        <v>5.6</v>
      </c>
      <c r="AZ189">
        <v>6</v>
      </c>
      <c r="BA189">
        <v>5.7</v>
      </c>
      <c r="BB189" t="s">
        <v>168</v>
      </c>
      <c r="BC189" t="s">
        <v>168</v>
      </c>
      <c r="BD189" t="s">
        <v>168</v>
      </c>
      <c r="BE189">
        <v>845</v>
      </c>
      <c r="BF189">
        <v>862</v>
      </c>
      <c r="BG189">
        <v>853</v>
      </c>
      <c r="BH189">
        <v>143.1</v>
      </c>
      <c r="BI189">
        <v>143.80000000000001</v>
      </c>
      <c r="BJ189">
        <v>143.5</v>
      </c>
      <c r="BK189">
        <v>87.4</v>
      </c>
      <c r="BL189">
        <v>88.1</v>
      </c>
      <c r="BM189">
        <v>87.9</v>
      </c>
      <c r="BN189">
        <v>93.2</v>
      </c>
      <c r="BO189">
        <v>93.7</v>
      </c>
      <c r="BP189">
        <v>93.4</v>
      </c>
      <c r="BQ189">
        <v>5.2</v>
      </c>
      <c r="BR189">
        <v>5.9</v>
      </c>
      <c r="BS189">
        <v>5.6</v>
      </c>
      <c r="BT189">
        <v>24.1</v>
      </c>
      <c r="BU189">
        <v>29.7</v>
      </c>
      <c r="BV189">
        <v>26.3</v>
      </c>
      <c r="BW189">
        <v>276</v>
      </c>
      <c r="BX189">
        <v>276</v>
      </c>
      <c r="BY189">
        <v>276</v>
      </c>
      <c r="BZ189">
        <v>10.1</v>
      </c>
      <c r="CA189">
        <v>10.1</v>
      </c>
      <c r="CB189">
        <v>10.1</v>
      </c>
      <c r="CC189">
        <v>0.3</v>
      </c>
      <c r="CD189">
        <v>0.3</v>
      </c>
      <c r="CE189">
        <v>0.3</v>
      </c>
      <c r="CF189">
        <v>0.5</v>
      </c>
      <c r="CG189">
        <v>0.5</v>
      </c>
      <c r="CH189">
        <v>0.5</v>
      </c>
      <c r="CI189">
        <v>35</v>
      </c>
      <c r="CJ189">
        <v>35</v>
      </c>
      <c r="CK189">
        <v>35</v>
      </c>
      <c r="CL189">
        <v>152.9</v>
      </c>
      <c r="CM189">
        <v>178.4</v>
      </c>
      <c r="CN189">
        <v>163.4</v>
      </c>
      <c r="CO189">
        <v>1660</v>
      </c>
      <c r="CP189">
        <v>720</v>
      </c>
      <c r="CQ189">
        <v>540</v>
      </c>
      <c r="CR189">
        <v>1550</v>
      </c>
      <c r="CS189">
        <v>5.5899999999999998E-2</v>
      </c>
      <c r="CT189">
        <v>5.5899999999999998E-2</v>
      </c>
      <c r="CU189">
        <v>5.5899999999999998E-2</v>
      </c>
      <c r="CV189">
        <v>9.4E-2</v>
      </c>
      <c r="CW189">
        <v>9.4E-2</v>
      </c>
      <c r="CX189">
        <v>9.4E-2</v>
      </c>
      <c r="CY189">
        <v>6.6000000000000003E-2</v>
      </c>
      <c r="CZ189">
        <v>6.6000000000000003E-2</v>
      </c>
      <c r="DA189">
        <v>6.6000000000000003E-2</v>
      </c>
      <c r="DB189">
        <v>6.6000000000000003E-2</v>
      </c>
      <c r="DC189">
        <v>6.6000000000000003E-2</v>
      </c>
      <c r="DD189">
        <v>6.6000000000000003E-2</v>
      </c>
      <c r="DE189">
        <v>5.0799999999999998E-2</v>
      </c>
      <c r="DF189">
        <v>6.6000000000000003E-2</v>
      </c>
      <c r="DG189">
        <v>5.8400000000000001E-2</v>
      </c>
      <c r="DH189">
        <v>0</v>
      </c>
      <c r="DI189">
        <v>10</v>
      </c>
      <c r="DJ189">
        <v>3.56E-2</v>
      </c>
      <c r="DK189" t="s">
        <v>515</v>
      </c>
      <c r="DL189" t="s">
        <v>141</v>
      </c>
      <c r="DM189">
        <v>8252</v>
      </c>
      <c r="DN189">
        <v>8231</v>
      </c>
      <c r="DO189">
        <v>1284</v>
      </c>
      <c r="DP189" t="s">
        <v>499</v>
      </c>
      <c r="DQ189" t="s">
        <v>142</v>
      </c>
      <c r="DR189" t="s">
        <v>795</v>
      </c>
      <c r="DS189">
        <v>20050528</v>
      </c>
      <c r="DT189" t="s">
        <v>520</v>
      </c>
      <c r="DU189">
        <v>119</v>
      </c>
      <c r="DV189" t="s">
        <v>143</v>
      </c>
    </row>
    <row r="190" spans="1:126">
      <c r="A190" t="s">
        <v>126</v>
      </c>
      <c r="B190">
        <v>4</v>
      </c>
      <c r="C190">
        <v>8.8000000000000007</v>
      </c>
      <c r="D190">
        <v>52640</v>
      </c>
      <c r="E190" t="s">
        <v>144</v>
      </c>
      <c r="F190" t="s">
        <v>145</v>
      </c>
      <c r="G190">
        <v>20050604</v>
      </c>
      <c r="H190" t="s">
        <v>415</v>
      </c>
      <c r="I190" t="s">
        <v>295</v>
      </c>
      <c r="J190">
        <v>20050606</v>
      </c>
      <c r="K190" t="s">
        <v>624</v>
      </c>
      <c r="L190" t="s">
        <v>796</v>
      </c>
      <c r="M190" t="s">
        <v>797</v>
      </c>
      <c r="N190" t="s">
        <v>133</v>
      </c>
      <c r="O190" t="s">
        <v>133</v>
      </c>
      <c r="P190">
        <v>0.2155</v>
      </c>
      <c r="Q190" t="s">
        <v>135</v>
      </c>
      <c r="R190" t="s">
        <v>136</v>
      </c>
      <c r="S190" t="s">
        <v>135</v>
      </c>
      <c r="T190" t="s">
        <v>137</v>
      </c>
      <c r="U190" t="s">
        <v>137</v>
      </c>
      <c r="V190">
        <v>0</v>
      </c>
      <c r="W190" t="s">
        <v>286</v>
      </c>
      <c r="X190">
        <v>143.5</v>
      </c>
      <c r="Y190">
        <v>20050602</v>
      </c>
      <c r="Z190" t="s">
        <v>138</v>
      </c>
      <c r="AA190" t="s">
        <v>669</v>
      </c>
      <c r="AB190">
        <v>9806249</v>
      </c>
      <c r="AC190">
        <v>40</v>
      </c>
      <c r="AD190">
        <v>71.680000000000007</v>
      </c>
      <c r="AE190">
        <v>66.39</v>
      </c>
      <c r="AF190">
        <v>10.92</v>
      </c>
      <c r="AG190">
        <v>10.25</v>
      </c>
      <c r="AH190">
        <v>10.4</v>
      </c>
      <c r="AI190">
        <v>260</v>
      </c>
      <c r="AJ190" t="s">
        <v>798</v>
      </c>
      <c r="AK190">
        <v>40</v>
      </c>
      <c r="AL190">
        <v>4.3</v>
      </c>
      <c r="AM190">
        <v>4.5</v>
      </c>
      <c r="AN190">
        <v>8.8000000000000007</v>
      </c>
      <c r="AO190">
        <v>0</v>
      </c>
      <c r="AP190">
        <v>3145</v>
      </c>
      <c r="AQ190">
        <v>3153</v>
      </c>
      <c r="AR190">
        <v>3149.8</v>
      </c>
      <c r="AS190">
        <v>13.3</v>
      </c>
      <c r="AT190">
        <v>13.5</v>
      </c>
      <c r="AU190">
        <v>13.4</v>
      </c>
      <c r="AV190">
        <v>2.2799999999999998</v>
      </c>
      <c r="AW190">
        <v>2.33</v>
      </c>
      <c r="AX190">
        <v>2.31</v>
      </c>
      <c r="AY190">
        <v>5.6</v>
      </c>
      <c r="AZ190">
        <v>6.1</v>
      </c>
      <c r="BA190">
        <v>5.8</v>
      </c>
      <c r="BB190" t="s">
        <v>168</v>
      </c>
      <c r="BC190" t="s">
        <v>168</v>
      </c>
      <c r="BD190" t="s">
        <v>168</v>
      </c>
      <c r="BE190">
        <v>841</v>
      </c>
      <c r="BF190">
        <v>857</v>
      </c>
      <c r="BG190">
        <v>851</v>
      </c>
      <c r="BH190">
        <v>143.19999999999999</v>
      </c>
      <c r="BI190">
        <v>143.80000000000001</v>
      </c>
      <c r="BJ190">
        <v>143.5</v>
      </c>
      <c r="BK190">
        <v>87.3</v>
      </c>
      <c r="BL190">
        <v>88.3</v>
      </c>
      <c r="BM190">
        <v>87.7</v>
      </c>
      <c r="BN190">
        <v>93.2</v>
      </c>
      <c r="BO190">
        <v>93.5</v>
      </c>
      <c r="BP190">
        <v>93.4</v>
      </c>
      <c r="BQ190">
        <v>5</v>
      </c>
      <c r="BR190">
        <v>6.1</v>
      </c>
      <c r="BS190">
        <v>5.6</v>
      </c>
      <c r="BT190">
        <v>26</v>
      </c>
      <c r="BU190">
        <v>29</v>
      </c>
      <c r="BV190">
        <v>27.2</v>
      </c>
      <c r="BW190">
        <v>276</v>
      </c>
      <c r="BX190">
        <v>276</v>
      </c>
      <c r="BY190">
        <v>276</v>
      </c>
      <c r="BZ190">
        <v>10.1</v>
      </c>
      <c r="CA190">
        <v>10.1</v>
      </c>
      <c r="CB190">
        <v>10.1</v>
      </c>
      <c r="CC190">
        <v>0.3</v>
      </c>
      <c r="CD190">
        <v>0.3</v>
      </c>
      <c r="CE190">
        <v>0.3</v>
      </c>
      <c r="CF190">
        <v>0.5</v>
      </c>
      <c r="CG190">
        <v>0.5</v>
      </c>
      <c r="CH190">
        <v>0.5</v>
      </c>
      <c r="CI190">
        <v>35</v>
      </c>
      <c r="CJ190">
        <v>35</v>
      </c>
      <c r="CK190">
        <v>35</v>
      </c>
      <c r="CL190">
        <v>186.9</v>
      </c>
      <c r="CM190">
        <v>209.6</v>
      </c>
      <c r="CN190">
        <v>193.8</v>
      </c>
      <c r="CO190">
        <v>1660</v>
      </c>
      <c r="CP190">
        <v>720</v>
      </c>
      <c r="CQ190">
        <v>540</v>
      </c>
      <c r="CR190">
        <v>1580</v>
      </c>
      <c r="CS190">
        <v>6.6000000000000003E-2</v>
      </c>
      <c r="CT190">
        <v>6.6000000000000003E-2</v>
      </c>
      <c r="CU190">
        <v>6.6000000000000003E-2</v>
      </c>
      <c r="CV190">
        <v>8.8900000000000007E-2</v>
      </c>
      <c r="CW190">
        <v>8.8900000000000007E-2</v>
      </c>
      <c r="CX190">
        <v>8.8900000000000007E-2</v>
      </c>
      <c r="CY190">
        <v>7.1099999999999997E-2</v>
      </c>
      <c r="CZ190">
        <v>7.1099999999999997E-2</v>
      </c>
      <c r="DA190">
        <v>7.1099999999999997E-2</v>
      </c>
      <c r="DB190">
        <v>6.0999999999999999E-2</v>
      </c>
      <c r="DC190">
        <v>6.0999999999999999E-2</v>
      </c>
      <c r="DD190">
        <v>6.0999999999999999E-2</v>
      </c>
      <c r="DE190">
        <v>5.0799999999999998E-2</v>
      </c>
      <c r="DF190">
        <v>6.0999999999999999E-2</v>
      </c>
      <c r="DG190">
        <v>5.5899999999999998E-2</v>
      </c>
      <c r="DH190">
        <v>0</v>
      </c>
      <c r="DI190">
        <v>11</v>
      </c>
      <c r="DJ190">
        <v>3.8100000000000002E-2</v>
      </c>
      <c r="DK190" t="s">
        <v>301</v>
      </c>
      <c r="DL190" t="s">
        <v>141</v>
      </c>
      <c r="DM190">
        <v>8252</v>
      </c>
      <c r="DN190">
        <v>8231</v>
      </c>
      <c r="DO190">
        <v>1284</v>
      </c>
      <c r="DP190" t="s">
        <v>619</v>
      </c>
      <c r="DQ190" t="s">
        <v>142</v>
      </c>
      <c r="DR190" t="s">
        <v>799</v>
      </c>
      <c r="DS190">
        <v>20050604</v>
      </c>
      <c r="DT190" t="s">
        <v>415</v>
      </c>
      <c r="DU190">
        <v>119</v>
      </c>
      <c r="DV190" t="s">
        <v>143</v>
      </c>
    </row>
    <row r="191" spans="1:126">
      <c r="A191" t="s">
        <v>126</v>
      </c>
      <c r="B191">
        <v>4</v>
      </c>
      <c r="C191">
        <v>22.5</v>
      </c>
      <c r="D191">
        <v>42220</v>
      </c>
      <c r="E191">
        <v>1006</v>
      </c>
      <c r="F191" t="s">
        <v>145</v>
      </c>
      <c r="G191">
        <v>20050609</v>
      </c>
      <c r="H191" t="s">
        <v>433</v>
      </c>
      <c r="I191" t="s">
        <v>236</v>
      </c>
      <c r="J191">
        <v>20050610</v>
      </c>
      <c r="K191">
        <v>20051209</v>
      </c>
      <c r="L191" t="s">
        <v>800</v>
      </c>
      <c r="M191" t="s">
        <v>797</v>
      </c>
      <c r="N191" t="s">
        <v>801</v>
      </c>
      <c r="O191" t="s">
        <v>802</v>
      </c>
      <c r="P191">
        <v>1.3608</v>
      </c>
      <c r="Q191" t="s">
        <v>135</v>
      </c>
      <c r="R191" t="s">
        <v>136</v>
      </c>
      <c r="S191" t="s">
        <v>135</v>
      </c>
      <c r="T191" t="s">
        <v>137</v>
      </c>
      <c r="U191" t="s">
        <v>137</v>
      </c>
      <c r="V191">
        <v>0</v>
      </c>
      <c r="W191" t="s">
        <v>286</v>
      </c>
      <c r="X191">
        <v>143.5</v>
      </c>
      <c r="Y191">
        <v>20050607</v>
      </c>
      <c r="Z191" t="s">
        <v>138</v>
      </c>
      <c r="AA191" t="s">
        <v>206</v>
      </c>
      <c r="AB191">
        <v>9806249</v>
      </c>
      <c r="AC191">
        <v>40</v>
      </c>
      <c r="AD191">
        <v>59.72</v>
      </c>
      <c r="AE191">
        <v>51.7</v>
      </c>
      <c r="AF191">
        <v>10.19</v>
      </c>
      <c r="AG191">
        <v>9</v>
      </c>
      <c r="AH191">
        <v>9.1</v>
      </c>
      <c r="AI191">
        <v>100</v>
      </c>
      <c r="AJ191" t="s">
        <v>803</v>
      </c>
      <c r="AK191">
        <v>40</v>
      </c>
      <c r="AL191">
        <v>9.9</v>
      </c>
      <c r="AM191">
        <v>12.6</v>
      </c>
      <c r="AN191">
        <v>22.5</v>
      </c>
      <c r="AO191">
        <v>0</v>
      </c>
      <c r="AP191">
        <v>3145</v>
      </c>
      <c r="AQ191">
        <v>3152</v>
      </c>
      <c r="AR191">
        <v>3149</v>
      </c>
      <c r="AS191">
        <v>13.2</v>
      </c>
      <c r="AT191">
        <v>13.6</v>
      </c>
      <c r="AU191">
        <v>13.3</v>
      </c>
      <c r="AV191">
        <v>2.23</v>
      </c>
      <c r="AW191">
        <v>2.31</v>
      </c>
      <c r="AX191">
        <v>2.2799999999999998</v>
      </c>
      <c r="AY191">
        <v>5.6</v>
      </c>
      <c r="AZ191">
        <v>5.8</v>
      </c>
      <c r="BA191">
        <v>5.8</v>
      </c>
      <c r="BB191" t="s">
        <v>168</v>
      </c>
      <c r="BC191" t="s">
        <v>168</v>
      </c>
      <c r="BD191" t="s">
        <v>168</v>
      </c>
      <c r="BE191">
        <v>840</v>
      </c>
      <c r="BF191">
        <v>864</v>
      </c>
      <c r="BG191">
        <v>850</v>
      </c>
      <c r="BH191">
        <v>143</v>
      </c>
      <c r="BI191">
        <v>143.80000000000001</v>
      </c>
      <c r="BJ191">
        <v>143.4</v>
      </c>
      <c r="BK191">
        <v>87.3</v>
      </c>
      <c r="BL191">
        <v>88.2</v>
      </c>
      <c r="BM191">
        <v>87.7</v>
      </c>
      <c r="BN191">
        <v>93.2</v>
      </c>
      <c r="BO191">
        <v>93.8</v>
      </c>
      <c r="BP191">
        <v>93.5</v>
      </c>
      <c r="BQ191">
        <v>5.6</v>
      </c>
      <c r="BR191">
        <v>6</v>
      </c>
      <c r="BS191">
        <v>5.8</v>
      </c>
      <c r="BT191">
        <v>27.3</v>
      </c>
      <c r="BU191">
        <v>30.4</v>
      </c>
      <c r="BV191">
        <v>28.5</v>
      </c>
      <c r="BW191">
        <v>276</v>
      </c>
      <c r="BX191">
        <v>276</v>
      </c>
      <c r="BY191">
        <v>276</v>
      </c>
      <c r="BZ191">
        <v>10.1</v>
      </c>
      <c r="CA191">
        <v>11.8</v>
      </c>
      <c r="CB191">
        <v>10.9</v>
      </c>
      <c r="CC191">
        <v>0.3</v>
      </c>
      <c r="CD191">
        <v>0.3</v>
      </c>
      <c r="CE191">
        <v>0.3</v>
      </c>
      <c r="CF191">
        <v>0.5</v>
      </c>
      <c r="CG191">
        <v>0.5</v>
      </c>
      <c r="CH191">
        <v>0.5</v>
      </c>
      <c r="CI191">
        <v>35</v>
      </c>
      <c r="CJ191">
        <v>35</v>
      </c>
      <c r="CK191">
        <v>35</v>
      </c>
      <c r="CL191">
        <v>167.1</v>
      </c>
      <c r="CM191">
        <v>206.7</v>
      </c>
      <c r="CN191">
        <v>182.6</v>
      </c>
      <c r="CO191">
        <v>1660</v>
      </c>
      <c r="CP191">
        <v>720</v>
      </c>
      <c r="CQ191">
        <v>540</v>
      </c>
      <c r="CR191">
        <v>1740</v>
      </c>
      <c r="CS191">
        <v>6.6000000000000003E-2</v>
      </c>
      <c r="CT191">
        <v>6.6000000000000003E-2</v>
      </c>
      <c r="CU191">
        <v>6.6000000000000003E-2</v>
      </c>
      <c r="CV191">
        <v>8.8900000000000007E-2</v>
      </c>
      <c r="CW191">
        <v>8.8900000000000007E-2</v>
      </c>
      <c r="CX191">
        <v>8.8900000000000007E-2</v>
      </c>
      <c r="CY191">
        <v>7.1099999999999997E-2</v>
      </c>
      <c r="CZ191">
        <v>7.1099999999999997E-2</v>
      </c>
      <c r="DA191">
        <v>7.1099999999999997E-2</v>
      </c>
      <c r="DB191">
        <v>6.0999999999999999E-2</v>
      </c>
      <c r="DC191">
        <v>6.0999999999999999E-2</v>
      </c>
      <c r="DD191">
        <v>6.0999999999999999E-2</v>
      </c>
      <c r="DE191">
        <v>5.0799999999999998E-2</v>
      </c>
      <c r="DF191">
        <v>6.0999999999999999E-2</v>
      </c>
      <c r="DG191">
        <v>5.5899999999999998E-2</v>
      </c>
      <c r="DH191">
        <v>0</v>
      </c>
      <c r="DI191">
        <v>12</v>
      </c>
      <c r="DJ191">
        <v>4.8300000000000003E-2</v>
      </c>
      <c r="DK191" t="s">
        <v>301</v>
      </c>
      <c r="DL191" t="s">
        <v>141</v>
      </c>
      <c r="DM191">
        <v>8252</v>
      </c>
      <c r="DN191">
        <v>8231</v>
      </c>
      <c r="DO191">
        <v>1284</v>
      </c>
      <c r="DP191" t="s">
        <v>499</v>
      </c>
      <c r="DQ191" t="s">
        <v>142</v>
      </c>
      <c r="DR191" t="s">
        <v>804</v>
      </c>
      <c r="DS191">
        <v>20050609</v>
      </c>
      <c r="DT191" t="s">
        <v>433</v>
      </c>
      <c r="DU191">
        <v>119</v>
      </c>
      <c r="DV191" t="s">
        <v>143</v>
      </c>
    </row>
    <row r="192" spans="1:126">
      <c r="A192" t="s">
        <v>126</v>
      </c>
      <c r="B192">
        <v>3</v>
      </c>
      <c r="C192">
        <v>35</v>
      </c>
      <c r="D192">
        <v>52641</v>
      </c>
      <c r="E192" t="s">
        <v>144</v>
      </c>
      <c r="F192" t="s">
        <v>128</v>
      </c>
      <c r="G192">
        <v>20050610</v>
      </c>
      <c r="H192" t="s">
        <v>669</v>
      </c>
      <c r="I192" t="s">
        <v>334</v>
      </c>
      <c r="J192">
        <v>20050614</v>
      </c>
      <c r="K192" t="s">
        <v>624</v>
      </c>
      <c r="L192" t="s">
        <v>461</v>
      </c>
      <c r="M192" t="s">
        <v>285</v>
      </c>
      <c r="N192" t="s">
        <v>133</v>
      </c>
      <c r="O192" t="s">
        <v>133</v>
      </c>
      <c r="P192">
        <v>11.508599999999999</v>
      </c>
      <c r="Q192" t="s">
        <v>135</v>
      </c>
      <c r="R192" t="s">
        <v>136</v>
      </c>
      <c r="S192" t="s">
        <v>135</v>
      </c>
      <c r="T192" t="s">
        <v>137</v>
      </c>
      <c r="U192" t="s">
        <v>137</v>
      </c>
      <c r="V192">
        <v>0</v>
      </c>
      <c r="W192" t="s">
        <v>286</v>
      </c>
      <c r="X192">
        <v>143.5</v>
      </c>
      <c r="Y192">
        <v>20050608</v>
      </c>
      <c r="Z192" t="s">
        <v>138</v>
      </c>
      <c r="AA192" t="s">
        <v>224</v>
      </c>
      <c r="AB192">
        <v>9806249</v>
      </c>
      <c r="AC192">
        <v>40</v>
      </c>
      <c r="AD192">
        <v>71.66</v>
      </c>
      <c r="AE192">
        <v>64.540000000000006</v>
      </c>
      <c r="AF192">
        <v>11.11</v>
      </c>
      <c r="AG192">
        <v>9.9700000000000006</v>
      </c>
      <c r="AH192">
        <v>10.130000000000001</v>
      </c>
      <c r="AI192">
        <v>215</v>
      </c>
      <c r="AJ192" t="s">
        <v>805</v>
      </c>
      <c r="AK192">
        <v>40</v>
      </c>
      <c r="AL192">
        <v>7.9</v>
      </c>
      <c r="AM192">
        <v>27.1</v>
      </c>
      <c r="AN192">
        <v>35</v>
      </c>
      <c r="AO192">
        <v>0</v>
      </c>
      <c r="AP192">
        <v>3145</v>
      </c>
      <c r="AQ192">
        <v>3157</v>
      </c>
      <c r="AR192">
        <v>3151.2</v>
      </c>
      <c r="AS192">
        <v>13.2</v>
      </c>
      <c r="AT192">
        <v>13.5</v>
      </c>
      <c r="AU192">
        <v>13.4</v>
      </c>
      <c r="AV192">
        <v>2.25</v>
      </c>
      <c r="AW192">
        <v>2.2999999999999998</v>
      </c>
      <c r="AX192">
        <v>2.2799999999999998</v>
      </c>
      <c r="AY192">
        <v>6.1</v>
      </c>
      <c r="AZ192">
        <v>6.4</v>
      </c>
      <c r="BA192">
        <v>6.3</v>
      </c>
      <c r="BB192">
        <v>0</v>
      </c>
      <c r="BC192">
        <v>0</v>
      </c>
      <c r="BD192">
        <v>0</v>
      </c>
      <c r="BE192">
        <v>846</v>
      </c>
      <c r="BF192">
        <v>856</v>
      </c>
      <c r="BG192">
        <v>850</v>
      </c>
      <c r="BH192">
        <v>143</v>
      </c>
      <c r="BI192">
        <v>143.80000000000001</v>
      </c>
      <c r="BJ192">
        <v>143.30000000000001</v>
      </c>
      <c r="BK192">
        <v>87.6</v>
      </c>
      <c r="BL192">
        <v>88.3</v>
      </c>
      <c r="BM192">
        <v>87.9</v>
      </c>
      <c r="BN192">
        <v>93.2</v>
      </c>
      <c r="BO192">
        <v>93.8</v>
      </c>
      <c r="BP192">
        <v>93.5</v>
      </c>
      <c r="BQ192">
        <v>5.6</v>
      </c>
      <c r="BR192">
        <v>5.8</v>
      </c>
      <c r="BS192">
        <v>5.6</v>
      </c>
      <c r="BT192">
        <v>27.6</v>
      </c>
      <c r="BU192">
        <v>30.9</v>
      </c>
      <c r="BV192">
        <v>29</v>
      </c>
      <c r="BW192">
        <v>276</v>
      </c>
      <c r="BX192">
        <v>276</v>
      </c>
      <c r="BY192">
        <v>276</v>
      </c>
      <c r="BZ192">
        <v>8.1</v>
      </c>
      <c r="CA192">
        <v>8.4</v>
      </c>
      <c r="CB192">
        <v>8.4</v>
      </c>
      <c r="CC192">
        <v>0.3</v>
      </c>
      <c r="CD192">
        <v>0.3</v>
      </c>
      <c r="CE192">
        <v>0.3</v>
      </c>
      <c r="CF192">
        <v>0.5</v>
      </c>
      <c r="CG192">
        <v>0.5</v>
      </c>
      <c r="CH192">
        <v>0.5</v>
      </c>
      <c r="CI192">
        <v>35</v>
      </c>
      <c r="CJ192">
        <v>35</v>
      </c>
      <c r="CK192">
        <v>35</v>
      </c>
      <c r="CL192">
        <v>206.7</v>
      </c>
      <c r="CM192">
        <v>229.4</v>
      </c>
      <c r="CN192">
        <v>220.1</v>
      </c>
      <c r="CO192">
        <v>1660</v>
      </c>
      <c r="CP192">
        <v>720</v>
      </c>
      <c r="CQ192">
        <v>540</v>
      </c>
      <c r="CR192">
        <v>1625</v>
      </c>
      <c r="CS192">
        <v>5.33E-2</v>
      </c>
      <c r="CT192">
        <v>5.33E-2</v>
      </c>
      <c r="CU192">
        <v>5.33E-2</v>
      </c>
      <c r="CV192">
        <v>8.8900000000000007E-2</v>
      </c>
      <c r="CW192">
        <v>8.8900000000000007E-2</v>
      </c>
      <c r="CX192">
        <v>8.8900000000000007E-2</v>
      </c>
      <c r="CY192">
        <v>6.8599999999999994E-2</v>
      </c>
      <c r="CZ192">
        <v>6.8599999999999994E-2</v>
      </c>
      <c r="DA192">
        <v>6.8599999999999994E-2</v>
      </c>
      <c r="DB192">
        <v>6.0999999999999999E-2</v>
      </c>
      <c r="DC192">
        <v>6.0999999999999999E-2</v>
      </c>
      <c r="DD192">
        <v>6.0999999999999999E-2</v>
      </c>
      <c r="DE192">
        <v>5.5899999999999998E-2</v>
      </c>
      <c r="DF192">
        <v>7.6200000000000004E-2</v>
      </c>
      <c r="DG192">
        <v>6.6000000000000003E-2</v>
      </c>
      <c r="DH192">
        <v>0</v>
      </c>
      <c r="DI192">
        <v>1</v>
      </c>
      <c r="DJ192">
        <v>4.8300000000000003E-2</v>
      </c>
      <c r="DK192" t="s">
        <v>748</v>
      </c>
      <c r="DL192" t="s">
        <v>182</v>
      </c>
      <c r="DM192">
        <v>8252</v>
      </c>
      <c r="DN192">
        <v>8231</v>
      </c>
      <c r="DO192">
        <v>2008</v>
      </c>
      <c r="DP192" t="s">
        <v>619</v>
      </c>
      <c r="DQ192" t="s">
        <v>142</v>
      </c>
      <c r="DR192">
        <v>136</v>
      </c>
      <c r="DS192">
        <v>20050610</v>
      </c>
      <c r="DT192" t="s">
        <v>669</v>
      </c>
      <c r="DU192" t="s">
        <v>302</v>
      </c>
      <c r="DV192" t="s">
        <v>143</v>
      </c>
    </row>
    <row r="193" spans="1:126">
      <c r="A193" t="s">
        <v>126</v>
      </c>
      <c r="B193">
        <v>3</v>
      </c>
      <c r="C193">
        <v>42.2</v>
      </c>
      <c r="D193">
        <v>56258</v>
      </c>
      <c r="E193">
        <v>1009</v>
      </c>
      <c r="F193" t="s">
        <v>128</v>
      </c>
      <c r="G193">
        <v>20050624</v>
      </c>
      <c r="H193" t="s">
        <v>378</v>
      </c>
      <c r="I193" t="s">
        <v>334</v>
      </c>
      <c r="J193">
        <v>20050627</v>
      </c>
      <c r="K193" t="s">
        <v>624</v>
      </c>
      <c r="L193" t="s">
        <v>461</v>
      </c>
      <c r="M193" t="s">
        <v>285</v>
      </c>
      <c r="N193" t="s">
        <v>133</v>
      </c>
      <c r="O193" t="s">
        <v>133</v>
      </c>
      <c r="P193">
        <v>13.271000000000001</v>
      </c>
      <c r="Q193" t="s">
        <v>135</v>
      </c>
      <c r="R193" t="s">
        <v>136</v>
      </c>
      <c r="S193" t="s">
        <v>135</v>
      </c>
      <c r="T193" t="s">
        <v>137</v>
      </c>
      <c r="U193" t="s">
        <v>137</v>
      </c>
      <c r="V193">
        <v>0</v>
      </c>
      <c r="W193" t="s">
        <v>286</v>
      </c>
      <c r="X193">
        <v>143.5</v>
      </c>
      <c r="Y193">
        <v>20050622</v>
      </c>
      <c r="Z193" t="s">
        <v>138</v>
      </c>
      <c r="AA193" t="s">
        <v>205</v>
      </c>
      <c r="AB193">
        <v>9806249</v>
      </c>
      <c r="AC193">
        <v>40</v>
      </c>
      <c r="AD193">
        <v>63.98</v>
      </c>
      <c r="AE193">
        <v>56.16</v>
      </c>
      <c r="AF193">
        <v>10.53</v>
      </c>
      <c r="AG193">
        <v>9.5299999999999994</v>
      </c>
      <c r="AH193">
        <v>9.66</v>
      </c>
      <c r="AI193">
        <v>240</v>
      </c>
      <c r="AJ193" t="s">
        <v>806</v>
      </c>
      <c r="AK193">
        <v>40</v>
      </c>
      <c r="AL193">
        <v>12.6</v>
      </c>
      <c r="AM193">
        <v>29.6</v>
      </c>
      <c r="AN193">
        <v>42.2</v>
      </c>
      <c r="AO193">
        <v>0</v>
      </c>
      <c r="AP193">
        <v>3144</v>
      </c>
      <c r="AQ193">
        <v>3158</v>
      </c>
      <c r="AR193">
        <v>3149.4</v>
      </c>
      <c r="AS193">
        <v>13.1</v>
      </c>
      <c r="AT193">
        <v>13.5</v>
      </c>
      <c r="AU193">
        <v>13.3</v>
      </c>
      <c r="AV193">
        <v>2.15</v>
      </c>
      <c r="AW193">
        <v>2.25</v>
      </c>
      <c r="AX193">
        <v>2.1800000000000002</v>
      </c>
      <c r="AY193">
        <v>6.8</v>
      </c>
      <c r="AZ193">
        <v>7.8</v>
      </c>
      <c r="BA193">
        <v>7.2</v>
      </c>
      <c r="BB193" t="s">
        <v>168</v>
      </c>
      <c r="BC193" t="s">
        <v>168</v>
      </c>
      <c r="BD193" t="s">
        <v>168</v>
      </c>
      <c r="BE193">
        <v>840</v>
      </c>
      <c r="BF193">
        <v>865</v>
      </c>
      <c r="BG193">
        <v>854</v>
      </c>
      <c r="BH193">
        <v>142.80000000000001</v>
      </c>
      <c r="BI193">
        <v>143.9</v>
      </c>
      <c r="BJ193">
        <v>143.4</v>
      </c>
      <c r="BK193">
        <v>87.1</v>
      </c>
      <c r="BL193">
        <v>88.3</v>
      </c>
      <c r="BM193">
        <v>87.9</v>
      </c>
      <c r="BN193">
        <v>92.8</v>
      </c>
      <c r="BO193">
        <v>94</v>
      </c>
      <c r="BP193">
        <v>93.5</v>
      </c>
      <c r="BQ193">
        <v>5.0999999999999996</v>
      </c>
      <c r="BR193">
        <v>5.8</v>
      </c>
      <c r="BS193">
        <v>5.6</v>
      </c>
      <c r="BT193">
        <v>26.4</v>
      </c>
      <c r="BU193">
        <v>35.1</v>
      </c>
      <c r="BV193">
        <v>31.4</v>
      </c>
      <c r="BW193">
        <v>276</v>
      </c>
      <c r="BX193">
        <v>276</v>
      </c>
      <c r="BY193">
        <v>276</v>
      </c>
      <c r="BZ193">
        <v>7.4</v>
      </c>
      <c r="CA193">
        <v>10.1</v>
      </c>
      <c r="CB193">
        <v>10</v>
      </c>
      <c r="CC193">
        <v>0.3</v>
      </c>
      <c r="CD193">
        <v>0.4</v>
      </c>
      <c r="CE193">
        <v>0.3</v>
      </c>
      <c r="CF193">
        <v>0.5</v>
      </c>
      <c r="CG193">
        <v>0.5</v>
      </c>
      <c r="CH193">
        <v>0.5</v>
      </c>
      <c r="CI193">
        <v>35</v>
      </c>
      <c r="CJ193">
        <v>35</v>
      </c>
      <c r="CK193">
        <v>35</v>
      </c>
      <c r="CL193">
        <v>135.9</v>
      </c>
      <c r="CM193">
        <v>189.7</v>
      </c>
      <c r="CN193">
        <v>150.4</v>
      </c>
      <c r="CO193">
        <v>1660</v>
      </c>
      <c r="CP193">
        <v>720</v>
      </c>
      <c r="CQ193">
        <v>540</v>
      </c>
      <c r="CR193">
        <v>1600</v>
      </c>
      <c r="CS193">
        <v>5.33E-2</v>
      </c>
      <c r="CT193">
        <v>5.33E-2</v>
      </c>
      <c r="CU193">
        <v>5.33E-2</v>
      </c>
      <c r="CV193">
        <v>8.6400000000000005E-2</v>
      </c>
      <c r="CW193">
        <v>8.6400000000000005E-2</v>
      </c>
      <c r="CX193">
        <v>8.6400000000000005E-2</v>
      </c>
      <c r="CY193">
        <v>6.8599999999999994E-2</v>
      </c>
      <c r="CZ193">
        <v>6.8599999999999994E-2</v>
      </c>
      <c r="DA193">
        <v>6.8599999999999994E-2</v>
      </c>
      <c r="DB193">
        <v>5.0799999999999998E-2</v>
      </c>
      <c r="DC193">
        <v>5.0799999999999998E-2</v>
      </c>
      <c r="DD193">
        <v>5.0799999999999998E-2</v>
      </c>
      <c r="DE193">
        <v>5.8400000000000001E-2</v>
      </c>
      <c r="DF193">
        <v>7.3700000000000002E-2</v>
      </c>
      <c r="DG193">
        <v>6.6000000000000003E-2</v>
      </c>
      <c r="DH193">
        <v>0</v>
      </c>
      <c r="DI193">
        <v>2</v>
      </c>
      <c r="DJ193">
        <v>4.0599999999999997E-2</v>
      </c>
      <c r="DK193" t="s">
        <v>807</v>
      </c>
      <c r="DL193" t="s">
        <v>808</v>
      </c>
      <c r="DM193">
        <v>8252</v>
      </c>
      <c r="DN193">
        <v>8231</v>
      </c>
      <c r="DO193">
        <v>904</v>
      </c>
      <c r="DP193" t="s">
        <v>516</v>
      </c>
      <c r="DQ193" t="s">
        <v>142</v>
      </c>
      <c r="DR193">
        <v>1</v>
      </c>
      <c r="DS193">
        <v>20050624</v>
      </c>
      <c r="DT193" t="s">
        <v>378</v>
      </c>
      <c r="DU193">
        <v>35</v>
      </c>
      <c r="DV193" t="s">
        <v>143</v>
      </c>
    </row>
    <row r="194" spans="1:126">
      <c r="A194" t="s">
        <v>160</v>
      </c>
      <c r="B194">
        <v>3</v>
      </c>
      <c r="C194">
        <v>12.1</v>
      </c>
      <c r="D194">
        <v>54212</v>
      </c>
      <c r="E194">
        <v>1009</v>
      </c>
      <c r="F194" t="s">
        <v>145</v>
      </c>
      <c r="G194">
        <v>20050705</v>
      </c>
      <c r="H194" t="s">
        <v>685</v>
      </c>
      <c r="I194" t="s">
        <v>236</v>
      </c>
      <c r="J194">
        <v>20050708</v>
      </c>
      <c r="K194">
        <v>20060105</v>
      </c>
      <c r="L194">
        <v>20050701</v>
      </c>
      <c r="M194" t="s">
        <v>133</v>
      </c>
      <c r="N194" t="s">
        <v>133</v>
      </c>
      <c r="O194" t="s">
        <v>133</v>
      </c>
      <c r="P194">
        <v>-0.7944</v>
      </c>
      <c r="Q194" t="s">
        <v>135</v>
      </c>
      <c r="R194" t="s">
        <v>136</v>
      </c>
      <c r="S194" t="s">
        <v>135</v>
      </c>
      <c r="T194" t="s">
        <v>137</v>
      </c>
      <c r="U194" t="s">
        <v>137</v>
      </c>
      <c r="V194">
        <v>0</v>
      </c>
      <c r="W194" t="s">
        <v>151</v>
      </c>
      <c r="X194">
        <v>143.5</v>
      </c>
      <c r="Y194">
        <v>20050703</v>
      </c>
      <c r="Z194" t="s">
        <v>138</v>
      </c>
      <c r="AA194" t="s">
        <v>809</v>
      </c>
      <c r="AB194" t="s">
        <v>769</v>
      </c>
      <c r="AC194">
        <v>40</v>
      </c>
      <c r="AD194">
        <v>63.81</v>
      </c>
      <c r="AE194">
        <v>54.96</v>
      </c>
      <c r="AF194">
        <v>10.48</v>
      </c>
      <c r="AG194">
        <v>9.25</v>
      </c>
      <c r="AH194">
        <v>9.42</v>
      </c>
      <c r="AI194">
        <v>40</v>
      </c>
      <c r="AJ194" t="s">
        <v>810</v>
      </c>
      <c r="AK194">
        <v>40</v>
      </c>
      <c r="AL194">
        <v>6.7</v>
      </c>
      <c r="AM194">
        <v>5.4</v>
      </c>
      <c r="AN194">
        <v>12.1</v>
      </c>
      <c r="AO194">
        <v>0</v>
      </c>
      <c r="AP194">
        <v>3141</v>
      </c>
      <c r="AQ194">
        <v>3157</v>
      </c>
      <c r="AR194">
        <v>3150</v>
      </c>
      <c r="AS194">
        <v>13.4</v>
      </c>
      <c r="AT194">
        <v>13.6</v>
      </c>
      <c r="AU194">
        <v>13.5</v>
      </c>
      <c r="AV194">
        <v>2.16</v>
      </c>
      <c r="AW194">
        <v>2.27</v>
      </c>
      <c r="AX194">
        <v>2.21</v>
      </c>
      <c r="AY194">
        <v>4070</v>
      </c>
      <c r="AZ194">
        <v>4702.8</v>
      </c>
      <c r="BA194">
        <v>4381.7</v>
      </c>
      <c r="BB194">
        <v>1235.5</v>
      </c>
      <c r="BC194">
        <v>1787.4</v>
      </c>
      <c r="BD194">
        <v>1532.6</v>
      </c>
      <c r="BE194">
        <v>835</v>
      </c>
      <c r="BF194">
        <v>862</v>
      </c>
      <c r="BG194">
        <v>851</v>
      </c>
      <c r="BH194">
        <v>143.5</v>
      </c>
      <c r="BI194">
        <v>143.69999999999999</v>
      </c>
      <c r="BJ194">
        <v>143.6</v>
      </c>
      <c r="BK194">
        <v>87.5</v>
      </c>
      <c r="BL194">
        <v>88.4</v>
      </c>
      <c r="BM194">
        <v>87.9</v>
      </c>
      <c r="BN194">
        <v>93.1</v>
      </c>
      <c r="BO194">
        <v>94.2</v>
      </c>
      <c r="BP194">
        <v>93.4</v>
      </c>
      <c r="BQ194">
        <v>5.3</v>
      </c>
      <c r="BR194">
        <v>5.8</v>
      </c>
      <c r="BS194">
        <v>5.6</v>
      </c>
      <c r="BT194">
        <v>31.6</v>
      </c>
      <c r="BU194">
        <v>41.3</v>
      </c>
      <c r="BV194">
        <v>36.299999999999997</v>
      </c>
      <c r="BW194">
        <v>270</v>
      </c>
      <c r="BX194">
        <v>280</v>
      </c>
      <c r="BY194">
        <v>276</v>
      </c>
      <c r="BZ194">
        <v>10.5</v>
      </c>
      <c r="CA194">
        <v>11.1</v>
      </c>
      <c r="CB194">
        <v>10.8</v>
      </c>
      <c r="CC194">
        <v>0.3</v>
      </c>
      <c r="CD194">
        <v>0.4</v>
      </c>
      <c r="CE194">
        <v>0.3</v>
      </c>
      <c r="CF194">
        <v>0.47</v>
      </c>
      <c r="CG194">
        <v>0.53</v>
      </c>
      <c r="CH194">
        <v>0.5</v>
      </c>
      <c r="CI194">
        <v>35</v>
      </c>
      <c r="CJ194">
        <v>35</v>
      </c>
      <c r="CK194">
        <v>35</v>
      </c>
      <c r="CL194">
        <v>105.3</v>
      </c>
      <c r="CM194">
        <v>244.7</v>
      </c>
      <c r="CN194">
        <v>214.8</v>
      </c>
      <c r="CO194">
        <v>1660</v>
      </c>
      <c r="CP194">
        <v>720</v>
      </c>
      <c r="CQ194">
        <v>540</v>
      </c>
      <c r="CR194">
        <v>1800</v>
      </c>
      <c r="CS194">
        <v>6.0999999999999999E-2</v>
      </c>
      <c r="CT194">
        <v>7.6200000000000004E-2</v>
      </c>
      <c r="CU194">
        <v>7.1099999999999997E-2</v>
      </c>
      <c r="CV194">
        <v>8.8900000000000007E-2</v>
      </c>
      <c r="CW194">
        <v>0.1067</v>
      </c>
      <c r="CX194">
        <v>9.7799999999999998E-2</v>
      </c>
      <c r="CY194">
        <v>6.0999999999999999E-2</v>
      </c>
      <c r="CZ194">
        <v>6.0999999999999999E-2</v>
      </c>
      <c r="DA194">
        <v>6.0999999999999999E-2</v>
      </c>
      <c r="DB194">
        <v>6.8599999999999994E-2</v>
      </c>
      <c r="DC194">
        <v>7.3700000000000002E-2</v>
      </c>
      <c r="DD194">
        <v>7.1099999999999997E-2</v>
      </c>
      <c r="DE194">
        <v>6.0999999999999999E-2</v>
      </c>
      <c r="DF194">
        <v>6.8599999999999994E-2</v>
      </c>
      <c r="DG194">
        <v>6.4799999999999996E-2</v>
      </c>
      <c r="DH194">
        <v>0</v>
      </c>
      <c r="DI194">
        <v>4</v>
      </c>
      <c r="DJ194">
        <v>4.8300000000000003E-2</v>
      </c>
      <c r="DK194" t="s">
        <v>811</v>
      </c>
      <c r="DL194">
        <v>152</v>
      </c>
      <c r="DM194">
        <v>8252</v>
      </c>
      <c r="DN194" t="s">
        <v>188</v>
      </c>
      <c r="DO194">
        <v>1219</v>
      </c>
      <c r="DP194">
        <v>2405</v>
      </c>
      <c r="DQ194" t="s">
        <v>142</v>
      </c>
      <c r="DR194">
        <v>156</v>
      </c>
      <c r="DS194">
        <v>20050705</v>
      </c>
      <c r="DT194" t="s">
        <v>685</v>
      </c>
      <c r="DU194">
        <v>152</v>
      </c>
      <c r="DV194" t="s">
        <v>143</v>
      </c>
    </row>
    <row r="195" spans="1:126">
      <c r="A195" t="s">
        <v>126</v>
      </c>
      <c r="B195">
        <v>3</v>
      </c>
      <c r="C195">
        <v>9</v>
      </c>
      <c r="D195">
        <v>56394</v>
      </c>
      <c r="E195" t="s">
        <v>144</v>
      </c>
      <c r="F195" t="s">
        <v>145</v>
      </c>
      <c r="G195">
        <v>20050721</v>
      </c>
      <c r="H195" t="s">
        <v>745</v>
      </c>
      <c r="I195" t="s">
        <v>236</v>
      </c>
      <c r="J195">
        <v>20050722</v>
      </c>
      <c r="K195">
        <v>20060121</v>
      </c>
      <c r="L195" t="s">
        <v>812</v>
      </c>
      <c r="M195" t="s">
        <v>487</v>
      </c>
      <c r="N195" t="s">
        <v>813</v>
      </c>
      <c r="O195" t="s">
        <v>814</v>
      </c>
      <c r="P195">
        <v>0.30170000000000002</v>
      </c>
      <c r="Q195" t="s">
        <v>135</v>
      </c>
      <c r="R195" t="s">
        <v>136</v>
      </c>
      <c r="S195" t="s">
        <v>135</v>
      </c>
      <c r="T195" t="s">
        <v>137</v>
      </c>
      <c r="U195" t="s">
        <v>137</v>
      </c>
      <c r="V195">
        <v>0</v>
      </c>
      <c r="W195" t="s">
        <v>286</v>
      </c>
      <c r="X195">
        <v>143.5</v>
      </c>
      <c r="Y195">
        <v>20050719</v>
      </c>
      <c r="Z195" t="s">
        <v>138</v>
      </c>
      <c r="AA195" t="s">
        <v>553</v>
      </c>
      <c r="AB195">
        <v>9806249</v>
      </c>
      <c r="AC195">
        <v>40</v>
      </c>
      <c r="AD195">
        <v>71.63</v>
      </c>
      <c r="AE195">
        <v>66.67</v>
      </c>
      <c r="AF195">
        <v>11.17</v>
      </c>
      <c r="AG195">
        <v>10.27</v>
      </c>
      <c r="AH195">
        <v>10.39</v>
      </c>
      <c r="AI195">
        <v>90</v>
      </c>
      <c r="AJ195" t="s">
        <v>815</v>
      </c>
      <c r="AK195">
        <v>40</v>
      </c>
      <c r="AL195">
        <v>6.6</v>
      </c>
      <c r="AM195">
        <v>2.4</v>
      </c>
      <c r="AN195">
        <v>9</v>
      </c>
      <c r="AO195">
        <v>0</v>
      </c>
      <c r="AP195">
        <v>3147</v>
      </c>
      <c r="AQ195">
        <v>3155</v>
      </c>
      <c r="AR195">
        <v>3151.3</v>
      </c>
      <c r="AS195">
        <v>13.3</v>
      </c>
      <c r="AT195">
        <v>13.5</v>
      </c>
      <c r="AU195">
        <v>13.5</v>
      </c>
      <c r="AV195">
        <v>2.15</v>
      </c>
      <c r="AW195">
        <v>2.21</v>
      </c>
      <c r="AX195">
        <v>2.19</v>
      </c>
      <c r="AY195">
        <v>5.5</v>
      </c>
      <c r="AZ195">
        <v>6.2</v>
      </c>
      <c r="BA195">
        <v>5.8</v>
      </c>
      <c r="BB195" t="s">
        <v>168</v>
      </c>
      <c r="BC195" t="s">
        <v>168</v>
      </c>
      <c r="BD195" t="s">
        <v>168</v>
      </c>
      <c r="BE195">
        <v>832</v>
      </c>
      <c r="BF195">
        <v>848</v>
      </c>
      <c r="BG195">
        <v>840</v>
      </c>
      <c r="BH195">
        <v>142.80000000000001</v>
      </c>
      <c r="BI195">
        <v>143.9</v>
      </c>
      <c r="BJ195">
        <v>143.6</v>
      </c>
      <c r="BK195">
        <v>87.2</v>
      </c>
      <c r="BL195">
        <v>88.5</v>
      </c>
      <c r="BM195">
        <v>87.9</v>
      </c>
      <c r="BN195">
        <v>93</v>
      </c>
      <c r="BO195">
        <v>94</v>
      </c>
      <c r="BP195">
        <v>93.5</v>
      </c>
      <c r="BQ195">
        <v>5.4</v>
      </c>
      <c r="BR195">
        <v>5.9</v>
      </c>
      <c r="BS195">
        <v>5.7</v>
      </c>
      <c r="BT195">
        <v>25.7</v>
      </c>
      <c r="BU195">
        <v>29.4</v>
      </c>
      <c r="BV195">
        <v>27.3</v>
      </c>
      <c r="BW195">
        <v>276</v>
      </c>
      <c r="BX195">
        <v>276</v>
      </c>
      <c r="BY195">
        <v>276</v>
      </c>
      <c r="BZ195">
        <v>1</v>
      </c>
      <c r="CA195">
        <v>10.1</v>
      </c>
      <c r="CB195">
        <v>9.9</v>
      </c>
      <c r="CC195">
        <v>0.3</v>
      </c>
      <c r="CD195">
        <v>0.4</v>
      </c>
      <c r="CE195">
        <v>0.3</v>
      </c>
      <c r="CF195">
        <v>0.5</v>
      </c>
      <c r="CG195">
        <v>0.5</v>
      </c>
      <c r="CH195">
        <v>0.5</v>
      </c>
      <c r="CI195">
        <v>35</v>
      </c>
      <c r="CJ195">
        <v>35</v>
      </c>
      <c r="CK195">
        <v>35</v>
      </c>
      <c r="CL195">
        <v>127.4</v>
      </c>
      <c r="CM195">
        <v>141.6</v>
      </c>
      <c r="CN195">
        <v>133.69999999999999</v>
      </c>
      <c r="CO195">
        <v>1660</v>
      </c>
      <c r="CP195">
        <v>720</v>
      </c>
      <c r="CQ195">
        <v>540</v>
      </c>
      <c r="CR195">
        <v>1750</v>
      </c>
      <c r="CS195">
        <v>5.5899999999999998E-2</v>
      </c>
      <c r="CT195">
        <v>5.5899999999999998E-2</v>
      </c>
      <c r="CU195">
        <v>5.5899999999999998E-2</v>
      </c>
      <c r="CV195">
        <v>8.6400000000000005E-2</v>
      </c>
      <c r="CW195">
        <v>8.6400000000000005E-2</v>
      </c>
      <c r="CX195">
        <v>8.6400000000000005E-2</v>
      </c>
      <c r="CY195">
        <v>7.6200000000000004E-2</v>
      </c>
      <c r="CZ195">
        <v>7.6200000000000004E-2</v>
      </c>
      <c r="DA195">
        <v>7.6200000000000004E-2</v>
      </c>
      <c r="DB195">
        <v>5.0799999999999998E-2</v>
      </c>
      <c r="DC195">
        <v>5.5899999999999998E-2</v>
      </c>
      <c r="DD195">
        <v>5.33E-2</v>
      </c>
      <c r="DE195">
        <v>5.0799999999999998E-2</v>
      </c>
      <c r="DF195">
        <v>6.6000000000000003E-2</v>
      </c>
      <c r="DG195">
        <v>5.8400000000000001E-2</v>
      </c>
      <c r="DH195">
        <v>0</v>
      </c>
      <c r="DI195">
        <v>5</v>
      </c>
      <c r="DJ195">
        <v>3.8100000000000002E-2</v>
      </c>
      <c r="DK195" t="s">
        <v>816</v>
      </c>
      <c r="DL195" t="s">
        <v>808</v>
      </c>
      <c r="DM195">
        <v>8252</v>
      </c>
      <c r="DN195">
        <v>8231</v>
      </c>
      <c r="DO195">
        <v>1216</v>
      </c>
      <c r="DP195">
        <v>2405</v>
      </c>
      <c r="DQ195" t="s">
        <v>142</v>
      </c>
      <c r="DR195">
        <v>2</v>
      </c>
      <c r="DS195">
        <v>20050721</v>
      </c>
      <c r="DT195" t="s">
        <v>745</v>
      </c>
      <c r="DU195" t="s">
        <v>817</v>
      </c>
      <c r="DV195" t="s">
        <v>143</v>
      </c>
    </row>
    <row r="196" spans="1:126">
      <c r="A196" t="s">
        <v>126</v>
      </c>
      <c r="B196">
        <v>4</v>
      </c>
      <c r="C196">
        <v>21.8</v>
      </c>
      <c r="D196">
        <v>56716</v>
      </c>
      <c r="E196">
        <v>1009</v>
      </c>
      <c r="F196" t="s">
        <v>128</v>
      </c>
      <c r="G196">
        <v>20050923</v>
      </c>
      <c r="H196" t="s">
        <v>415</v>
      </c>
      <c r="I196" t="s">
        <v>261</v>
      </c>
      <c r="J196">
        <v>20050926</v>
      </c>
      <c r="K196" t="s">
        <v>624</v>
      </c>
      <c r="L196" t="s">
        <v>818</v>
      </c>
      <c r="M196" t="s">
        <v>819</v>
      </c>
      <c r="N196" t="s">
        <v>341</v>
      </c>
      <c r="O196" t="s">
        <v>244</v>
      </c>
      <c r="P196">
        <v>3.7383000000000002</v>
      </c>
      <c r="Q196" t="s">
        <v>135</v>
      </c>
      <c r="R196" t="s">
        <v>136</v>
      </c>
      <c r="S196" t="s">
        <v>135</v>
      </c>
      <c r="T196" t="s">
        <v>137</v>
      </c>
      <c r="U196" t="s">
        <v>137</v>
      </c>
      <c r="V196">
        <v>0</v>
      </c>
      <c r="W196" t="s">
        <v>286</v>
      </c>
      <c r="X196">
        <v>143.5</v>
      </c>
      <c r="Y196">
        <v>20050921</v>
      </c>
      <c r="Z196" t="s">
        <v>138</v>
      </c>
      <c r="AA196" t="s">
        <v>427</v>
      </c>
      <c r="AB196" t="s">
        <v>820</v>
      </c>
      <c r="AC196">
        <v>40</v>
      </c>
      <c r="AD196">
        <v>63.85</v>
      </c>
      <c r="AE196">
        <v>55.87</v>
      </c>
      <c r="AF196">
        <v>10.55</v>
      </c>
      <c r="AG196">
        <v>9.4700000000000006</v>
      </c>
      <c r="AH196">
        <v>9.64</v>
      </c>
      <c r="AI196">
        <v>140</v>
      </c>
      <c r="AJ196" t="s">
        <v>821</v>
      </c>
      <c r="AK196">
        <v>40</v>
      </c>
      <c r="AL196">
        <v>9.6999999999999993</v>
      </c>
      <c r="AM196">
        <v>12.1</v>
      </c>
      <c r="AN196">
        <v>21.8</v>
      </c>
      <c r="AO196">
        <v>0</v>
      </c>
      <c r="AP196">
        <v>3148</v>
      </c>
      <c r="AQ196">
        <v>3158</v>
      </c>
      <c r="AR196">
        <v>3153.6</v>
      </c>
      <c r="AS196">
        <v>13.4</v>
      </c>
      <c r="AT196">
        <v>13.6</v>
      </c>
      <c r="AU196">
        <v>13.5</v>
      </c>
      <c r="AV196">
        <v>2.2599999999999998</v>
      </c>
      <c r="AW196">
        <v>2.35</v>
      </c>
      <c r="AX196">
        <v>2.31</v>
      </c>
      <c r="AY196">
        <v>5.4</v>
      </c>
      <c r="AZ196">
        <v>5.8</v>
      </c>
      <c r="BA196">
        <v>5.6</v>
      </c>
      <c r="BB196" t="s">
        <v>168</v>
      </c>
      <c r="BC196" t="s">
        <v>168</v>
      </c>
      <c r="BD196" t="s">
        <v>168</v>
      </c>
      <c r="BE196">
        <v>832</v>
      </c>
      <c r="BF196">
        <v>857</v>
      </c>
      <c r="BG196">
        <v>848</v>
      </c>
      <c r="BH196">
        <v>143</v>
      </c>
      <c r="BI196">
        <v>143.9</v>
      </c>
      <c r="BJ196">
        <v>143.4</v>
      </c>
      <c r="BK196">
        <v>87.5</v>
      </c>
      <c r="BL196">
        <v>88.1</v>
      </c>
      <c r="BM196">
        <v>87.8</v>
      </c>
      <c r="BN196">
        <v>93</v>
      </c>
      <c r="BO196">
        <v>93.6</v>
      </c>
      <c r="BP196">
        <v>93.3</v>
      </c>
      <c r="BQ196">
        <v>5.2</v>
      </c>
      <c r="BR196">
        <v>5.7</v>
      </c>
      <c r="BS196">
        <v>5.4</v>
      </c>
      <c r="BT196">
        <v>27.7</v>
      </c>
      <c r="BU196">
        <v>34.799999999999997</v>
      </c>
      <c r="BV196">
        <v>30</v>
      </c>
      <c r="BW196">
        <v>276</v>
      </c>
      <c r="BX196">
        <v>276</v>
      </c>
      <c r="BY196">
        <v>276</v>
      </c>
      <c r="BZ196">
        <v>10.1</v>
      </c>
      <c r="CA196">
        <v>10.1</v>
      </c>
      <c r="CB196">
        <v>10.1</v>
      </c>
      <c r="CC196">
        <v>0.3</v>
      </c>
      <c r="CD196">
        <v>0.3</v>
      </c>
      <c r="CE196">
        <v>0.3</v>
      </c>
      <c r="CF196">
        <v>0.5</v>
      </c>
      <c r="CG196">
        <v>0.5</v>
      </c>
      <c r="CH196">
        <v>0.5</v>
      </c>
      <c r="CI196">
        <v>35</v>
      </c>
      <c r="CJ196">
        <v>35</v>
      </c>
      <c r="CK196">
        <v>35</v>
      </c>
      <c r="CL196">
        <v>152.9</v>
      </c>
      <c r="CM196">
        <v>192.6</v>
      </c>
      <c r="CN196">
        <v>171.5</v>
      </c>
      <c r="CO196">
        <v>1660</v>
      </c>
      <c r="CP196">
        <v>720</v>
      </c>
      <c r="CQ196">
        <v>540</v>
      </c>
      <c r="CR196">
        <v>1700</v>
      </c>
      <c r="CS196">
        <v>5.33E-2</v>
      </c>
      <c r="CT196">
        <v>5.33E-2</v>
      </c>
      <c r="CU196">
        <v>5.33E-2</v>
      </c>
      <c r="CV196">
        <v>9.4E-2</v>
      </c>
      <c r="CW196">
        <v>9.4E-2</v>
      </c>
      <c r="CX196">
        <v>9.4E-2</v>
      </c>
      <c r="CY196">
        <v>7.6200000000000004E-2</v>
      </c>
      <c r="CZ196">
        <v>7.6200000000000004E-2</v>
      </c>
      <c r="DA196">
        <v>7.6200000000000004E-2</v>
      </c>
      <c r="DB196">
        <v>6.0999999999999999E-2</v>
      </c>
      <c r="DC196">
        <v>6.0999999999999999E-2</v>
      </c>
      <c r="DD196">
        <v>6.0999999999999999E-2</v>
      </c>
      <c r="DE196">
        <v>5.0799999999999998E-2</v>
      </c>
      <c r="DF196">
        <v>6.0999999999999999E-2</v>
      </c>
      <c r="DG196">
        <v>5.5899999999999998E-2</v>
      </c>
      <c r="DH196">
        <v>0</v>
      </c>
      <c r="DI196">
        <v>16</v>
      </c>
      <c r="DJ196">
        <v>4.0599999999999997E-2</v>
      </c>
      <c r="DK196" t="s">
        <v>301</v>
      </c>
      <c r="DL196" t="s">
        <v>141</v>
      </c>
      <c r="DM196">
        <v>8252</v>
      </c>
      <c r="DN196">
        <v>8231</v>
      </c>
      <c r="DO196">
        <v>1284</v>
      </c>
      <c r="DP196" t="s">
        <v>499</v>
      </c>
      <c r="DQ196" t="s">
        <v>142</v>
      </c>
      <c r="DR196">
        <v>242</v>
      </c>
      <c r="DS196">
        <v>20050923</v>
      </c>
      <c r="DT196" t="s">
        <v>415</v>
      </c>
      <c r="DU196">
        <v>119</v>
      </c>
      <c r="DV196" t="s">
        <v>143</v>
      </c>
    </row>
    <row r="197" spans="1:126">
      <c r="A197" t="s">
        <v>126</v>
      </c>
      <c r="B197">
        <v>4</v>
      </c>
      <c r="C197">
        <v>22.2</v>
      </c>
      <c r="D197">
        <v>56717</v>
      </c>
      <c r="E197">
        <v>1009</v>
      </c>
      <c r="F197" t="s">
        <v>128</v>
      </c>
      <c r="G197">
        <v>20051029</v>
      </c>
      <c r="H197" t="s">
        <v>555</v>
      </c>
      <c r="I197" t="s">
        <v>334</v>
      </c>
      <c r="J197">
        <v>20051031</v>
      </c>
      <c r="K197" t="s">
        <v>624</v>
      </c>
      <c r="L197" t="s">
        <v>285</v>
      </c>
      <c r="M197" t="s">
        <v>133</v>
      </c>
      <c r="N197" t="s">
        <v>133</v>
      </c>
      <c r="O197" t="s">
        <v>133</v>
      </c>
      <c r="P197">
        <v>3.9251999999999998</v>
      </c>
      <c r="Q197" t="s">
        <v>135</v>
      </c>
      <c r="R197" t="s">
        <v>136</v>
      </c>
      <c r="S197" t="s">
        <v>135</v>
      </c>
      <c r="T197" t="s">
        <v>137</v>
      </c>
      <c r="U197" t="s">
        <v>137</v>
      </c>
      <c r="V197">
        <v>0</v>
      </c>
      <c r="W197" t="s">
        <v>286</v>
      </c>
      <c r="X197">
        <v>143.5</v>
      </c>
      <c r="Y197">
        <v>20051027</v>
      </c>
      <c r="Z197" t="s">
        <v>138</v>
      </c>
      <c r="AA197" t="s">
        <v>822</v>
      </c>
      <c r="AB197" t="s">
        <v>823</v>
      </c>
      <c r="AC197">
        <v>40</v>
      </c>
      <c r="AD197">
        <v>63.82</v>
      </c>
      <c r="AE197">
        <v>10.5</v>
      </c>
      <c r="AF197">
        <v>55.56</v>
      </c>
      <c r="AG197">
        <v>9.36</v>
      </c>
      <c r="AH197">
        <v>9.58</v>
      </c>
      <c r="AI197">
        <v>40</v>
      </c>
      <c r="AJ197" t="s">
        <v>824</v>
      </c>
      <c r="AK197">
        <v>40</v>
      </c>
      <c r="AL197">
        <v>7.4</v>
      </c>
      <c r="AM197">
        <v>14.8</v>
      </c>
      <c r="AN197">
        <v>22.2</v>
      </c>
      <c r="AO197">
        <v>0</v>
      </c>
      <c r="AP197">
        <v>3140</v>
      </c>
      <c r="AQ197">
        <v>3151</v>
      </c>
      <c r="AR197">
        <v>3147.8</v>
      </c>
      <c r="AS197">
        <v>13.2</v>
      </c>
      <c r="AT197">
        <v>13.8</v>
      </c>
      <c r="AU197">
        <v>13.6</v>
      </c>
      <c r="AV197">
        <v>2.25</v>
      </c>
      <c r="AW197">
        <v>2.31</v>
      </c>
      <c r="AX197">
        <v>2.2799999999999998</v>
      </c>
      <c r="AY197">
        <v>6</v>
      </c>
      <c r="AZ197">
        <v>6.6</v>
      </c>
      <c r="BA197">
        <v>6.3</v>
      </c>
      <c r="BB197" t="s">
        <v>168</v>
      </c>
      <c r="BC197" t="s">
        <v>168</v>
      </c>
      <c r="BD197" t="s">
        <v>168</v>
      </c>
      <c r="BE197">
        <v>833</v>
      </c>
      <c r="BF197">
        <v>872</v>
      </c>
      <c r="BG197">
        <v>848</v>
      </c>
      <c r="BH197">
        <v>143.1</v>
      </c>
      <c r="BI197">
        <v>143.80000000000001</v>
      </c>
      <c r="BJ197">
        <v>143.5</v>
      </c>
      <c r="BK197">
        <v>87</v>
      </c>
      <c r="BL197">
        <v>88.4</v>
      </c>
      <c r="BM197">
        <v>87.8</v>
      </c>
      <c r="BN197">
        <v>92.8</v>
      </c>
      <c r="BO197">
        <v>94.1</v>
      </c>
      <c r="BP197">
        <v>93.4</v>
      </c>
      <c r="BQ197">
        <v>5.4</v>
      </c>
      <c r="BR197">
        <v>6</v>
      </c>
      <c r="BS197">
        <v>5.6</v>
      </c>
      <c r="BT197">
        <v>25.6</v>
      </c>
      <c r="BU197">
        <v>30.7</v>
      </c>
      <c r="BV197">
        <v>28</v>
      </c>
      <c r="BW197">
        <v>276</v>
      </c>
      <c r="BX197">
        <v>276</v>
      </c>
      <c r="BY197">
        <v>276</v>
      </c>
      <c r="BZ197">
        <v>10.1</v>
      </c>
      <c r="CA197">
        <v>10.1</v>
      </c>
      <c r="CB197">
        <v>10.1</v>
      </c>
      <c r="CC197">
        <v>0.3</v>
      </c>
      <c r="CD197">
        <v>0.3</v>
      </c>
      <c r="CE197">
        <v>0.3</v>
      </c>
      <c r="CF197">
        <v>0.45</v>
      </c>
      <c r="CG197">
        <v>0.5</v>
      </c>
      <c r="CH197">
        <v>0.5</v>
      </c>
      <c r="CI197">
        <v>35</v>
      </c>
      <c r="CJ197">
        <v>35</v>
      </c>
      <c r="CK197">
        <v>35</v>
      </c>
      <c r="CL197">
        <v>147.19999999999999</v>
      </c>
      <c r="CM197">
        <v>184.1</v>
      </c>
      <c r="CN197">
        <v>157.5</v>
      </c>
      <c r="CO197">
        <v>1660</v>
      </c>
      <c r="CP197">
        <v>720</v>
      </c>
      <c r="CQ197">
        <v>540</v>
      </c>
      <c r="CR197">
        <v>1800</v>
      </c>
      <c r="CS197">
        <v>5.5899999999999998E-2</v>
      </c>
      <c r="CT197">
        <v>5.5899999999999998E-2</v>
      </c>
      <c r="CU197">
        <v>5.5899999999999998E-2</v>
      </c>
      <c r="CV197">
        <v>0.1016</v>
      </c>
      <c r="CW197">
        <v>0.1016</v>
      </c>
      <c r="CX197">
        <v>0.1016</v>
      </c>
      <c r="CY197">
        <v>6.6000000000000003E-2</v>
      </c>
      <c r="CZ197">
        <v>6.6000000000000003E-2</v>
      </c>
      <c r="DA197">
        <v>6.6000000000000003E-2</v>
      </c>
      <c r="DB197">
        <v>5.5899999999999998E-2</v>
      </c>
      <c r="DC197">
        <v>6.6000000000000003E-2</v>
      </c>
      <c r="DD197">
        <v>6.0999999999999999E-2</v>
      </c>
      <c r="DE197">
        <v>6.0999999999999999E-2</v>
      </c>
      <c r="DF197">
        <v>7.1099999999999997E-2</v>
      </c>
      <c r="DG197">
        <v>6.6000000000000003E-2</v>
      </c>
      <c r="DH197">
        <v>0</v>
      </c>
      <c r="DI197">
        <v>4</v>
      </c>
      <c r="DJ197">
        <v>3.0499999999999999E-2</v>
      </c>
      <c r="DK197" t="s">
        <v>825</v>
      </c>
      <c r="DL197">
        <v>9682</v>
      </c>
      <c r="DM197">
        <v>8252</v>
      </c>
      <c r="DN197">
        <v>8231</v>
      </c>
      <c r="DO197">
        <v>2010</v>
      </c>
      <c r="DP197" t="s">
        <v>516</v>
      </c>
      <c r="DQ197" t="s">
        <v>142</v>
      </c>
      <c r="DR197">
        <v>103</v>
      </c>
      <c r="DS197">
        <v>20051029</v>
      </c>
      <c r="DT197" t="s">
        <v>555</v>
      </c>
      <c r="DU197">
        <v>66</v>
      </c>
      <c r="DV197" t="s">
        <v>143</v>
      </c>
    </row>
    <row r="198" spans="1:126">
      <c r="A198" t="s">
        <v>126</v>
      </c>
      <c r="B198">
        <v>3</v>
      </c>
      <c r="C198">
        <v>28.7</v>
      </c>
      <c r="D198">
        <v>52642</v>
      </c>
      <c r="E198" t="s">
        <v>577</v>
      </c>
      <c r="F198" t="s">
        <v>128</v>
      </c>
      <c r="G198">
        <v>20051102</v>
      </c>
      <c r="H198" t="s">
        <v>418</v>
      </c>
      <c r="I198" t="s">
        <v>334</v>
      </c>
      <c r="J198">
        <v>20051103</v>
      </c>
      <c r="K198" t="s">
        <v>624</v>
      </c>
      <c r="L198" t="s">
        <v>826</v>
      </c>
      <c r="M198" t="s">
        <v>285</v>
      </c>
      <c r="N198" t="s">
        <v>133</v>
      </c>
      <c r="O198" t="s">
        <v>133</v>
      </c>
      <c r="P198">
        <v>5.7294999999999998</v>
      </c>
      <c r="Q198" t="s">
        <v>135</v>
      </c>
      <c r="R198" t="s">
        <v>136</v>
      </c>
      <c r="S198" t="s">
        <v>135</v>
      </c>
      <c r="T198" t="s">
        <v>137</v>
      </c>
      <c r="U198" t="s">
        <v>137</v>
      </c>
      <c r="V198">
        <v>0</v>
      </c>
      <c r="W198" t="s">
        <v>286</v>
      </c>
      <c r="X198">
        <v>143.5</v>
      </c>
      <c r="Y198">
        <v>20051031</v>
      </c>
      <c r="Z198" t="s">
        <v>138</v>
      </c>
      <c r="AA198" t="s">
        <v>562</v>
      </c>
      <c r="AB198" t="s">
        <v>823</v>
      </c>
      <c r="AC198">
        <v>40</v>
      </c>
      <c r="AD198">
        <v>58.78</v>
      </c>
      <c r="AE198">
        <v>10.15</v>
      </c>
      <c r="AF198">
        <v>52.61</v>
      </c>
      <c r="AG198">
        <v>9.24</v>
      </c>
      <c r="AH198">
        <v>9.35</v>
      </c>
      <c r="AI198">
        <v>140</v>
      </c>
      <c r="AJ198" t="s">
        <v>827</v>
      </c>
      <c r="AK198">
        <v>40</v>
      </c>
      <c r="AL198">
        <v>21.5</v>
      </c>
      <c r="AM198">
        <v>7.2</v>
      </c>
      <c r="AN198">
        <v>28.7</v>
      </c>
      <c r="AO198">
        <v>0</v>
      </c>
      <c r="AP198">
        <v>3149</v>
      </c>
      <c r="AQ198">
        <v>3158</v>
      </c>
      <c r="AR198">
        <v>3152.8</v>
      </c>
      <c r="AS198">
        <v>13.1</v>
      </c>
      <c r="AT198">
        <v>13.4</v>
      </c>
      <c r="AU198">
        <v>13.2</v>
      </c>
      <c r="AV198">
        <v>2.21</v>
      </c>
      <c r="AW198">
        <v>2.3199999999999998</v>
      </c>
      <c r="AX198">
        <v>2.2400000000000002</v>
      </c>
      <c r="AY198">
        <v>6.1</v>
      </c>
      <c r="AZ198">
        <v>7</v>
      </c>
      <c r="BA198">
        <v>6.4</v>
      </c>
      <c r="BB198" t="s">
        <v>168</v>
      </c>
      <c r="BC198" t="s">
        <v>168</v>
      </c>
      <c r="BD198" t="s">
        <v>168</v>
      </c>
      <c r="BE198">
        <v>839</v>
      </c>
      <c r="BF198">
        <v>857</v>
      </c>
      <c r="BG198">
        <v>851</v>
      </c>
      <c r="BH198">
        <v>142.9</v>
      </c>
      <c r="BI198">
        <v>143.80000000000001</v>
      </c>
      <c r="BJ198">
        <v>143.4</v>
      </c>
      <c r="BK198">
        <v>87.3</v>
      </c>
      <c r="BL198">
        <v>88.3</v>
      </c>
      <c r="BM198">
        <v>87.7</v>
      </c>
      <c r="BN198">
        <v>93</v>
      </c>
      <c r="BO198">
        <v>94.1</v>
      </c>
      <c r="BP198">
        <v>93.4</v>
      </c>
      <c r="BQ198">
        <v>5.5</v>
      </c>
      <c r="BR198">
        <v>6.1</v>
      </c>
      <c r="BS198">
        <v>5.7</v>
      </c>
      <c r="BT198">
        <v>22.8</v>
      </c>
      <c r="BU198">
        <v>30.1</v>
      </c>
      <c r="BV198">
        <v>26.2</v>
      </c>
      <c r="BW198">
        <v>276</v>
      </c>
      <c r="BX198">
        <v>276</v>
      </c>
      <c r="BY198">
        <v>276</v>
      </c>
      <c r="BZ198">
        <v>8.4</v>
      </c>
      <c r="CA198">
        <v>10.1</v>
      </c>
      <c r="CB198">
        <v>10</v>
      </c>
      <c r="CC198">
        <v>0.3</v>
      </c>
      <c r="CD198">
        <v>0.4</v>
      </c>
      <c r="CE198">
        <v>0.3</v>
      </c>
      <c r="CF198">
        <v>0.45</v>
      </c>
      <c r="CG198">
        <v>0.55000000000000004</v>
      </c>
      <c r="CH198">
        <v>0.5</v>
      </c>
      <c r="CI198">
        <v>35</v>
      </c>
      <c r="CJ198">
        <v>35</v>
      </c>
      <c r="CK198">
        <v>35</v>
      </c>
      <c r="CL198">
        <v>155.69999999999999</v>
      </c>
      <c r="CM198">
        <v>175.6</v>
      </c>
      <c r="CN198">
        <v>166.4</v>
      </c>
      <c r="CO198">
        <v>1660</v>
      </c>
      <c r="CP198">
        <v>720</v>
      </c>
      <c r="CQ198">
        <v>540</v>
      </c>
      <c r="CR198">
        <v>1700</v>
      </c>
      <c r="CS198">
        <v>6.0999999999999999E-2</v>
      </c>
      <c r="CT198">
        <v>6.0999999999999999E-2</v>
      </c>
      <c r="CU198">
        <v>6.0999999999999999E-2</v>
      </c>
      <c r="CV198">
        <v>9.6500000000000002E-2</v>
      </c>
      <c r="CW198">
        <v>9.6500000000000002E-2</v>
      </c>
      <c r="CX198">
        <v>9.6500000000000002E-2</v>
      </c>
      <c r="CY198">
        <v>7.6200000000000004E-2</v>
      </c>
      <c r="CZ198">
        <v>7.6200000000000004E-2</v>
      </c>
      <c r="DA198">
        <v>7.6200000000000004E-2</v>
      </c>
      <c r="DB198">
        <v>5.0799999999999998E-2</v>
      </c>
      <c r="DC198">
        <v>5.5899999999999998E-2</v>
      </c>
      <c r="DD198">
        <v>5.33E-2</v>
      </c>
      <c r="DE198">
        <v>5.8400000000000001E-2</v>
      </c>
      <c r="DF198">
        <v>7.3700000000000002E-2</v>
      </c>
      <c r="DG198">
        <v>6.6000000000000003E-2</v>
      </c>
      <c r="DH198">
        <v>0</v>
      </c>
      <c r="DI198">
        <v>21</v>
      </c>
      <c r="DJ198">
        <v>4.5699999999999998E-2</v>
      </c>
      <c r="DK198" t="s">
        <v>807</v>
      </c>
      <c r="DL198">
        <v>9682</v>
      </c>
      <c r="DM198">
        <v>8252</v>
      </c>
      <c r="DN198">
        <v>8231</v>
      </c>
      <c r="DO198">
        <v>1216</v>
      </c>
      <c r="DP198" t="s">
        <v>559</v>
      </c>
      <c r="DQ198" t="s">
        <v>142</v>
      </c>
      <c r="DR198">
        <v>18</v>
      </c>
      <c r="DS198">
        <v>20051102</v>
      </c>
      <c r="DT198" t="s">
        <v>418</v>
      </c>
      <c r="DU198" t="s">
        <v>817</v>
      </c>
      <c r="DV198" t="s">
        <v>143</v>
      </c>
    </row>
    <row r="199" spans="1:126">
      <c r="A199" t="s">
        <v>126</v>
      </c>
      <c r="B199">
        <v>3</v>
      </c>
      <c r="C199">
        <v>5.9</v>
      </c>
      <c r="D199">
        <v>52643</v>
      </c>
      <c r="E199" t="s">
        <v>577</v>
      </c>
      <c r="F199" t="s">
        <v>145</v>
      </c>
      <c r="G199">
        <v>20051106</v>
      </c>
      <c r="H199" t="s">
        <v>251</v>
      </c>
      <c r="I199" t="s">
        <v>295</v>
      </c>
      <c r="J199">
        <v>20051107</v>
      </c>
      <c r="K199" t="s">
        <v>624</v>
      </c>
      <c r="L199" t="s">
        <v>797</v>
      </c>
      <c r="M199" t="s">
        <v>268</v>
      </c>
      <c r="N199" t="s">
        <v>736</v>
      </c>
      <c r="O199" t="s">
        <v>133</v>
      </c>
      <c r="P199">
        <v>-2.3843000000000001</v>
      </c>
      <c r="Q199" t="s">
        <v>135</v>
      </c>
      <c r="R199" t="s">
        <v>136</v>
      </c>
      <c r="S199" t="s">
        <v>135</v>
      </c>
      <c r="T199" t="s">
        <v>137</v>
      </c>
      <c r="U199" t="s">
        <v>137</v>
      </c>
      <c r="V199">
        <v>0</v>
      </c>
      <c r="W199" t="s">
        <v>286</v>
      </c>
      <c r="X199">
        <v>143.5</v>
      </c>
      <c r="Y199">
        <v>20051104</v>
      </c>
      <c r="Z199" t="s">
        <v>138</v>
      </c>
      <c r="AA199" t="s">
        <v>287</v>
      </c>
      <c r="AB199" t="s">
        <v>828</v>
      </c>
      <c r="AC199">
        <v>40</v>
      </c>
      <c r="AD199">
        <v>59.04</v>
      </c>
      <c r="AE199">
        <v>10.19</v>
      </c>
      <c r="AF199">
        <v>52.55</v>
      </c>
      <c r="AG199">
        <v>9.2200000000000006</v>
      </c>
      <c r="AH199">
        <v>9.4</v>
      </c>
      <c r="AI199">
        <v>120</v>
      </c>
      <c r="AJ199" t="s">
        <v>829</v>
      </c>
      <c r="AK199">
        <v>40</v>
      </c>
      <c r="AL199">
        <v>4.3</v>
      </c>
      <c r="AM199">
        <v>1.6</v>
      </c>
      <c r="AN199">
        <v>5.9</v>
      </c>
      <c r="AO199">
        <v>0</v>
      </c>
      <c r="AP199">
        <v>3146</v>
      </c>
      <c r="AQ199">
        <v>3155</v>
      </c>
      <c r="AR199">
        <v>3150</v>
      </c>
      <c r="AS199">
        <v>13.2</v>
      </c>
      <c r="AT199">
        <v>13.4</v>
      </c>
      <c r="AU199">
        <v>13.3</v>
      </c>
      <c r="AV199">
        <v>2.16</v>
      </c>
      <c r="AW199">
        <v>2.21</v>
      </c>
      <c r="AX199">
        <v>2.1800000000000002</v>
      </c>
      <c r="AY199">
        <v>6</v>
      </c>
      <c r="AZ199">
        <v>6.7</v>
      </c>
      <c r="BA199">
        <v>6.4</v>
      </c>
      <c r="BB199" t="s">
        <v>168</v>
      </c>
      <c r="BC199" t="s">
        <v>168</v>
      </c>
      <c r="BD199" t="s">
        <v>168</v>
      </c>
      <c r="BE199">
        <v>835</v>
      </c>
      <c r="BF199">
        <v>861</v>
      </c>
      <c r="BG199">
        <v>848</v>
      </c>
      <c r="BH199">
        <v>142.80000000000001</v>
      </c>
      <c r="BI199">
        <v>144</v>
      </c>
      <c r="BJ199">
        <v>143.4</v>
      </c>
      <c r="BK199">
        <v>87.3</v>
      </c>
      <c r="BL199">
        <v>88.5</v>
      </c>
      <c r="BM199">
        <v>87.8</v>
      </c>
      <c r="BN199">
        <v>93</v>
      </c>
      <c r="BO199">
        <v>94</v>
      </c>
      <c r="BP199">
        <v>93.4</v>
      </c>
      <c r="BQ199">
        <v>5.4</v>
      </c>
      <c r="BR199">
        <v>5.8</v>
      </c>
      <c r="BS199">
        <v>5.6</v>
      </c>
      <c r="BT199">
        <v>25.6</v>
      </c>
      <c r="BU199">
        <v>30.2</v>
      </c>
      <c r="BV199">
        <v>27.6</v>
      </c>
      <c r="BW199">
        <v>276</v>
      </c>
      <c r="BX199">
        <v>276</v>
      </c>
      <c r="BY199">
        <v>276</v>
      </c>
      <c r="BZ199">
        <v>9.5</v>
      </c>
      <c r="CA199">
        <v>10.1</v>
      </c>
      <c r="CB199">
        <v>10.1</v>
      </c>
      <c r="CC199">
        <v>0.3</v>
      </c>
      <c r="CD199">
        <v>0.4</v>
      </c>
      <c r="CE199">
        <v>0.3</v>
      </c>
      <c r="CF199">
        <v>0.5</v>
      </c>
      <c r="CG199">
        <v>0.5</v>
      </c>
      <c r="CH199">
        <v>0.5</v>
      </c>
      <c r="CI199">
        <v>35</v>
      </c>
      <c r="CJ199">
        <v>35</v>
      </c>
      <c r="CK199">
        <v>35</v>
      </c>
      <c r="CL199">
        <v>161.4</v>
      </c>
      <c r="CM199">
        <v>172.7</v>
      </c>
      <c r="CN199">
        <v>167.4</v>
      </c>
      <c r="CO199">
        <v>1660</v>
      </c>
      <c r="CP199">
        <v>720</v>
      </c>
      <c r="CQ199">
        <v>540</v>
      </c>
      <c r="CR199">
        <v>1720</v>
      </c>
      <c r="CS199">
        <v>5.0799999999999998E-2</v>
      </c>
      <c r="CT199">
        <v>5.0799999999999998E-2</v>
      </c>
      <c r="CU199">
        <v>5.0799999999999998E-2</v>
      </c>
      <c r="CV199">
        <v>9.4E-2</v>
      </c>
      <c r="CW199">
        <v>9.4E-2</v>
      </c>
      <c r="CX199">
        <v>9.4E-2</v>
      </c>
      <c r="CY199">
        <v>7.6200000000000004E-2</v>
      </c>
      <c r="CZ199">
        <v>7.6200000000000004E-2</v>
      </c>
      <c r="DA199">
        <v>7.6200000000000004E-2</v>
      </c>
      <c r="DB199">
        <v>5.5899999999999998E-2</v>
      </c>
      <c r="DC199">
        <v>6.0999999999999999E-2</v>
      </c>
      <c r="DD199">
        <v>5.8400000000000001E-2</v>
      </c>
      <c r="DE199">
        <v>5.0799999999999998E-2</v>
      </c>
      <c r="DF199">
        <v>6.0999999999999999E-2</v>
      </c>
      <c r="DG199">
        <v>5.5899999999999998E-2</v>
      </c>
      <c r="DH199">
        <v>0</v>
      </c>
      <c r="DI199">
        <v>22</v>
      </c>
      <c r="DJ199">
        <v>5.0799999999999998E-2</v>
      </c>
      <c r="DK199" t="s">
        <v>816</v>
      </c>
      <c r="DL199" t="s">
        <v>808</v>
      </c>
      <c r="DM199">
        <v>8252</v>
      </c>
      <c r="DN199">
        <v>8231</v>
      </c>
      <c r="DO199">
        <v>1216</v>
      </c>
      <c r="DP199" t="s">
        <v>559</v>
      </c>
      <c r="DQ199" t="s">
        <v>142</v>
      </c>
      <c r="DR199" t="s">
        <v>348</v>
      </c>
      <c r="DS199">
        <v>20051106</v>
      </c>
      <c r="DT199" t="s">
        <v>251</v>
      </c>
      <c r="DU199" t="s">
        <v>817</v>
      </c>
      <c r="DV199" t="s">
        <v>143</v>
      </c>
    </row>
    <row r="200" spans="1:126">
      <c r="A200" t="s">
        <v>126</v>
      </c>
      <c r="B200">
        <v>3</v>
      </c>
      <c r="C200">
        <v>12.7</v>
      </c>
      <c r="D200">
        <v>57425</v>
      </c>
      <c r="E200">
        <v>1009</v>
      </c>
      <c r="F200" t="s">
        <v>145</v>
      </c>
      <c r="G200">
        <v>20051110</v>
      </c>
      <c r="H200" t="s">
        <v>441</v>
      </c>
      <c r="I200" t="s">
        <v>236</v>
      </c>
      <c r="J200">
        <v>20051111</v>
      </c>
      <c r="K200" t="s">
        <v>624</v>
      </c>
      <c r="L200">
        <v>20051107</v>
      </c>
      <c r="M200" t="s">
        <v>133</v>
      </c>
      <c r="N200" t="s">
        <v>133</v>
      </c>
      <c r="O200" t="s">
        <v>133</v>
      </c>
      <c r="P200">
        <v>-0.51400000000000001</v>
      </c>
      <c r="Q200" t="s">
        <v>135</v>
      </c>
      <c r="R200" t="s">
        <v>136</v>
      </c>
      <c r="S200" t="s">
        <v>135</v>
      </c>
      <c r="T200" t="s">
        <v>137</v>
      </c>
      <c r="U200" t="s">
        <v>137</v>
      </c>
      <c r="V200">
        <v>0</v>
      </c>
      <c r="W200" t="s">
        <v>286</v>
      </c>
      <c r="X200">
        <v>143.5</v>
      </c>
      <c r="Y200">
        <v>20051108</v>
      </c>
      <c r="Z200" t="s">
        <v>138</v>
      </c>
      <c r="AA200" t="s">
        <v>441</v>
      </c>
      <c r="AB200" t="s">
        <v>828</v>
      </c>
      <c r="AC200">
        <v>40</v>
      </c>
      <c r="AD200">
        <v>63.9</v>
      </c>
      <c r="AE200">
        <v>10.56</v>
      </c>
      <c r="AF200">
        <v>55.86</v>
      </c>
      <c r="AG200">
        <v>9.43</v>
      </c>
      <c r="AH200">
        <v>9.56</v>
      </c>
      <c r="AI200">
        <v>200</v>
      </c>
      <c r="AJ200" t="s">
        <v>830</v>
      </c>
      <c r="AK200">
        <v>40</v>
      </c>
      <c r="AL200">
        <v>6.5</v>
      </c>
      <c r="AM200">
        <v>6.2</v>
      </c>
      <c r="AN200">
        <v>12.7</v>
      </c>
      <c r="AO200">
        <v>0</v>
      </c>
      <c r="AP200">
        <v>3149</v>
      </c>
      <c r="AQ200">
        <v>3157</v>
      </c>
      <c r="AR200">
        <v>3154</v>
      </c>
      <c r="AS200">
        <v>13.2</v>
      </c>
      <c r="AT200">
        <v>13.5</v>
      </c>
      <c r="AU200">
        <v>13.3</v>
      </c>
      <c r="AV200">
        <v>2.15</v>
      </c>
      <c r="AW200">
        <v>2.25</v>
      </c>
      <c r="AX200">
        <v>2.23</v>
      </c>
      <c r="AY200">
        <v>6.2</v>
      </c>
      <c r="AZ200">
        <v>7.1</v>
      </c>
      <c r="BA200">
        <v>6.9</v>
      </c>
      <c r="BB200" t="s">
        <v>168</v>
      </c>
      <c r="BC200" t="s">
        <v>168</v>
      </c>
      <c r="BD200" t="s">
        <v>168</v>
      </c>
      <c r="BE200">
        <v>845</v>
      </c>
      <c r="BF200">
        <v>856</v>
      </c>
      <c r="BG200">
        <v>851</v>
      </c>
      <c r="BH200">
        <v>143.1</v>
      </c>
      <c r="BI200">
        <v>143.80000000000001</v>
      </c>
      <c r="BJ200">
        <v>143.4</v>
      </c>
      <c r="BK200">
        <v>87.7</v>
      </c>
      <c r="BL200">
        <v>88.4</v>
      </c>
      <c r="BM200">
        <v>88</v>
      </c>
      <c r="BN200">
        <v>93.3</v>
      </c>
      <c r="BO200">
        <v>94</v>
      </c>
      <c r="BP200">
        <v>93.7</v>
      </c>
      <c r="BQ200">
        <v>5.5</v>
      </c>
      <c r="BR200">
        <v>5.8</v>
      </c>
      <c r="BS200">
        <v>5.6</v>
      </c>
      <c r="BT200">
        <v>25.1</v>
      </c>
      <c r="BU200">
        <v>28.2</v>
      </c>
      <c r="BV200">
        <v>26.4</v>
      </c>
      <c r="BW200">
        <v>276</v>
      </c>
      <c r="BX200">
        <v>276</v>
      </c>
      <c r="BY200">
        <v>276</v>
      </c>
      <c r="BZ200">
        <v>8.4</v>
      </c>
      <c r="CA200">
        <v>10.1</v>
      </c>
      <c r="CB200">
        <v>8.6</v>
      </c>
      <c r="CC200">
        <v>0.3</v>
      </c>
      <c r="CD200">
        <v>0.4</v>
      </c>
      <c r="CE200">
        <v>0.3</v>
      </c>
      <c r="CF200">
        <v>0.5</v>
      </c>
      <c r="CG200">
        <v>0.5</v>
      </c>
      <c r="CH200">
        <v>0.5</v>
      </c>
      <c r="CI200">
        <v>35</v>
      </c>
      <c r="CJ200">
        <v>35</v>
      </c>
      <c r="CK200">
        <v>35</v>
      </c>
      <c r="CL200">
        <v>150.1</v>
      </c>
      <c r="CM200">
        <v>178.4</v>
      </c>
      <c r="CN200">
        <v>166.3</v>
      </c>
      <c r="CO200">
        <v>1660</v>
      </c>
      <c r="CP200">
        <v>720</v>
      </c>
      <c r="CQ200">
        <v>540</v>
      </c>
      <c r="CR200">
        <v>1640</v>
      </c>
      <c r="CS200">
        <v>6.8599999999999994E-2</v>
      </c>
      <c r="CT200">
        <v>6.8599999999999994E-2</v>
      </c>
      <c r="CU200">
        <v>6.8599999999999994E-2</v>
      </c>
      <c r="CV200">
        <v>8.8900000000000007E-2</v>
      </c>
      <c r="CW200">
        <v>8.8900000000000007E-2</v>
      </c>
      <c r="CX200">
        <v>8.8900000000000007E-2</v>
      </c>
      <c r="CY200">
        <v>7.6200000000000004E-2</v>
      </c>
      <c r="CZ200">
        <v>7.6200000000000004E-2</v>
      </c>
      <c r="DA200">
        <v>7.6200000000000004E-2</v>
      </c>
      <c r="DB200">
        <v>5.5899999999999998E-2</v>
      </c>
      <c r="DC200">
        <v>6.0999999999999999E-2</v>
      </c>
      <c r="DD200">
        <v>5.8400000000000001E-2</v>
      </c>
      <c r="DE200">
        <v>5.0799999999999998E-2</v>
      </c>
      <c r="DF200">
        <v>6.0999999999999999E-2</v>
      </c>
      <c r="DG200">
        <v>5.5899999999999998E-2</v>
      </c>
      <c r="DH200">
        <v>0</v>
      </c>
      <c r="DI200">
        <v>23</v>
      </c>
      <c r="DJ200">
        <v>5.33E-2</v>
      </c>
      <c r="DK200" t="s">
        <v>816</v>
      </c>
      <c r="DL200" t="s">
        <v>808</v>
      </c>
      <c r="DM200">
        <v>8252</v>
      </c>
      <c r="DN200">
        <v>8231</v>
      </c>
      <c r="DO200">
        <v>1216</v>
      </c>
      <c r="DP200" t="s">
        <v>559</v>
      </c>
      <c r="DQ200" t="s">
        <v>142</v>
      </c>
      <c r="DR200" t="s">
        <v>368</v>
      </c>
      <c r="DS200">
        <v>20051110</v>
      </c>
      <c r="DT200" t="s">
        <v>441</v>
      </c>
      <c r="DU200" t="s">
        <v>817</v>
      </c>
      <c r="DV200" t="s">
        <v>143</v>
      </c>
    </row>
    <row r="201" spans="1:126">
      <c r="A201" t="s">
        <v>126</v>
      </c>
      <c r="B201">
        <v>3</v>
      </c>
      <c r="C201" t="s">
        <v>161</v>
      </c>
      <c r="D201">
        <v>57426</v>
      </c>
      <c r="E201">
        <v>1009</v>
      </c>
      <c r="F201" t="s">
        <v>128</v>
      </c>
      <c r="G201">
        <v>20051111</v>
      </c>
      <c r="H201" t="s">
        <v>275</v>
      </c>
      <c r="I201" t="s">
        <v>241</v>
      </c>
      <c r="J201">
        <v>20051115</v>
      </c>
      <c r="K201" t="s">
        <v>624</v>
      </c>
      <c r="L201" t="s">
        <v>831</v>
      </c>
      <c r="M201" t="s">
        <v>411</v>
      </c>
      <c r="N201" t="s">
        <v>133</v>
      </c>
      <c r="O201" t="s">
        <v>133</v>
      </c>
      <c r="P201" t="s">
        <v>134</v>
      </c>
      <c r="Q201" t="s">
        <v>135</v>
      </c>
      <c r="R201" t="s">
        <v>136</v>
      </c>
      <c r="S201" t="s">
        <v>135</v>
      </c>
      <c r="T201" t="s">
        <v>137</v>
      </c>
      <c r="U201" t="s">
        <v>137</v>
      </c>
      <c r="V201" t="s">
        <v>248</v>
      </c>
      <c r="W201" t="s">
        <v>286</v>
      </c>
      <c r="X201" t="s">
        <v>201</v>
      </c>
      <c r="Y201">
        <v>20051111</v>
      </c>
      <c r="Z201" t="s">
        <v>832</v>
      </c>
      <c r="AA201" t="s">
        <v>833</v>
      </c>
      <c r="AB201" t="s">
        <v>828</v>
      </c>
      <c r="AC201">
        <v>1</v>
      </c>
      <c r="AD201" t="s">
        <v>165</v>
      </c>
      <c r="AE201" t="s">
        <v>165</v>
      </c>
      <c r="AF201" t="s">
        <v>165</v>
      </c>
      <c r="AG201" t="s">
        <v>165</v>
      </c>
      <c r="AH201" t="s">
        <v>137</v>
      </c>
      <c r="AI201" t="s">
        <v>166</v>
      </c>
      <c r="AJ201" t="s">
        <v>834</v>
      </c>
      <c r="AK201" t="s">
        <v>248</v>
      </c>
      <c r="AL201" t="s">
        <v>161</v>
      </c>
      <c r="AM201" t="s">
        <v>161</v>
      </c>
      <c r="AN201" t="s">
        <v>161</v>
      </c>
      <c r="AO201" t="s">
        <v>161</v>
      </c>
      <c r="AP201" t="s">
        <v>168</v>
      </c>
      <c r="AQ201" t="s">
        <v>168</v>
      </c>
      <c r="AR201" t="s">
        <v>168</v>
      </c>
      <c r="AS201" t="s">
        <v>161</v>
      </c>
      <c r="AT201" t="s">
        <v>161</v>
      </c>
      <c r="AU201" t="s">
        <v>161</v>
      </c>
      <c r="AV201" t="s">
        <v>169</v>
      </c>
      <c r="AW201" t="s">
        <v>169</v>
      </c>
      <c r="AX201" t="s">
        <v>169</v>
      </c>
      <c r="AY201" t="s">
        <v>168</v>
      </c>
      <c r="AZ201" t="s">
        <v>168</v>
      </c>
      <c r="BA201" t="s">
        <v>168</v>
      </c>
      <c r="BB201" t="s">
        <v>168</v>
      </c>
      <c r="BC201" t="s">
        <v>168</v>
      </c>
      <c r="BD201" t="s">
        <v>168</v>
      </c>
      <c r="BE201" t="s">
        <v>170</v>
      </c>
      <c r="BF201" t="s">
        <v>170</v>
      </c>
      <c r="BG201" t="s">
        <v>170</v>
      </c>
      <c r="BH201" t="s">
        <v>161</v>
      </c>
      <c r="BI201" t="s">
        <v>161</v>
      </c>
      <c r="BJ201" t="s">
        <v>161</v>
      </c>
      <c r="BK201" t="s">
        <v>161</v>
      </c>
      <c r="BL201" t="s">
        <v>161</v>
      </c>
      <c r="BM201" t="s">
        <v>161</v>
      </c>
      <c r="BN201" t="s">
        <v>161</v>
      </c>
      <c r="BO201" t="s">
        <v>161</v>
      </c>
      <c r="BP201" t="s">
        <v>161</v>
      </c>
      <c r="BQ201" t="s">
        <v>171</v>
      </c>
      <c r="BR201" t="s">
        <v>171</v>
      </c>
      <c r="BS201" t="s">
        <v>171</v>
      </c>
      <c r="BT201" t="s">
        <v>161</v>
      </c>
      <c r="BU201" t="s">
        <v>161</v>
      </c>
      <c r="BV201" t="s">
        <v>161</v>
      </c>
      <c r="BW201" t="s">
        <v>166</v>
      </c>
      <c r="BX201" t="s">
        <v>166</v>
      </c>
      <c r="BY201" t="s">
        <v>166</v>
      </c>
      <c r="BZ201" t="s">
        <v>172</v>
      </c>
      <c r="CA201" t="s">
        <v>172</v>
      </c>
      <c r="CB201" t="s">
        <v>172</v>
      </c>
      <c r="CC201" t="s">
        <v>172</v>
      </c>
      <c r="CD201" t="s">
        <v>172</v>
      </c>
      <c r="CE201" t="s">
        <v>172</v>
      </c>
      <c r="CF201" t="s">
        <v>173</v>
      </c>
      <c r="CG201" t="s">
        <v>173</v>
      </c>
      <c r="CH201" t="s">
        <v>173</v>
      </c>
      <c r="CI201" t="s">
        <v>174</v>
      </c>
      <c r="CJ201" t="s">
        <v>174</v>
      </c>
      <c r="CK201" t="s">
        <v>174</v>
      </c>
      <c r="CL201" t="s">
        <v>161</v>
      </c>
      <c r="CM201" t="s">
        <v>161</v>
      </c>
      <c r="CN201" t="s">
        <v>161</v>
      </c>
      <c r="CO201" t="s">
        <v>166</v>
      </c>
      <c r="CP201" t="s">
        <v>166</v>
      </c>
      <c r="CQ201" t="s">
        <v>166</v>
      </c>
      <c r="CR201" t="s">
        <v>166</v>
      </c>
      <c r="CS201" t="s">
        <v>134</v>
      </c>
      <c r="CT201" t="s">
        <v>134</v>
      </c>
      <c r="CU201" t="s">
        <v>134</v>
      </c>
      <c r="CV201" t="s">
        <v>134</v>
      </c>
      <c r="CW201" t="s">
        <v>134</v>
      </c>
      <c r="CX201" t="s">
        <v>134</v>
      </c>
      <c r="CY201" t="s">
        <v>134</v>
      </c>
      <c r="CZ201" t="s">
        <v>134</v>
      </c>
      <c r="DA201" t="s">
        <v>134</v>
      </c>
      <c r="DB201" t="s">
        <v>134</v>
      </c>
      <c r="DC201" t="s">
        <v>134</v>
      </c>
      <c r="DD201" t="s">
        <v>134</v>
      </c>
      <c r="DE201" t="s">
        <v>134</v>
      </c>
      <c r="DF201" t="s">
        <v>134</v>
      </c>
      <c r="DG201" t="s">
        <v>134</v>
      </c>
      <c r="DH201" t="s">
        <v>134</v>
      </c>
      <c r="DI201" t="s">
        <v>174</v>
      </c>
      <c r="DJ201" t="s">
        <v>134</v>
      </c>
      <c r="DK201" t="s">
        <v>175</v>
      </c>
      <c r="DL201" t="s">
        <v>175</v>
      </c>
      <c r="DM201" t="s">
        <v>175</v>
      </c>
      <c r="DN201" t="s">
        <v>175</v>
      </c>
      <c r="DO201" t="s">
        <v>175</v>
      </c>
      <c r="DP201" t="s">
        <v>175</v>
      </c>
      <c r="DQ201" t="s">
        <v>175</v>
      </c>
      <c r="DR201" t="s">
        <v>835</v>
      </c>
      <c r="DS201">
        <v>20051111</v>
      </c>
      <c r="DT201" t="s">
        <v>275</v>
      </c>
      <c r="DU201" t="s">
        <v>817</v>
      </c>
      <c r="DV201" t="s">
        <v>246</v>
      </c>
    </row>
    <row r="202" spans="1:126">
      <c r="A202" t="s">
        <v>160</v>
      </c>
      <c r="B202">
        <v>4</v>
      </c>
      <c r="C202">
        <v>13.2</v>
      </c>
      <c r="D202">
        <v>53342</v>
      </c>
      <c r="E202" t="s">
        <v>577</v>
      </c>
      <c r="F202" t="s">
        <v>145</v>
      </c>
      <c r="G202">
        <v>20051114</v>
      </c>
      <c r="H202" t="s">
        <v>836</v>
      </c>
      <c r="I202" t="s">
        <v>236</v>
      </c>
      <c r="J202">
        <v>20051114</v>
      </c>
      <c r="K202">
        <v>20060514</v>
      </c>
      <c r="L202" t="s">
        <v>382</v>
      </c>
      <c r="M202" t="s">
        <v>133</v>
      </c>
      <c r="N202" t="s">
        <v>133</v>
      </c>
      <c r="O202" t="s">
        <v>133</v>
      </c>
      <c r="P202">
        <v>0.2135</v>
      </c>
      <c r="Q202" t="s">
        <v>135</v>
      </c>
      <c r="R202" t="s">
        <v>136</v>
      </c>
      <c r="S202" t="s">
        <v>135</v>
      </c>
      <c r="T202" t="s">
        <v>137</v>
      </c>
      <c r="U202" t="s">
        <v>137</v>
      </c>
      <c r="V202">
        <v>0</v>
      </c>
      <c r="W202" t="s">
        <v>151</v>
      </c>
      <c r="X202">
        <v>143.5</v>
      </c>
      <c r="Y202">
        <v>20051112</v>
      </c>
      <c r="Z202" t="s">
        <v>138</v>
      </c>
      <c r="AA202" t="s">
        <v>837</v>
      </c>
      <c r="AB202" t="s">
        <v>838</v>
      </c>
      <c r="AC202">
        <v>40</v>
      </c>
      <c r="AD202">
        <v>58.99</v>
      </c>
      <c r="AE202">
        <v>52.18</v>
      </c>
      <c r="AF202">
        <v>10.17</v>
      </c>
      <c r="AG202">
        <v>9.1</v>
      </c>
      <c r="AH202">
        <v>9.24</v>
      </c>
      <c r="AI202">
        <v>90</v>
      </c>
      <c r="AJ202" t="s">
        <v>839</v>
      </c>
      <c r="AK202">
        <v>40</v>
      </c>
      <c r="AL202">
        <v>7</v>
      </c>
      <c r="AM202">
        <v>6.2</v>
      </c>
      <c r="AN202">
        <v>13.2</v>
      </c>
      <c r="AO202">
        <v>0</v>
      </c>
      <c r="AP202">
        <v>3147</v>
      </c>
      <c r="AQ202">
        <v>3152</v>
      </c>
      <c r="AR202">
        <v>3150</v>
      </c>
      <c r="AS202">
        <v>13.4</v>
      </c>
      <c r="AT202">
        <v>13.6</v>
      </c>
      <c r="AU202">
        <v>13.4</v>
      </c>
      <c r="AV202">
        <v>2.14</v>
      </c>
      <c r="AW202">
        <v>2.23</v>
      </c>
      <c r="AX202">
        <v>2.19</v>
      </c>
      <c r="AY202">
        <v>3649</v>
      </c>
      <c r="AZ202">
        <v>3997</v>
      </c>
      <c r="BA202">
        <v>3821</v>
      </c>
      <c r="BB202">
        <v>1871</v>
      </c>
      <c r="BC202">
        <v>2129</v>
      </c>
      <c r="BD202">
        <v>2046</v>
      </c>
      <c r="BE202">
        <v>845</v>
      </c>
      <c r="BF202">
        <v>856</v>
      </c>
      <c r="BG202">
        <v>850</v>
      </c>
      <c r="BH202">
        <v>143.4</v>
      </c>
      <c r="BI202">
        <v>143.6</v>
      </c>
      <c r="BJ202">
        <v>143.5</v>
      </c>
      <c r="BK202">
        <v>87.7</v>
      </c>
      <c r="BL202">
        <v>88.2</v>
      </c>
      <c r="BM202">
        <v>87.9</v>
      </c>
      <c r="BN202">
        <v>93.2</v>
      </c>
      <c r="BO202">
        <v>94.1</v>
      </c>
      <c r="BP202">
        <v>93.6</v>
      </c>
      <c r="BQ202">
        <v>5.3</v>
      </c>
      <c r="BR202">
        <v>6.1</v>
      </c>
      <c r="BS202">
        <v>5.6</v>
      </c>
      <c r="BT202">
        <v>26.4</v>
      </c>
      <c r="BU202">
        <v>27.3</v>
      </c>
      <c r="BV202">
        <v>26.7</v>
      </c>
      <c r="BW202">
        <v>267</v>
      </c>
      <c r="BX202">
        <v>293</v>
      </c>
      <c r="BY202">
        <v>273</v>
      </c>
      <c r="BZ202">
        <v>9.9</v>
      </c>
      <c r="CA202">
        <v>10.5</v>
      </c>
      <c r="CB202">
        <v>10.3</v>
      </c>
      <c r="CC202">
        <v>0.5</v>
      </c>
      <c r="CD202">
        <v>0.8</v>
      </c>
      <c r="CE202">
        <v>0.6</v>
      </c>
      <c r="CF202">
        <v>0.48</v>
      </c>
      <c r="CG202">
        <v>0.53</v>
      </c>
      <c r="CH202">
        <v>0.5</v>
      </c>
      <c r="CI202">
        <v>35</v>
      </c>
      <c r="CJ202">
        <v>35</v>
      </c>
      <c r="CK202">
        <v>35</v>
      </c>
      <c r="CL202">
        <v>181</v>
      </c>
      <c r="CM202">
        <v>222</v>
      </c>
      <c r="CN202">
        <v>195</v>
      </c>
      <c r="CO202">
        <v>1660</v>
      </c>
      <c r="CP202">
        <v>720</v>
      </c>
      <c r="CQ202">
        <v>540</v>
      </c>
      <c r="CR202">
        <v>1750</v>
      </c>
      <c r="CS202">
        <v>8.3799999999999999E-2</v>
      </c>
      <c r="CT202">
        <v>8.8900000000000007E-2</v>
      </c>
      <c r="CU202">
        <v>8.6400000000000005E-2</v>
      </c>
      <c r="CV202">
        <v>8.8900000000000007E-2</v>
      </c>
      <c r="CW202">
        <v>9.6500000000000002E-2</v>
      </c>
      <c r="CX202">
        <v>9.2100000000000001E-2</v>
      </c>
      <c r="CY202">
        <v>6.8599999999999994E-2</v>
      </c>
      <c r="CZ202">
        <v>7.3700000000000002E-2</v>
      </c>
      <c r="DA202">
        <v>6.9800000000000001E-2</v>
      </c>
      <c r="DB202">
        <v>6.6000000000000003E-2</v>
      </c>
      <c r="DC202">
        <v>7.1099999999999997E-2</v>
      </c>
      <c r="DD202">
        <v>6.8599999999999994E-2</v>
      </c>
      <c r="DE202">
        <v>6.8599999999999994E-2</v>
      </c>
      <c r="DF202">
        <v>7.3700000000000002E-2</v>
      </c>
      <c r="DG202">
        <v>7.1099999999999997E-2</v>
      </c>
      <c r="DH202">
        <v>5.1000000000000004E-3</v>
      </c>
      <c r="DI202">
        <v>2</v>
      </c>
      <c r="DJ202">
        <v>3.56E-2</v>
      </c>
      <c r="DK202">
        <v>205</v>
      </c>
      <c r="DL202">
        <v>205</v>
      </c>
      <c r="DM202">
        <v>8252</v>
      </c>
      <c r="DN202" t="s">
        <v>188</v>
      </c>
      <c r="DO202">
        <v>1286</v>
      </c>
      <c r="DP202">
        <v>2405</v>
      </c>
      <c r="DQ202" t="s">
        <v>142</v>
      </c>
      <c r="DR202">
        <v>165</v>
      </c>
      <c r="DS202">
        <v>20051114</v>
      </c>
      <c r="DT202" t="s">
        <v>836</v>
      </c>
      <c r="DU202" t="s">
        <v>840</v>
      </c>
      <c r="DV202" t="s">
        <v>143</v>
      </c>
    </row>
    <row r="203" spans="1:126">
      <c r="A203" t="s">
        <v>126</v>
      </c>
      <c r="B203">
        <v>3</v>
      </c>
      <c r="C203">
        <v>8</v>
      </c>
      <c r="D203">
        <v>56715</v>
      </c>
      <c r="E203" t="s">
        <v>144</v>
      </c>
      <c r="F203" t="s">
        <v>145</v>
      </c>
      <c r="G203">
        <v>20051118</v>
      </c>
      <c r="H203" t="s">
        <v>726</v>
      </c>
      <c r="I203" t="s">
        <v>236</v>
      </c>
      <c r="J203">
        <v>20051121</v>
      </c>
      <c r="K203">
        <v>20060518</v>
      </c>
      <c r="L203" t="s">
        <v>133</v>
      </c>
      <c r="M203" t="s">
        <v>133</v>
      </c>
      <c r="N203" t="s">
        <v>133</v>
      </c>
      <c r="O203" t="s">
        <v>133</v>
      </c>
      <c r="P203">
        <v>-0.1293</v>
      </c>
      <c r="Q203" t="s">
        <v>135</v>
      </c>
      <c r="R203" t="s">
        <v>136</v>
      </c>
      <c r="S203" t="s">
        <v>135</v>
      </c>
      <c r="T203" t="s">
        <v>137</v>
      </c>
      <c r="U203" t="s">
        <v>137</v>
      </c>
      <c r="V203">
        <v>0</v>
      </c>
      <c r="W203" t="s">
        <v>286</v>
      </c>
      <c r="X203">
        <v>143.5</v>
      </c>
      <c r="Y203">
        <v>20051116</v>
      </c>
      <c r="Z203" t="s">
        <v>138</v>
      </c>
      <c r="AA203" t="s">
        <v>265</v>
      </c>
      <c r="AB203" t="s">
        <v>828</v>
      </c>
      <c r="AC203">
        <v>40</v>
      </c>
      <c r="AD203">
        <v>71.41</v>
      </c>
      <c r="AE203">
        <v>10.89</v>
      </c>
      <c r="AF203">
        <v>65.48</v>
      </c>
      <c r="AG203">
        <v>10.220000000000001</v>
      </c>
      <c r="AH203">
        <v>10.31</v>
      </c>
      <c r="AI203">
        <v>40</v>
      </c>
      <c r="AJ203" t="s">
        <v>841</v>
      </c>
      <c r="AK203">
        <v>40</v>
      </c>
      <c r="AL203">
        <v>5.0999999999999996</v>
      </c>
      <c r="AM203">
        <v>2.9</v>
      </c>
      <c r="AN203">
        <v>8</v>
      </c>
      <c r="AO203">
        <v>0</v>
      </c>
      <c r="AP203">
        <v>3145</v>
      </c>
      <c r="AQ203">
        <v>3153</v>
      </c>
      <c r="AR203">
        <v>3149.8</v>
      </c>
      <c r="AS203">
        <v>13.2</v>
      </c>
      <c r="AT203">
        <v>13.4</v>
      </c>
      <c r="AU203">
        <v>13.3</v>
      </c>
      <c r="AV203">
        <v>2.2000000000000002</v>
      </c>
      <c r="AW203">
        <v>2.2400000000000002</v>
      </c>
      <c r="AX203">
        <v>2.2200000000000002</v>
      </c>
      <c r="AY203">
        <v>6</v>
      </c>
      <c r="AZ203">
        <v>6.4</v>
      </c>
      <c r="BA203">
        <v>6.2</v>
      </c>
      <c r="BB203" t="s">
        <v>168</v>
      </c>
      <c r="BC203" t="s">
        <v>168</v>
      </c>
      <c r="BD203" t="s">
        <v>168</v>
      </c>
      <c r="BE203">
        <v>835</v>
      </c>
      <c r="BF203">
        <v>870</v>
      </c>
      <c r="BG203">
        <v>853</v>
      </c>
      <c r="BH203">
        <v>142.9</v>
      </c>
      <c r="BI203">
        <v>143.9</v>
      </c>
      <c r="BJ203">
        <v>143.30000000000001</v>
      </c>
      <c r="BK203">
        <v>87.3</v>
      </c>
      <c r="BL203">
        <v>88.2</v>
      </c>
      <c r="BM203">
        <v>87.8</v>
      </c>
      <c r="BN203">
        <v>93.1</v>
      </c>
      <c r="BO203">
        <v>93.7</v>
      </c>
      <c r="BP203">
        <v>93.5</v>
      </c>
      <c r="BQ203">
        <v>5.4</v>
      </c>
      <c r="BR203">
        <v>5.9</v>
      </c>
      <c r="BS203">
        <v>5.6</v>
      </c>
      <c r="BT203">
        <v>22.8</v>
      </c>
      <c r="BU203">
        <v>26.1</v>
      </c>
      <c r="BV203">
        <v>24.6</v>
      </c>
      <c r="BW203">
        <v>276</v>
      </c>
      <c r="BX203">
        <v>276</v>
      </c>
      <c r="BY203">
        <v>276</v>
      </c>
      <c r="BZ203">
        <v>10.1</v>
      </c>
      <c r="CA203">
        <v>10.1</v>
      </c>
      <c r="CB203">
        <v>10.1</v>
      </c>
      <c r="CC203">
        <v>0.3</v>
      </c>
      <c r="CD203">
        <v>0.3</v>
      </c>
      <c r="CE203">
        <v>0.3</v>
      </c>
      <c r="CF203">
        <v>0.45</v>
      </c>
      <c r="CG203">
        <v>0.55000000000000004</v>
      </c>
      <c r="CH203">
        <v>0.5</v>
      </c>
      <c r="CI203">
        <v>35</v>
      </c>
      <c r="CJ203">
        <v>35</v>
      </c>
      <c r="CK203">
        <v>35</v>
      </c>
      <c r="CL203">
        <v>178.4</v>
      </c>
      <c r="CM203">
        <v>201</v>
      </c>
      <c r="CN203">
        <v>189.9</v>
      </c>
      <c r="CO203">
        <v>1660</v>
      </c>
      <c r="CP203">
        <v>720</v>
      </c>
      <c r="CQ203">
        <v>540</v>
      </c>
      <c r="CR203">
        <v>1800</v>
      </c>
      <c r="CS203">
        <v>7.1099999999999997E-2</v>
      </c>
      <c r="CT203">
        <v>7.1099999999999997E-2</v>
      </c>
      <c r="CU203">
        <v>7.1099999999999997E-2</v>
      </c>
      <c r="CV203">
        <v>8.6400000000000005E-2</v>
      </c>
      <c r="CW203">
        <v>8.6400000000000005E-2</v>
      </c>
      <c r="CX203">
        <v>8.6400000000000005E-2</v>
      </c>
      <c r="CY203">
        <v>7.6200000000000004E-2</v>
      </c>
      <c r="CZ203">
        <v>7.6200000000000004E-2</v>
      </c>
      <c r="DA203">
        <v>7.6200000000000004E-2</v>
      </c>
      <c r="DB203">
        <v>5.8400000000000001E-2</v>
      </c>
      <c r="DC203">
        <v>6.3500000000000001E-2</v>
      </c>
      <c r="DD203">
        <v>6.0999999999999999E-2</v>
      </c>
      <c r="DE203">
        <v>5.0799999999999998E-2</v>
      </c>
      <c r="DF203">
        <v>5.5899999999999998E-2</v>
      </c>
      <c r="DG203">
        <v>5.33E-2</v>
      </c>
      <c r="DH203">
        <v>0</v>
      </c>
      <c r="DI203">
        <v>25</v>
      </c>
      <c r="DJ203">
        <v>4.3200000000000002E-2</v>
      </c>
      <c r="DK203" t="s">
        <v>842</v>
      </c>
      <c r="DL203">
        <v>9682</v>
      </c>
      <c r="DM203">
        <v>8252</v>
      </c>
      <c r="DN203">
        <v>8231</v>
      </c>
      <c r="DO203">
        <v>1216</v>
      </c>
      <c r="DP203" t="s">
        <v>559</v>
      </c>
      <c r="DQ203" t="s">
        <v>142</v>
      </c>
      <c r="DR203" t="s">
        <v>843</v>
      </c>
      <c r="DS203">
        <v>20051118</v>
      </c>
      <c r="DT203" t="s">
        <v>726</v>
      </c>
      <c r="DU203" t="s">
        <v>817</v>
      </c>
      <c r="DV203" t="s">
        <v>143</v>
      </c>
    </row>
    <row r="204" spans="1:126">
      <c r="A204" t="s">
        <v>239</v>
      </c>
      <c r="B204">
        <v>1</v>
      </c>
      <c r="C204">
        <v>13.7</v>
      </c>
      <c r="D204">
        <v>41577</v>
      </c>
      <c r="E204">
        <v>1006</v>
      </c>
      <c r="F204" t="s">
        <v>145</v>
      </c>
      <c r="G204">
        <v>20060120</v>
      </c>
      <c r="H204" t="s">
        <v>844</v>
      </c>
      <c r="I204" t="s">
        <v>236</v>
      </c>
      <c r="J204">
        <v>20060126</v>
      </c>
      <c r="K204">
        <v>20060720</v>
      </c>
      <c r="L204" t="s">
        <v>133</v>
      </c>
      <c r="M204" t="s">
        <v>133</v>
      </c>
      <c r="N204" t="s">
        <v>133</v>
      </c>
      <c r="O204" t="s">
        <v>133</v>
      </c>
      <c r="P204">
        <v>-0.4536</v>
      </c>
      <c r="Q204" t="s">
        <v>135</v>
      </c>
      <c r="R204" t="s">
        <v>136</v>
      </c>
      <c r="S204" t="s">
        <v>135</v>
      </c>
      <c r="T204" t="s">
        <v>137</v>
      </c>
      <c r="U204" t="s">
        <v>137</v>
      </c>
      <c r="V204">
        <v>0</v>
      </c>
      <c r="W204" t="s">
        <v>164</v>
      </c>
      <c r="X204">
        <v>143.5</v>
      </c>
      <c r="Y204">
        <v>20060118</v>
      </c>
      <c r="Z204" t="s">
        <v>138</v>
      </c>
      <c r="AA204" t="s">
        <v>493</v>
      </c>
      <c r="AB204" t="s">
        <v>845</v>
      </c>
      <c r="AC204">
        <v>40</v>
      </c>
      <c r="AD204">
        <v>59.83</v>
      </c>
      <c r="AE204">
        <v>50.87</v>
      </c>
      <c r="AF204">
        <v>10.15</v>
      </c>
      <c r="AG204">
        <v>8.85</v>
      </c>
      <c r="AH204">
        <v>8.98</v>
      </c>
      <c r="AI204">
        <v>60</v>
      </c>
      <c r="AJ204">
        <v>41577</v>
      </c>
      <c r="AK204">
        <v>40</v>
      </c>
      <c r="AL204">
        <v>6.8</v>
      </c>
      <c r="AM204">
        <v>6.9</v>
      </c>
      <c r="AN204">
        <v>13.7</v>
      </c>
      <c r="AO204">
        <v>0</v>
      </c>
      <c r="AP204">
        <v>3129</v>
      </c>
      <c r="AQ204">
        <v>3169</v>
      </c>
      <c r="AR204">
        <v>3149</v>
      </c>
      <c r="AS204">
        <v>13.4</v>
      </c>
      <c r="AT204">
        <v>13.4</v>
      </c>
      <c r="AU204">
        <v>13.4</v>
      </c>
      <c r="AV204">
        <v>2.2000000000000002</v>
      </c>
      <c r="AW204">
        <v>2.3199999999999998</v>
      </c>
      <c r="AX204">
        <v>2.25</v>
      </c>
      <c r="AY204">
        <v>5667.2</v>
      </c>
      <c r="AZ204">
        <v>5734.4</v>
      </c>
      <c r="BA204">
        <v>5700.1</v>
      </c>
      <c r="BB204" t="s">
        <v>168</v>
      </c>
      <c r="BC204" t="s">
        <v>168</v>
      </c>
      <c r="BD204" t="s">
        <v>168</v>
      </c>
      <c r="BE204">
        <v>849</v>
      </c>
      <c r="BF204">
        <v>849</v>
      </c>
      <c r="BG204">
        <v>849</v>
      </c>
      <c r="BH204">
        <v>142.5</v>
      </c>
      <c r="BI204">
        <v>144</v>
      </c>
      <c r="BJ204">
        <v>143.4</v>
      </c>
      <c r="BK204">
        <v>87.1</v>
      </c>
      <c r="BL204">
        <v>88.4</v>
      </c>
      <c r="BM204">
        <v>87.8</v>
      </c>
      <c r="BN204">
        <v>92.8</v>
      </c>
      <c r="BO204">
        <v>93.8</v>
      </c>
      <c r="BP204">
        <v>93.4</v>
      </c>
      <c r="BQ204">
        <v>5.2</v>
      </c>
      <c r="BR204">
        <v>6</v>
      </c>
      <c r="BS204">
        <v>5.6</v>
      </c>
      <c r="BT204">
        <v>25.7</v>
      </c>
      <c r="BU204">
        <v>34.200000000000003</v>
      </c>
      <c r="BV204">
        <v>30.6</v>
      </c>
      <c r="BW204">
        <v>272</v>
      </c>
      <c r="BX204">
        <v>279</v>
      </c>
      <c r="BY204">
        <v>269</v>
      </c>
      <c r="BZ204">
        <v>13.8</v>
      </c>
      <c r="CA204">
        <v>16.5</v>
      </c>
      <c r="CB204">
        <v>15.1</v>
      </c>
      <c r="CC204">
        <v>0.3</v>
      </c>
      <c r="CD204">
        <v>0.3</v>
      </c>
      <c r="CE204">
        <v>0.3</v>
      </c>
      <c r="CF204">
        <v>0.5</v>
      </c>
      <c r="CG204">
        <v>0.55000000000000004</v>
      </c>
      <c r="CH204">
        <v>0.51</v>
      </c>
      <c r="CI204">
        <v>35</v>
      </c>
      <c r="CJ204">
        <v>35</v>
      </c>
      <c r="CK204">
        <v>35</v>
      </c>
      <c r="CL204">
        <v>283.2</v>
      </c>
      <c r="CM204">
        <v>288.2</v>
      </c>
      <c r="CN204">
        <v>283.3</v>
      </c>
      <c r="CO204">
        <v>1660</v>
      </c>
      <c r="CP204">
        <v>720</v>
      </c>
      <c r="CQ204">
        <v>540</v>
      </c>
      <c r="CR204">
        <v>1900</v>
      </c>
      <c r="CS204">
        <v>7.1800000000000003E-2</v>
      </c>
      <c r="CT204">
        <v>7.1800000000000003E-2</v>
      </c>
      <c r="CU204">
        <v>7.1800000000000003E-2</v>
      </c>
      <c r="CV204">
        <v>9.7199999999999995E-2</v>
      </c>
      <c r="CW204">
        <v>9.7199999999999995E-2</v>
      </c>
      <c r="CX204">
        <v>9.7199999999999995E-2</v>
      </c>
      <c r="CY204">
        <v>6.0999999999999999E-2</v>
      </c>
      <c r="CZ204">
        <v>6.3500000000000001E-2</v>
      </c>
      <c r="DA204">
        <v>6.2199999999999998E-2</v>
      </c>
      <c r="DB204">
        <v>5.33E-2</v>
      </c>
      <c r="DC204">
        <v>6.0900000000000003E-2</v>
      </c>
      <c r="DD204">
        <v>5.7099999999999998E-2</v>
      </c>
      <c r="DE204">
        <v>5.5800000000000002E-2</v>
      </c>
      <c r="DF204">
        <v>6.0900000000000003E-2</v>
      </c>
      <c r="DG204">
        <v>5.8299999999999998E-2</v>
      </c>
      <c r="DH204">
        <v>0</v>
      </c>
      <c r="DI204">
        <v>6</v>
      </c>
      <c r="DJ204">
        <v>5.5800000000000002E-2</v>
      </c>
      <c r="DK204">
        <v>49486</v>
      </c>
      <c r="DL204">
        <v>6775</v>
      </c>
      <c r="DM204" t="s">
        <v>846</v>
      </c>
      <c r="DN204" t="s">
        <v>847</v>
      </c>
      <c r="DO204">
        <v>488</v>
      </c>
      <c r="DP204">
        <v>2405</v>
      </c>
      <c r="DQ204" t="s">
        <v>142</v>
      </c>
      <c r="DR204" t="s">
        <v>848</v>
      </c>
      <c r="DS204">
        <v>20060120</v>
      </c>
      <c r="DT204" t="s">
        <v>844</v>
      </c>
      <c r="DU204">
        <v>91</v>
      </c>
      <c r="DV204" t="s">
        <v>143</v>
      </c>
    </row>
    <row r="205" spans="1:126">
      <c r="A205" t="s">
        <v>160</v>
      </c>
      <c r="B205">
        <v>3</v>
      </c>
      <c r="C205">
        <v>11.4</v>
      </c>
      <c r="D205">
        <v>54210</v>
      </c>
      <c r="E205" t="s">
        <v>144</v>
      </c>
      <c r="F205" t="s">
        <v>145</v>
      </c>
      <c r="G205">
        <v>20060128</v>
      </c>
      <c r="H205" t="s">
        <v>849</v>
      </c>
      <c r="I205" t="s">
        <v>295</v>
      </c>
      <c r="J205">
        <v>20060131</v>
      </c>
      <c r="K205" t="s">
        <v>624</v>
      </c>
      <c r="L205" t="s">
        <v>850</v>
      </c>
      <c r="M205" t="s">
        <v>133</v>
      </c>
      <c r="N205" t="s">
        <v>133</v>
      </c>
      <c r="O205" t="s">
        <v>133</v>
      </c>
      <c r="P205">
        <v>1.3362000000000001</v>
      </c>
      <c r="Q205" t="s">
        <v>135</v>
      </c>
      <c r="R205" t="s">
        <v>136</v>
      </c>
      <c r="S205" t="s">
        <v>135</v>
      </c>
      <c r="T205" t="s">
        <v>137</v>
      </c>
      <c r="U205" t="s">
        <v>137</v>
      </c>
      <c r="V205">
        <v>0</v>
      </c>
      <c r="W205" t="s">
        <v>147</v>
      </c>
      <c r="X205">
        <v>143.5</v>
      </c>
      <c r="Y205">
        <v>20060126</v>
      </c>
      <c r="Z205" t="s">
        <v>138</v>
      </c>
      <c r="AA205" t="s">
        <v>307</v>
      </c>
      <c r="AB205" t="s">
        <v>838</v>
      </c>
      <c r="AC205">
        <v>40</v>
      </c>
      <c r="AD205">
        <v>71.319999999999993</v>
      </c>
      <c r="AE205">
        <v>64.790000000000006</v>
      </c>
      <c r="AF205">
        <v>10.82</v>
      </c>
      <c r="AG205">
        <v>9.98</v>
      </c>
      <c r="AH205">
        <v>10.050000000000001</v>
      </c>
      <c r="AI205">
        <v>90</v>
      </c>
      <c r="AJ205" t="s">
        <v>851</v>
      </c>
      <c r="AK205">
        <v>40</v>
      </c>
      <c r="AL205">
        <v>2.5</v>
      </c>
      <c r="AM205">
        <v>8.9</v>
      </c>
      <c r="AN205">
        <v>11.4</v>
      </c>
      <c r="AO205">
        <v>0</v>
      </c>
      <c r="AP205">
        <v>3147</v>
      </c>
      <c r="AQ205">
        <v>3153</v>
      </c>
      <c r="AR205">
        <v>3150</v>
      </c>
      <c r="AS205">
        <v>13.3</v>
      </c>
      <c r="AT205">
        <v>13.8</v>
      </c>
      <c r="AU205">
        <v>13.5</v>
      </c>
      <c r="AV205">
        <v>2.21</v>
      </c>
      <c r="AW205">
        <v>2.4</v>
      </c>
      <c r="AX205">
        <v>2.31</v>
      </c>
      <c r="AY205">
        <v>4384.8</v>
      </c>
      <c r="AZ205">
        <v>4853.7</v>
      </c>
      <c r="BA205">
        <v>4658.8</v>
      </c>
      <c r="BB205">
        <v>1920.4</v>
      </c>
      <c r="BC205">
        <v>2033.7</v>
      </c>
      <c r="BD205">
        <v>1981</v>
      </c>
      <c r="BE205">
        <v>844</v>
      </c>
      <c r="BF205">
        <v>855</v>
      </c>
      <c r="BG205">
        <v>849</v>
      </c>
      <c r="BH205">
        <v>143.6</v>
      </c>
      <c r="BI205">
        <v>143.69999999999999</v>
      </c>
      <c r="BJ205">
        <v>143.6</v>
      </c>
      <c r="BK205">
        <v>87.5</v>
      </c>
      <c r="BL205">
        <v>88.4</v>
      </c>
      <c r="BM205">
        <v>87.9</v>
      </c>
      <c r="BN205">
        <v>93.5</v>
      </c>
      <c r="BO205">
        <v>94.6</v>
      </c>
      <c r="BP205">
        <v>94</v>
      </c>
      <c r="BQ205">
        <v>5.8</v>
      </c>
      <c r="BR205">
        <v>6.6</v>
      </c>
      <c r="BS205">
        <v>6.1</v>
      </c>
      <c r="BT205">
        <v>27.4</v>
      </c>
      <c r="BU205">
        <v>38.200000000000003</v>
      </c>
      <c r="BV205">
        <v>29.2</v>
      </c>
      <c r="BW205">
        <v>257</v>
      </c>
      <c r="BX205">
        <v>284</v>
      </c>
      <c r="BY205">
        <v>280</v>
      </c>
      <c r="BZ205">
        <v>10.1</v>
      </c>
      <c r="CA205">
        <v>10.6</v>
      </c>
      <c r="CB205">
        <v>10.3</v>
      </c>
      <c r="CC205">
        <v>0.1</v>
      </c>
      <c r="CD205">
        <v>0.5</v>
      </c>
      <c r="CE205">
        <v>0.2</v>
      </c>
      <c r="CF205">
        <v>0.49</v>
      </c>
      <c r="CG205">
        <v>0.51</v>
      </c>
      <c r="CH205">
        <v>0.5</v>
      </c>
      <c r="CI205">
        <v>35</v>
      </c>
      <c r="CJ205">
        <v>35</v>
      </c>
      <c r="CK205">
        <v>35</v>
      </c>
      <c r="CL205">
        <v>169.9</v>
      </c>
      <c r="CM205">
        <v>190.2</v>
      </c>
      <c r="CN205">
        <v>177.6</v>
      </c>
      <c r="CO205">
        <v>1660</v>
      </c>
      <c r="CP205">
        <v>720</v>
      </c>
      <c r="CQ205">
        <v>540</v>
      </c>
      <c r="CR205">
        <v>1750</v>
      </c>
      <c r="CS205">
        <v>7.8700000000000006E-2</v>
      </c>
      <c r="CT205">
        <v>8.1299999999999997E-2</v>
      </c>
      <c r="CU205">
        <v>0.08</v>
      </c>
      <c r="CV205">
        <v>9.9099999999999994E-2</v>
      </c>
      <c r="CW205">
        <v>0.1016</v>
      </c>
      <c r="CX205">
        <v>0.1003</v>
      </c>
      <c r="CY205">
        <v>6.0999999999999999E-2</v>
      </c>
      <c r="CZ205">
        <v>6.6000000000000003E-2</v>
      </c>
      <c r="DA205">
        <v>6.4100000000000004E-2</v>
      </c>
      <c r="DB205">
        <v>7.3700000000000002E-2</v>
      </c>
      <c r="DC205">
        <v>7.6200000000000004E-2</v>
      </c>
      <c r="DD205">
        <v>7.5600000000000001E-2</v>
      </c>
      <c r="DE205">
        <v>6.3500000000000001E-2</v>
      </c>
      <c r="DF205">
        <v>7.1099999999999997E-2</v>
      </c>
      <c r="DG205">
        <v>6.7299999999999999E-2</v>
      </c>
      <c r="DH205">
        <v>2.5000000000000001E-3</v>
      </c>
      <c r="DI205">
        <v>16</v>
      </c>
      <c r="DJ205">
        <v>4.0599999999999997E-2</v>
      </c>
      <c r="DK205" t="s">
        <v>811</v>
      </c>
      <c r="DL205">
        <v>152</v>
      </c>
      <c r="DM205">
        <v>8252</v>
      </c>
      <c r="DN205" t="s">
        <v>188</v>
      </c>
      <c r="DO205">
        <v>1219</v>
      </c>
      <c r="DP205">
        <v>2405</v>
      </c>
      <c r="DQ205" t="s">
        <v>142</v>
      </c>
      <c r="DR205">
        <v>169</v>
      </c>
      <c r="DS205">
        <v>20060128</v>
      </c>
      <c r="DT205" t="s">
        <v>849</v>
      </c>
      <c r="DU205">
        <v>152</v>
      </c>
      <c r="DV205" t="s">
        <v>143</v>
      </c>
    </row>
    <row r="206" spans="1:126">
      <c r="A206" t="s">
        <v>160</v>
      </c>
      <c r="B206">
        <v>3</v>
      </c>
      <c r="C206">
        <v>11.2</v>
      </c>
      <c r="D206">
        <v>54213</v>
      </c>
      <c r="E206">
        <v>1009</v>
      </c>
      <c r="F206" t="s">
        <v>145</v>
      </c>
      <c r="G206">
        <v>20060204</v>
      </c>
      <c r="H206" t="s">
        <v>852</v>
      </c>
      <c r="I206" t="s">
        <v>236</v>
      </c>
      <c r="J206">
        <v>20060206</v>
      </c>
      <c r="K206">
        <v>20060804</v>
      </c>
      <c r="L206">
        <v>20060131</v>
      </c>
      <c r="M206" t="s">
        <v>133</v>
      </c>
      <c r="N206" t="s">
        <v>133</v>
      </c>
      <c r="O206" t="s">
        <v>133</v>
      </c>
      <c r="P206">
        <v>-1.2150000000000001</v>
      </c>
      <c r="Q206" t="s">
        <v>135</v>
      </c>
      <c r="R206" t="s">
        <v>136</v>
      </c>
      <c r="S206" t="s">
        <v>135</v>
      </c>
      <c r="T206" t="s">
        <v>137</v>
      </c>
      <c r="U206" t="s">
        <v>137</v>
      </c>
      <c r="V206">
        <v>0</v>
      </c>
      <c r="W206" t="s">
        <v>151</v>
      </c>
      <c r="X206">
        <v>143.5</v>
      </c>
      <c r="Y206">
        <v>20060202</v>
      </c>
      <c r="Z206" t="s">
        <v>138</v>
      </c>
      <c r="AA206" t="s">
        <v>853</v>
      </c>
      <c r="AB206" t="s">
        <v>838</v>
      </c>
      <c r="AC206">
        <v>40</v>
      </c>
      <c r="AD206">
        <v>63.57</v>
      </c>
      <c r="AE206">
        <v>55.29</v>
      </c>
      <c r="AF206">
        <v>10.53</v>
      </c>
      <c r="AG206">
        <v>9.33</v>
      </c>
      <c r="AH206">
        <v>9.4499999999999993</v>
      </c>
      <c r="AI206">
        <v>90</v>
      </c>
      <c r="AJ206" t="s">
        <v>854</v>
      </c>
      <c r="AK206">
        <v>40</v>
      </c>
      <c r="AL206">
        <v>5.5</v>
      </c>
      <c r="AM206">
        <v>5.7</v>
      </c>
      <c r="AN206">
        <v>11.2</v>
      </c>
      <c r="AO206">
        <v>0</v>
      </c>
      <c r="AP206">
        <v>3148</v>
      </c>
      <c r="AQ206">
        <v>3153</v>
      </c>
      <c r="AR206">
        <v>3150</v>
      </c>
      <c r="AS206">
        <v>13.2</v>
      </c>
      <c r="AT206">
        <v>13.6</v>
      </c>
      <c r="AU206">
        <v>13.5</v>
      </c>
      <c r="AV206">
        <v>2.2400000000000002</v>
      </c>
      <c r="AW206">
        <v>2.44</v>
      </c>
      <c r="AX206">
        <v>2.33</v>
      </c>
      <c r="AY206">
        <v>4951.7</v>
      </c>
      <c r="AZ206">
        <v>5450.6</v>
      </c>
      <c r="BA206">
        <v>5180.5</v>
      </c>
      <c r="BB206">
        <v>1582.9</v>
      </c>
      <c r="BC206">
        <v>2085.1999999999998</v>
      </c>
      <c r="BD206">
        <v>1867.4</v>
      </c>
      <c r="BE206">
        <v>835</v>
      </c>
      <c r="BF206">
        <v>856</v>
      </c>
      <c r="BG206">
        <v>849</v>
      </c>
      <c r="BH206">
        <v>143.5</v>
      </c>
      <c r="BI206">
        <v>143.69999999999999</v>
      </c>
      <c r="BJ206">
        <v>143.6</v>
      </c>
      <c r="BK206">
        <v>87.4</v>
      </c>
      <c r="BL206">
        <v>88.4</v>
      </c>
      <c r="BM206">
        <v>87.8</v>
      </c>
      <c r="BN206">
        <v>92.9</v>
      </c>
      <c r="BO206">
        <v>94</v>
      </c>
      <c r="BP206">
        <v>93.4</v>
      </c>
      <c r="BQ206">
        <v>5.3</v>
      </c>
      <c r="BR206">
        <v>6.1</v>
      </c>
      <c r="BS206">
        <v>5.6</v>
      </c>
      <c r="BT206">
        <v>27.6</v>
      </c>
      <c r="BU206">
        <v>38.1</v>
      </c>
      <c r="BV206">
        <v>32.1</v>
      </c>
      <c r="BW206">
        <v>270</v>
      </c>
      <c r="BX206">
        <v>285</v>
      </c>
      <c r="BY206">
        <v>279</v>
      </c>
      <c r="BZ206">
        <v>9.9</v>
      </c>
      <c r="CA206">
        <v>10.4</v>
      </c>
      <c r="CB206">
        <v>10.199999999999999</v>
      </c>
      <c r="CC206">
        <v>0.1</v>
      </c>
      <c r="CD206">
        <v>0.3</v>
      </c>
      <c r="CE206">
        <v>0.2</v>
      </c>
      <c r="CF206">
        <v>0.48</v>
      </c>
      <c r="CG206">
        <v>0.51</v>
      </c>
      <c r="CH206">
        <v>0.5</v>
      </c>
      <c r="CI206">
        <v>35</v>
      </c>
      <c r="CJ206">
        <v>35</v>
      </c>
      <c r="CK206">
        <v>35</v>
      </c>
      <c r="CL206">
        <v>162.19999999999999</v>
      </c>
      <c r="CM206">
        <v>192.7</v>
      </c>
      <c r="CN206">
        <v>174.4</v>
      </c>
      <c r="CO206">
        <v>1660</v>
      </c>
      <c r="CP206">
        <v>720</v>
      </c>
      <c r="CQ206">
        <v>540</v>
      </c>
      <c r="CR206">
        <v>1750</v>
      </c>
      <c r="CS206">
        <v>7.3700000000000002E-2</v>
      </c>
      <c r="CT206">
        <v>8.1299999999999997E-2</v>
      </c>
      <c r="CU206">
        <v>7.6700000000000004E-2</v>
      </c>
      <c r="CV206">
        <v>9.4E-2</v>
      </c>
      <c r="CW206">
        <v>0.1016</v>
      </c>
      <c r="CX206">
        <v>9.8400000000000001E-2</v>
      </c>
      <c r="CY206">
        <v>6.0999999999999999E-2</v>
      </c>
      <c r="CZ206">
        <v>6.6000000000000003E-2</v>
      </c>
      <c r="DA206">
        <v>6.3500000000000001E-2</v>
      </c>
      <c r="DB206">
        <v>6.3500000000000001E-2</v>
      </c>
      <c r="DC206">
        <v>6.8599999999999994E-2</v>
      </c>
      <c r="DD206">
        <v>6.6000000000000003E-2</v>
      </c>
      <c r="DE206">
        <v>5.5899999999999998E-2</v>
      </c>
      <c r="DF206">
        <v>6.0999999999999999E-2</v>
      </c>
      <c r="DG206">
        <v>5.8400000000000001E-2</v>
      </c>
      <c r="DH206">
        <v>5.1000000000000004E-3</v>
      </c>
      <c r="DI206">
        <v>17</v>
      </c>
      <c r="DJ206">
        <v>4.8300000000000003E-2</v>
      </c>
      <c r="DK206" t="s">
        <v>811</v>
      </c>
      <c r="DL206">
        <v>152</v>
      </c>
      <c r="DM206">
        <v>8252</v>
      </c>
      <c r="DN206" t="s">
        <v>188</v>
      </c>
      <c r="DO206">
        <v>1219</v>
      </c>
      <c r="DP206">
        <v>2405</v>
      </c>
      <c r="DQ206" t="s">
        <v>142</v>
      </c>
      <c r="DR206" t="s">
        <v>855</v>
      </c>
      <c r="DS206">
        <v>20060204</v>
      </c>
      <c r="DT206" t="s">
        <v>852</v>
      </c>
      <c r="DU206">
        <v>152</v>
      </c>
      <c r="DV206" t="s">
        <v>143</v>
      </c>
    </row>
    <row r="207" spans="1:126">
      <c r="A207" t="s">
        <v>126</v>
      </c>
      <c r="B207">
        <v>4</v>
      </c>
      <c r="C207">
        <v>13.9</v>
      </c>
      <c r="D207">
        <v>57929</v>
      </c>
      <c r="E207" t="s">
        <v>577</v>
      </c>
      <c r="F207" t="s">
        <v>145</v>
      </c>
      <c r="G207">
        <v>20060316</v>
      </c>
      <c r="H207" t="s">
        <v>579</v>
      </c>
      <c r="I207" t="s">
        <v>236</v>
      </c>
      <c r="J207">
        <v>20060317</v>
      </c>
      <c r="K207">
        <v>20060916</v>
      </c>
      <c r="L207" t="s">
        <v>689</v>
      </c>
      <c r="M207" t="s">
        <v>244</v>
      </c>
      <c r="N207" t="s">
        <v>382</v>
      </c>
      <c r="O207" t="s">
        <v>133</v>
      </c>
      <c r="P207">
        <v>0.46260000000000001</v>
      </c>
      <c r="Q207" t="s">
        <v>135</v>
      </c>
      <c r="R207" t="s">
        <v>136</v>
      </c>
      <c r="S207" t="s">
        <v>135</v>
      </c>
      <c r="T207" t="s">
        <v>137</v>
      </c>
      <c r="U207" t="s">
        <v>137</v>
      </c>
      <c r="V207">
        <v>0</v>
      </c>
      <c r="W207" t="s">
        <v>200</v>
      </c>
      <c r="X207">
        <v>143.5</v>
      </c>
      <c r="Y207">
        <v>20060314</v>
      </c>
      <c r="Z207" t="s">
        <v>138</v>
      </c>
      <c r="AA207" t="s">
        <v>856</v>
      </c>
      <c r="AB207" t="s">
        <v>828</v>
      </c>
      <c r="AC207">
        <v>40</v>
      </c>
      <c r="AD207">
        <v>59.04</v>
      </c>
      <c r="AE207">
        <v>10.17</v>
      </c>
      <c r="AF207">
        <v>52.34</v>
      </c>
      <c r="AG207">
        <v>9.18</v>
      </c>
      <c r="AH207">
        <v>9.3000000000000007</v>
      </c>
      <c r="AI207">
        <v>180</v>
      </c>
      <c r="AJ207" t="s">
        <v>857</v>
      </c>
      <c r="AK207">
        <v>40</v>
      </c>
      <c r="AL207">
        <v>6.8</v>
      </c>
      <c r="AM207">
        <v>7.1</v>
      </c>
      <c r="AN207">
        <v>13.9</v>
      </c>
      <c r="AO207">
        <v>0</v>
      </c>
      <c r="AP207">
        <v>3147</v>
      </c>
      <c r="AQ207">
        <v>3154</v>
      </c>
      <c r="AR207">
        <v>3149.7</v>
      </c>
      <c r="AS207">
        <v>13.4</v>
      </c>
      <c r="AT207">
        <v>13.8</v>
      </c>
      <c r="AU207">
        <v>13.6</v>
      </c>
      <c r="AV207">
        <v>2.19</v>
      </c>
      <c r="AW207">
        <v>2.23</v>
      </c>
      <c r="AX207">
        <v>2.21</v>
      </c>
      <c r="AY207">
        <v>6.2</v>
      </c>
      <c r="AZ207">
        <v>6.5</v>
      </c>
      <c r="BA207">
        <v>6.4</v>
      </c>
      <c r="BB207" t="s">
        <v>168</v>
      </c>
      <c r="BC207" t="s">
        <v>168</v>
      </c>
      <c r="BD207" t="s">
        <v>168</v>
      </c>
      <c r="BE207">
        <v>836</v>
      </c>
      <c r="BF207">
        <v>860</v>
      </c>
      <c r="BG207">
        <v>849</v>
      </c>
      <c r="BH207">
        <v>143.5</v>
      </c>
      <c r="BI207">
        <v>143.80000000000001</v>
      </c>
      <c r="BJ207">
        <v>143.6</v>
      </c>
      <c r="BK207">
        <v>87.8</v>
      </c>
      <c r="BL207">
        <v>88.2</v>
      </c>
      <c r="BM207">
        <v>88</v>
      </c>
      <c r="BN207">
        <v>93.6</v>
      </c>
      <c r="BO207">
        <v>94.1</v>
      </c>
      <c r="BP207">
        <v>93.8</v>
      </c>
      <c r="BQ207">
        <v>5.7</v>
      </c>
      <c r="BR207">
        <v>6.2</v>
      </c>
      <c r="BS207">
        <v>5.8</v>
      </c>
      <c r="BT207">
        <v>27.7</v>
      </c>
      <c r="BU207">
        <v>33.799999999999997</v>
      </c>
      <c r="BV207">
        <v>31</v>
      </c>
      <c r="BW207">
        <v>276</v>
      </c>
      <c r="BX207">
        <v>276</v>
      </c>
      <c r="BY207">
        <v>276</v>
      </c>
      <c r="BZ207">
        <v>10.1</v>
      </c>
      <c r="CA207">
        <v>10.1</v>
      </c>
      <c r="CB207">
        <v>10.1</v>
      </c>
      <c r="CC207">
        <v>0.4</v>
      </c>
      <c r="CD207">
        <v>0.4</v>
      </c>
      <c r="CE207">
        <v>0.4</v>
      </c>
      <c r="CF207">
        <v>0.45</v>
      </c>
      <c r="CG207">
        <v>0.52</v>
      </c>
      <c r="CH207">
        <v>0.5</v>
      </c>
      <c r="CI207">
        <v>35</v>
      </c>
      <c r="CJ207">
        <v>35</v>
      </c>
      <c r="CK207">
        <v>35</v>
      </c>
      <c r="CL207">
        <v>189.7</v>
      </c>
      <c r="CM207">
        <v>257.7</v>
      </c>
      <c r="CN207">
        <v>218</v>
      </c>
      <c r="CO207">
        <v>1660</v>
      </c>
      <c r="CP207">
        <v>720</v>
      </c>
      <c r="CQ207">
        <v>540</v>
      </c>
      <c r="CR207">
        <v>1660</v>
      </c>
      <c r="CS207">
        <v>6.0999999999999999E-2</v>
      </c>
      <c r="CT207">
        <v>6.0999999999999999E-2</v>
      </c>
      <c r="CU207">
        <v>6.0999999999999999E-2</v>
      </c>
      <c r="CV207">
        <v>9.4E-2</v>
      </c>
      <c r="CW207">
        <v>9.4E-2</v>
      </c>
      <c r="CX207">
        <v>9.4E-2</v>
      </c>
      <c r="CY207">
        <v>6.8599999999999994E-2</v>
      </c>
      <c r="CZ207">
        <v>6.8599999999999994E-2</v>
      </c>
      <c r="DA207">
        <v>6.8599999999999994E-2</v>
      </c>
      <c r="DB207">
        <v>5.5899999999999998E-2</v>
      </c>
      <c r="DC207">
        <v>6.6000000000000003E-2</v>
      </c>
      <c r="DD207">
        <v>6.0999999999999999E-2</v>
      </c>
      <c r="DE207">
        <v>6.0999999999999999E-2</v>
      </c>
      <c r="DF207">
        <v>7.1099999999999997E-2</v>
      </c>
      <c r="DG207">
        <v>6.6000000000000003E-2</v>
      </c>
      <c r="DH207">
        <v>0</v>
      </c>
      <c r="DI207">
        <v>6</v>
      </c>
      <c r="DJ207">
        <v>3.56E-2</v>
      </c>
      <c r="DK207" t="s">
        <v>825</v>
      </c>
      <c r="DL207">
        <v>6982</v>
      </c>
      <c r="DM207">
        <v>8252</v>
      </c>
      <c r="DN207">
        <v>8231</v>
      </c>
      <c r="DO207">
        <v>1272</v>
      </c>
      <c r="DP207" t="s">
        <v>516</v>
      </c>
      <c r="DQ207" t="s">
        <v>142</v>
      </c>
      <c r="DR207">
        <v>105</v>
      </c>
      <c r="DS207">
        <v>20060316</v>
      </c>
      <c r="DT207" t="s">
        <v>579</v>
      </c>
      <c r="DU207">
        <v>66</v>
      </c>
      <c r="DV207" t="s">
        <v>143</v>
      </c>
    </row>
    <row r="208" spans="1:126">
      <c r="A208" t="s">
        <v>160</v>
      </c>
      <c r="B208">
        <v>4</v>
      </c>
      <c r="C208">
        <v>14.6</v>
      </c>
      <c r="D208">
        <v>44913</v>
      </c>
      <c r="E208">
        <v>1009</v>
      </c>
      <c r="F208" t="s">
        <v>145</v>
      </c>
      <c r="G208">
        <v>20060322</v>
      </c>
      <c r="H208" t="s">
        <v>858</v>
      </c>
      <c r="I208" t="s">
        <v>236</v>
      </c>
      <c r="J208">
        <v>20060323</v>
      </c>
      <c r="K208">
        <v>20060922</v>
      </c>
      <c r="L208">
        <v>20060317</v>
      </c>
      <c r="M208" t="s">
        <v>133</v>
      </c>
      <c r="N208" t="s">
        <v>133</v>
      </c>
      <c r="O208" t="s">
        <v>133</v>
      </c>
      <c r="P208">
        <v>0.37380000000000002</v>
      </c>
      <c r="Q208" t="s">
        <v>135</v>
      </c>
      <c r="R208" t="s">
        <v>136</v>
      </c>
      <c r="S208" t="s">
        <v>135</v>
      </c>
      <c r="T208" t="s">
        <v>137</v>
      </c>
      <c r="U208" t="s">
        <v>137</v>
      </c>
      <c r="V208">
        <v>0</v>
      </c>
      <c r="W208" t="s">
        <v>151</v>
      </c>
      <c r="X208">
        <v>143.5</v>
      </c>
      <c r="Y208">
        <v>20060320</v>
      </c>
      <c r="Z208" t="s">
        <v>138</v>
      </c>
      <c r="AA208" t="s">
        <v>859</v>
      </c>
      <c r="AB208" t="s">
        <v>838</v>
      </c>
      <c r="AC208">
        <v>40</v>
      </c>
      <c r="AD208">
        <v>63.8</v>
      </c>
      <c r="AE208">
        <v>55.24</v>
      </c>
      <c r="AF208">
        <v>10.52</v>
      </c>
      <c r="AG208">
        <v>9.3000000000000007</v>
      </c>
      <c r="AH208">
        <v>9.35</v>
      </c>
      <c r="AI208">
        <v>60</v>
      </c>
      <c r="AJ208" t="s">
        <v>860</v>
      </c>
      <c r="AK208">
        <v>40</v>
      </c>
      <c r="AL208">
        <v>8.1999999999999993</v>
      </c>
      <c r="AM208">
        <v>6.4</v>
      </c>
      <c r="AN208">
        <v>14.6</v>
      </c>
      <c r="AO208">
        <v>0</v>
      </c>
      <c r="AP208">
        <v>3146</v>
      </c>
      <c r="AQ208">
        <v>3152</v>
      </c>
      <c r="AR208">
        <v>3150</v>
      </c>
      <c r="AS208">
        <v>13.3</v>
      </c>
      <c r="AT208">
        <v>13.6</v>
      </c>
      <c r="AU208">
        <v>13.5</v>
      </c>
      <c r="AV208">
        <v>2.1800000000000002</v>
      </c>
      <c r="AW208">
        <v>2.27</v>
      </c>
      <c r="AX208">
        <v>2.23</v>
      </c>
      <c r="AY208">
        <v>3700</v>
      </c>
      <c r="AZ208">
        <v>4179</v>
      </c>
      <c r="BA208">
        <v>4000</v>
      </c>
      <c r="BB208">
        <v>2002</v>
      </c>
      <c r="BC208">
        <v>2407</v>
      </c>
      <c r="BD208">
        <v>2249</v>
      </c>
      <c r="BE208">
        <v>842</v>
      </c>
      <c r="BF208">
        <v>861</v>
      </c>
      <c r="BG208">
        <v>849</v>
      </c>
      <c r="BH208">
        <v>143.4</v>
      </c>
      <c r="BI208">
        <v>143.6</v>
      </c>
      <c r="BJ208">
        <v>143.5</v>
      </c>
      <c r="BK208">
        <v>87.7</v>
      </c>
      <c r="BL208">
        <v>88.2</v>
      </c>
      <c r="BM208">
        <v>87.9</v>
      </c>
      <c r="BN208">
        <v>93.3</v>
      </c>
      <c r="BO208">
        <v>93.8</v>
      </c>
      <c r="BP208">
        <v>93.5</v>
      </c>
      <c r="BQ208">
        <v>5.4</v>
      </c>
      <c r="BR208">
        <v>5.7</v>
      </c>
      <c r="BS208">
        <v>5.6</v>
      </c>
      <c r="BT208">
        <v>25.8</v>
      </c>
      <c r="BU208">
        <v>27.2</v>
      </c>
      <c r="BV208">
        <v>26.5</v>
      </c>
      <c r="BW208">
        <v>269</v>
      </c>
      <c r="BX208">
        <v>280</v>
      </c>
      <c r="BY208">
        <v>273</v>
      </c>
      <c r="BZ208">
        <v>8.8000000000000007</v>
      </c>
      <c r="CA208">
        <v>9.5</v>
      </c>
      <c r="CB208">
        <v>9</v>
      </c>
      <c r="CC208">
        <v>0.4</v>
      </c>
      <c r="CD208">
        <v>0.8</v>
      </c>
      <c r="CE208">
        <v>0.6</v>
      </c>
      <c r="CF208">
        <v>0.48</v>
      </c>
      <c r="CG208">
        <v>0.51</v>
      </c>
      <c r="CH208">
        <v>0.5</v>
      </c>
      <c r="CI208">
        <v>35</v>
      </c>
      <c r="CJ208">
        <v>35</v>
      </c>
      <c r="CK208">
        <v>35</v>
      </c>
      <c r="CL208">
        <v>306</v>
      </c>
      <c r="CM208">
        <v>343</v>
      </c>
      <c r="CN208">
        <v>328</v>
      </c>
      <c r="CO208">
        <v>1660</v>
      </c>
      <c r="CP208">
        <v>720</v>
      </c>
      <c r="CQ208">
        <v>540</v>
      </c>
      <c r="CR208">
        <v>1780</v>
      </c>
      <c r="CS208">
        <v>7.6200000000000004E-2</v>
      </c>
      <c r="CT208">
        <v>8.3799999999999999E-2</v>
      </c>
      <c r="CU208">
        <v>0.08</v>
      </c>
      <c r="CV208">
        <v>9.9099999999999994E-2</v>
      </c>
      <c r="CW208">
        <v>0.1041</v>
      </c>
      <c r="CX208">
        <v>0.10100000000000001</v>
      </c>
      <c r="CY208">
        <v>6.0999999999999999E-2</v>
      </c>
      <c r="CZ208">
        <v>6.3500000000000001E-2</v>
      </c>
      <c r="DA208">
        <v>6.2199999999999998E-2</v>
      </c>
      <c r="DB208">
        <v>5.0799999999999998E-2</v>
      </c>
      <c r="DC208">
        <v>5.0799999999999998E-2</v>
      </c>
      <c r="DD208">
        <v>5.0799999999999998E-2</v>
      </c>
      <c r="DE208">
        <v>7.1099999999999997E-2</v>
      </c>
      <c r="DF208">
        <v>7.6200000000000004E-2</v>
      </c>
      <c r="DG208">
        <v>7.3700000000000002E-2</v>
      </c>
      <c r="DH208">
        <v>0</v>
      </c>
      <c r="DI208">
        <v>18</v>
      </c>
      <c r="DJ208">
        <v>6.0999999999999999E-2</v>
      </c>
      <c r="DK208">
        <v>205</v>
      </c>
      <c r="DL208">
        <v>205</v>
      </c>
      <c r="DM208">
        <v>8252</v>
      </c>
      <c r="DN208" t="s">
        <v>188</v>
      </c>
      <c r="DO208">
        <v>1236</v>
      </c>
      <c r="DP208">
        <v>2405</v>
      </c>
      <c r="DQ208" t="s">
        <v>142</v>
      </c>
      <c r="DR208">
        <v>181</v>
      </c>
      <c r="DS208">
        <v>20060322</v>
      </c>
      <c r="DT208" t="s">
        <v>858</v>
      </c>
      <c r="DU208" t="s">
        <v>840</v>
      </c>
      <c r="DV208" t="s">
        <v>143</v>
      </c>
    </row>
    <row r="209" spans="1:126">
      <c r="A209" t="s">
        <v>126</v>
      </c>
      <c r="B209">
        <v>3</v>
      </c>
      <c r="C209">
        <v>24</v>
      </c>
      <c r="D209">
        <v>59118</v>
      </c>
      <c r="E209">
        <v>1009</v>
      </c>
      <c r="F209" t="s">
        <v>128</v>
      </c>
      <c r="G209">
        <v>20060525</v>
      </c>
      <c r="H209" t="s">
        <v>536</v>
      </c>
      <c r="I209" t="s">
        <v>261</v>
      </c>
      <c r="J209">
        <v>20060531</v>
      </c>
      <c r="K209" t="s">
        <v>624</v>
      </c>
      <c r="L209" t="s">
        <v>341</v>
      </c>
      <c r="M209" t="s">
        <v>244</v>
      </c>
      <c r="N209" t="s">
        <v>133</v>
      </c>
      <c r="O209" t="s">
        <v>133</v>
      </c>
      <c r="P209">
        <v>4.7664</v>
      </c>
      <c r="Q209" t="s">
        <v>135</v>
      </c>
      <c r="R209" t="s">
        <v>136</v>
      </c>
      <c r="S209" t="s">
        <v>135</v>
      </c>
      <c r="T209" t="s">
        <v>137</v>
      </c>
      <c r="U209" t="s">
        <v>137</v>
      </c>
      <c r="V209">
        <v>0</v>
      </c>
      <c r="W209" t="s">
        <v>200</v>
      </c>
      <c r="X209">
        <v>143.5</v>
      </c>
      <c r="Y209">
        <v>20060523</v>
      </c>
      <c r="Z209" t="s">
        <v>138</v>
      </c>
      <c r="AA209" t="s">
        <v>593</v>
      </c>
      <c r="AB209" t="s">
        <v>828</v>
      </c>
      <c r="AC209">
        <v>40</v>
      </c>
      <c r="AD209">
        <v>63.77</v>
      </c>
      <c r="AE209">
        <v>56.11</v>
      </c>
      <c r="AF209">
        <v>10.53</v>
      </c>
      <c r="AG209">
        <v>9.44</v>
      </c>
      <c r="AH209">
        <v>9.61</v>
      </c>
      <c r="AI209">
        <v>230</v>
      </c>
      <c r="AJ209" t="s">
        <v>861</v>
      </c>
      <c r="AK209">
        <v>40</v>
      </c>
      <c r="AL209">
        <v>14.4</v>
      </c>
      <c r="AM209">
        <v>9.6</v>
      </c>
      <c r="AN209">
        <v>24</v>
      </c>
      <c r="AO209">
        <v>0</v>
      </c>
      <c r="AP209">
        <v>3150</v>
      </c>
      <c r="AQ209">
        <v>3159</v>
      </c>
      <c r="AR209">
        <v>3154.7</v>
      </c>
      <c r="AS209">
        <v>13</v>
      </c>
      <c r="AT209">
        <v>13.7</v>
      </c>
      <c r="AU209">
        <v>13.3</v>
      </c>
      <c r="AV209">
        <v>2.16</v>
      </c>
      <c r="AW209">
        <v>2.25</v>
      </c>
      <c r="AX209">
        <v>2.21</v>
      </c>
      <c r="AY209">
        <v>6</v>
      </c>
      <c r="AZ209">
        <v>6.6</v>
      </c>
      <c r="BA209">
        <v>6.2</v>
      </c>
      <c r="BB209" t="s">
        <v>168</v>
      </c>
      <c r="BC209" t="s">
        <v>168</v>
      </c>
      <c r="BD209" t="s">
        <v>168</v>
      </c>
      <c r="BE209">
        <v>837</v>
      </c>
      <c r="BF209">
        <v>864</v>
      </c>
      <c r="BG209">
        <v>851</v>
      </c>
      <c r="BH209">
        <v>143.19999999999999</v>
      </c>
      <c r="BI209">
        <v>143.9</v>
      </c>
      <c r="BJ209">
        <v>143.5</v>
      </c>
      <c r="BK209">
        <v>87.4</v>
      </c>
      <c r="BL209">
        <v>88.4</v>
      </c>
      <c r="BM209">
        <v>87.9</v>
      </c>
      <c r="BN209">
        <v>93.2</v>
      </c>
      <c r="BO209">
        <v>94</v>
      </c>
      <c r="BP209">
        <v>93.6</v>
      </c>
      <c r="BQ209">
        <v>5.4</v>
      </c>
      <c r="BR209">
        <v>6.2</v>
      </c>
      <c r="BS209">
        <v>5.7</v>
      </c>
      <c r="BT209">
        <v>27.6</v>
      </c>
      <c r="BU209">
        <v>32.9</v>
      </c>
      <c r="BV209">
        <v>29.6</v>
      </c>
      <c r="BW209">
        <v>276</v>
      </c>
      <c r="BX209">
        <v>276</v>
      </c>
      <c r="BY209">
        <v>276</v>
      </c>
      <c r="BZ209">
        <v>8.4</v>
      </c>
      <c r="CA209">
        <v>10.1</v>
      </c>
      <c r="CB209">
        <v>9</v>
      </c>
      <c r="CC209">
        <v>0.4</v>
      </c>
      <c r="CD209">
        <v>0.4</v>
      </c>
      <c r="CE209">
        <v>0.4</v>
      </c>
      <c r="CF209">
        <v>0.5</v>
      </c>
      <c r="CG209">
        <v>0.5</v>
      </c>
      <c r="CH209">
        <v>0.5</v>
      </c>
      <c r="CI209">
        <v>35</v>
      </c>
      <c r="CJ209">
        <v>35</v>
      </c>
      <c r="CK209">
        <v>35</v>
      </c>
      <c r="CL209">
        <v>192.6</v>
      </c>
      <c r="CM209">
        <v>232.2</v>
      </c>
      <c r="CN209">
        <v>210.2</v>
      </c>
      <c r="CO209">
        <v>1660</v>
      </c>
      <c r="CP209">
        <v>720</v>
      </c>
      <c r="CQ209">
        <v>540</v>
      </c>
      <c r="CR209">
        <v>1610</v>
      </c>
      <c r="CS209">
        <v>6.8599999999999994E-2</v>
      </c>
      <c r="CT209">
        <v>6.8599999999999994E-2</v>
      </c>
      <c r="CU209">
        <v>6.8599999999999994E-2</v>
      </c>
      <c r="CV209">
        <v>7.8700000000000006E-2</v>
      </c>
      <c r="CW209">
        <v>7.8700000000000006E-2</v>
      </c>
      <c r="CX209">
        <v>7.8700000000000006E-2</v>
      </c>
      <c r="CY209">
        <v>7.6200000000000004E-2</v>
      </c>
      <c r="CZ209">
        <v>7.6200000000000004E-2</v>
      </c>
      <c r="DA209">
        <v>7.6200000000000004E-2</v>
      </c>
      <c r="DB209">
        <v>5.8400000000000001E-2</v>
      </c>
      <c r="DC209">
        <v>6.3500000000000001E-2</v>
      </c>
      <c r="DD209">
        <v>6.0999999999999999E-2</v>
      </c>
      <c r="DE209">
        <v>5.0799999999999998E-2</v>
      </c>
      <c r="DF209">
        <v>5.5899999999999998E-2</v>
      </c>
      <c r="DG209">
        <v>5.33E-2</v>
      </c>
      <c r="DH209">
        <v>0</v>
      </c>
      <c r="DI209">
        <v>15</v>
      </c>
      <c r="DJ209">
        <v>5.5899999999999998E-2</v>
      </c>
      <c r="DK209" t="s">
        <v>842</v>
      </c>
      <c r="DL209" t="s">
        <v>808</v>
      </c>
      <c r="DM209">
        <v>8252</v>
      </c>
      <c r="DN209">
        <v>8231</v>
      </c>
      <c r="DO209">
        <v>1216</v>
      </c>
      <c r="DP209" t="s">
        <v>403</v>
      </c>
      <c r="DQ209" t="s">
        <v>142</v>
      </c>
      <c r="DR209">
        <v>38</v>
      </c>
      <c r="DS209">
        <v>20060525</v>
      </c>
      <c r="DT209" t="s">
        <v>536</v>
      </c>
      <c r="DU209" t="s">
        <v>817</v>
      </c>
      <c r="DV209" t="s">
        <v>143</v>
      </c>
    </row>
    <row r="210" spans="1:126">
      <c r="A210" t="s">
        <v>126</v>
      </c>
      <c r="B210">
        <v>4</v>
      </c>
      <c r="C210">
        <v>15.4</v>
      </c>
      <c r="D210">
        <v>59119</v>
      </c>
      <c r="E210">
        <v>1009</v>
      </c>
      <c r="F210" t="s">
        <v>145</v>
      </c>
      <c r="G210">
        <v>20060607</v>
      </c>
      <c r="H210" t="s">
        <v>205</v>
      </c>
      <c r="I210" t="s">
        <v>236</v>
      </c>
      <c r="J210">
        <v>20060608</v>
      </c>
      <c r="K210">
        <v>20061207</v>
      </c>
      <c r="L210" t="s">
        <v>133</v>
      </c>
      <c r="M210" t="s">
        <v>133</v>
      </c>
      <c r="N210" t="s">
        <v>133</v>
      </c>
      <c r="O210" t="s">
        <v>133</v>
      </c>
      <c r="P210">
        <v>0.74770000000000003</v>
      </c>
      <c r="Q210" t="s">
        <v>135</v>
      </c>
      <c r="R210" t="s">
        <v>136</v>
      </c>
      <c r="S210" t="s">
        <v>135</v>
      </c>
      <c r="T210" t="s">
        <v>137</v>
      </c>
      <c r="U210" t="s">
        <v>137</v>
      </c>
      <c r="V210">
        <v>0</v>
      </c>
      <c r="W210" t="s">
        <v>286</v>
      </c>
      <c r="X210">
        <v>143.5</v>
      </c>
      <c r="Y210">
        <v>20060605</v>
      </c>
      <c r="Z210" t="s">
        <v>138</v>
      </c>
      <c r="AA210" t="s">
        <v>862</v>
      </c>
      <c r="AB210" t="s">
        <v>828</v>
      </c>
      <c r="AC210">
        <v>40</v>
      </c>
      <c r="AD210">
        <v>63.89</v>
      </c>
      <c r="AE210">
        <v>57.23</v>
      </c>
      <c r="AF210">
        <v>10.53</v>
      </c>
      <c r="AG210">
        <v>9.44</v>
      </c>
      <c r="AH210">
        <v>9.51</v>
      </c>
      <c r="AI210">
        <v>240</v>
      </c>
      <c r="AJ210" t="s">
        <v>863</v>
      </c>
      <c r="AK210">
        <v>40</v>
      </c>
      <c r="AL210">
        <v>7.3</v>
      </c>
      <c r="AM210">
        <v>8.1</v>
      </c>
      <c r="AN210">
        <v>15.4</v>
      </c>
      <c r="AO210">
        <v>0</v>
      </c>
      <c r="AP210">
        <v>3145</v>
      </c>
      <c r="AQ210">
        <v>3155</v>
      </c>
      <c r="AR210">
        <v>3149</v>
      </c>
      <c r="AS210">
        <v>13.3</v>
      </c>
      <c r="AT210">
        <v>13.7</v>
      </c>
      <c r="AU210">
        <v>13.6</v>
      </c>
      <c r="AV210">
        <v>2.25</v>
      </c>
      <c r="AW210">
        <v>2.34</v>
      </c>
      <c r="AX210">
        <v>2.29</v>
      </c>
      <c r="AY210">
        <v>6.5</v>
      </c>
      <c r="AZ210">
        <v>7</v>
      </c>
      <c r="BA210">
        <v>6.8</v>
      </c>
      <c r="BB210" t="s">
        <v>168</v>
      </c>
      <c r="BC210" t="s">
        <v>168</v>
      </c>
      <c r="BD210" t="s">
        <v>168</v>
      </c>
      <c r="BE210">
        <v>829</v>
      </c>
      <c r="BF210">
        <v>859</v>
      </c>
      <c r="BG210">
        <v>845</v>
      </c>
      <c r="BH210">
        <v>143.19999999999999</v>
      </c>
      <c r="BI210">
        <v>143.69999999999999</v>
      </c>
      <c r="BJ210">
        <v>143.4</v>
      </c>
      <c r="BK210">
        <v>87.8</v>
      </c>
      <c r="BL210">
        <v>88.3</v>
      </c>
      <c r="BM210">
        <v>88</v>
      </c>
      <c r="BN210">
        <v>93.3</v>
      </c>
      <c r="BO210">
        <v>93.8</v>
      </c>
      <c r="BP210">
        <v>93.6</v>
      </c>
      <c r="BQ210">
        <v>5.4</v>
      </c>
      <c r="BR210">
        <v>5.7</v>
      </c>
      <c r="BS210">
        <v>5.6</v>
      </c>
      <c r="BT210">
        <v>30.8</v>
      </c>
      <c r="BU210">
        <v>37.799999999999997</v>
      </c>
      <c r="BV210">
        <v>34</v>
      </c>
      <c r="BW210">
        <v>276</v>
      </c>
      <c r="BX210">
        <v>276</v>
      </c>
      <c r="BY210">
        <v>276</v>
      </c>
      <c r="BZ210">
        <v>7.8</v>
      </c>
      <c r="CA210">
        <v>8.8000000000000007</v>
      </c>
      <c r="CB210">
        <v>8.3000000000000007</v>
      </c>
      <c r="CC210">
        <v>0.3</v>
      </c>
      <c r="CD210">
        <v>0.4</v>
      </c>
      <c r="CE210">
        <v>0.3</v>
      </c>
      <c r="CF210">
        <v>0.5</v>
      </c>
      <c r="CG210">
        <v>0.5</v>
      </c>
      <c r="CH210">
        <v>0.5</v>
      </c>
      <c r="CI210">
        <v>35</v>
      </c>
      <c r="CJ210">
        <v>35</v>
      </c>
      <c r="CK210">
        <v>35</v>
      </c>
      <c r="CL210">
        <v>147.19999999999999</v>
      </c>
      <c r="CM210">
        <v>232.2</v>
      </c>
      <c r="CN210">
        <v>188.9</v>
      </c>
      <c r="CO210">
        <v>1660</v>
      </c>
      <c r="CP210">
        <v>720</v>
      </c>
      <c r="CQ210">
        <v>540</v>
      </c>
      <c r="CR210">
        <v>1600</v>
      </c>
      <c r="CS210">
        <v>6.6000000000000003E-2</v>
      </c>
      <c r="CT210">
        <v>6.6000000000000003E-2</v>
      </c>
      <c r="CU210">
        <v>6.6000000000000003E-2</v>
      </c>
      <c r="CV210">
        <v>8.3799999999999999E-2</v>
      </c>
      <c r="CW210">
        <v>8.3799999999999999E-2</v>
      </c>
      <c r="CX210">
        <v>8.3799999999999999E-2</v>
      </c>
      <c r="CY210">
        <v>6.8599999999999994E-2</v>
      </c>
      <c r="CZ210">
        <v>6.8599999999999994E-2</v>
      </c>
      <c r="DA210">
        <v>6.8599999999999994E-2</v>
      </c>
      <c r="DB210">
        <v>5.5899999999999998E-2</v>
      </c>
      <c r="DC210">
        <v>6.6000000000000003E-2</v>
      </c>
      <c r="DD210">
        <v>6.0999999999999999E-2</v>
      </c>
      <c r="DE210">
        <v>6.0999999999999999E-2</v>
      </c>
      <c r="DF210">
        <v>7.1099999999999997E-2</v>
      </c>
      <c r="DG210">
        <v>6.6000000000000003E-2</v>
      </c>
      <c r="DH210">
        <v>0</v>
      </c>
      <c r="DI210">
        <v>22</v>
      </c>
      <c r="DJ210">
        <v>4.5699999999999998E-2</v>
      </c>
      <c r="DK210" t="s">
        <v>825</v>
      </c>
      <c r="DL210" t="s">
        <v>864</v>
      </c>
      <c r="DM210">
        <v>8252</v>
      </c>
      <c r="DN210">
        <v>8231</v>
      </c>
      <c r="DO210">
        <v>1272</v>
      </c>
      <c r="DP210">
        <v>2405</v>
      </c>
      <c r="DQ210" t="s">
        <v>142</v>
      </c>
      <c r="DR210">
        <v>121</v>
      </c>
      <c r="DS210">
        <v>20060607</v>
      </c>
      <c r="DT210" t="s">
        <v>205</v>
      </c>
      <c r="DU210">
        <v>66</v>
      </c>
      <c r="DV210" t="s">
        <v>143</v>
      </c>
    </row>
    <row r="211" spans="1:126">
      <c r="A211" t="s">
        <v>160</v>
      </c>
      <c r="B211">
        <v>3</v>
      </c>
      <c r="C211">
        <v>23</v>
      </c>
      <c r="D211">
        <v>60160</v>
      </c>
      <c r="E211" t="s">
        <v>577</v>
      </c>
      <c r="F211" t="s">
        <v>128</v>
      </c>
      <c r="G211">
        <v>20060623</v>
      </c>
      <c r="H211" t="s">
        <v>865</v>
      </c>
      <c r="I211" t="s">
        <v>334</v>
      </c>
      <c r="J211">
        <v>20060627</v>
      </c>
      <c r="K211" t="s">
        <v>624</v>
      </c>
      <c r="L211" t="s">
        <v>285</v>
      </c>
      <c r="M211" t="s">
        <v>866</v>
      </c>
      <c r="N211" t="s">
        <v>867</v>
      </c>
      <c r="O211" t="s">
        <v>868</v>
      </c>
      <c r="P211">
        <v>3.7010999999999998</v>
      </c>
      <c r="Q211" t="s">
        <v>135</v>
      </c>
      <c r="R211" t="s">
        <v>136</v>
      </c>
      <c r="S211" t="s">
        <v>135</v>
      </c>
      <c r="T211" t="s">
        <v>137</v>
      </c>
      <c r="U211" t="s">
        <v>137</v>
      </c>
      <c r="V211">
        <v>0</v>
      </c>
      <c r="W211" t="s">
        <v>200</v>
      </c>
      <c r="X211">
        <v>143.5</v>
      </c>
      <c r="Y211">
        <v>20060621</v>
      </c>
      <c r="Z211" t="s">
        <v>138</v>
      </c>
      <c r="AA211" t="s">
        <v>869</v>
      </c>
      <c r="AB211" t="s">
        <v>838</v>
      </c>
      <c r="AC211">
        <v>40</v>
      </c>
      <c r="AD211">
        <v>58.89</v>
      </c>
      <c r="AE211">
        <v>54.25</v>
      </c>
      <c r="AF211">
        <v>10.17</v>
      </c>
      <c r="AG211">
        <v>9.34</v>
      </c>
      <c r="AH211">
        <v>9.44</v>
      </c>
      <c r="AI211">
        <v>40</v>
      </c>
      <c r="AJ211" t="s">
        <v>870</v>
      </c>
      <c r="AK211">
        <v>40</v>
      </c>
      <c r="AL211">
        <v>11.3</v>
      </c>
      <c r="AM211">
        <v>11.7</v>
      </c>
      <c r="AN211">
        <v>23</v>
      </c>
      <c r="AO211">
        <v>0</v>
      </c>
      <c r="AP211">
        <v>3147</v>
      </c>
      <c r="AQ211">
        <v>3153</v>
      </c>
      <c r="AR211">
        <v>3150</v>
      </c>
      <c r="AS211">
        <v>13.4</v>
      </c>
      <c r="AT211">
        <v>13.5</v>
      </c>
      <c r="AU211">
        <v>13.4</v>
      </c>
      <c r="AV211">
        <v>2.2799999999999998</v>
      </c>
      <c r="AW211">
        <v>2.35</v>
      </c>
      <c r="AX211">
        <v>2.3199999999999998</v>
      </c>
      <c r="AY211">
        <v>4084.7</v>
      </c>
      <c r="AZ211">
        <v>4575.6000000000004</v>
      </c>
      <c r="BA211">
        <v>4340.5</v>
      </c>
      <c r="BB211">
        <v>1699</v>
      </c>
      <c r="BC211">
        <v>2033.4</v>
      </c>
      <c r="BD211">
        <v>1932.6</v>
      </c>
      <c r="BE211">
        <v>843</v>
      </c>
      <c r="BF211">
        <v>857</v>
      </c>
      <c r="BG211">
        <v>850</v>
      </c>
      <c r="BH211">
        <v>143.6</v>
      </c>
      <c r="BI211">
        <v>143.69999999999999</v>
      </c>
      <c r="BJ211">
        <v>143.6</v>
      </c>
      <c r="BK211">
        <v>87.4</v>
      </c>
      <c r="BL211">
        <v>88.7</v>
      </c>
      <c r="BM211">
        <v>87.9</v>
      </c>
      <c r="BN211">
        <v>93.4</v>
      </c>
      <c r="BO211">
        <v>93.7</v>
      </c>
      <c r="BP211">
        <v>93.5</v>
      </c>
      <c r="BQ211">
        <v>4.8</v>
      </c>
      <c r="BR211">
        <v>6.3</v>
      </c>
      <c r="BS211">
        <v>5.6</v>
      </c>
      <c r="BT211">
        <v>29.4</v>
      </c>
      <c r="BU211">
        <v>35.4</v>
      </c>
      <c r="BV211">
        <v>32.1</v>
      </c>
      <c r="BW211">
        <v>274</v>
      </c>
      <c r="BX211">
        <v>282</v>
      </c>
      <c r="BY211">
        <v>277</v>
      </c>
      <c r="BZ211">
        <v>10.1</v>
      </c>
      <c r="CA211">
        <v>10.3</v>
      </c>
      <c r="CB211">
        <v>10.199999999999999</v>
      </c>
      <c r="CC211">
        <v>0</v>
      </c>
      <c r="CD211">
        <v>0.4</v>
      </c>
      <c r="CE211">
        <v>0.3</v>
      </c>
      <c r="CF211">
        <v>0.49</v>
      </c>
      <c r="CG211">
        <v>0.52</v>
      </c>
      <c r="CH211">
        <v>0.5</v>
      </c>
      <c r="CI211">
        <v>0</v>
      </c>
      <c r="CJ211">
        <v>0</v>
      </c>
      <c r="CK211">
        <v>0</v>
      </c>
      <c r="CL211">
        <v>83.7</v>
      </c>
      <c r="CM211">
        <v>118.8</v>
      </c>
      <c r="CN211">
        <v>101.9</v>
      </c>
      <c r="CO211">
        <v>1660</v>
      </c>
      <c r="CP211">
        <v>720</v>
      </c>
      <c r="CQ211">
        <v>540</v>
      </c>
      <c r="CR211">
        <v>1800</v>
      </c>
      <c r="CS211">
        <v>7.1099999999999997E-2</v>
      </c>
      <c r="CT211">
        <v>7.6200000000000004E-2</v>
      </c>
      <c r="CU211">
        <v>7.3700000000000002E-2</v>
      </c>
      <c r="CV211">
        <v>9.6500000000000002E-2</v>
      </c>
      <c r="CW211">
        <v>0.1016</v>
      </c>
      <c r="CX211">
        <v>9.9099999999999994E-2</v>
      </c>
      <c r="CY211">
        <v>6.6000000000000003E-2</v>
      </c>
      <c r="CZ211">
        <v>7.1099999999999997E-2</v>
      </c>
      <c r="DA211">
        <v>6.8599999999999994E-2</v>
      </c>
      <c r="DB211">
        <v>7.1099999999999997E-2</v>
      </c>
      <c r="DC211">
        <v>7.6200000000000004E-2</v>
      </c>
      <c r="DD211">
        <v>7.3700000000000002E-2</v>
      </c>
      <c r="DE211">
        <v>6.8599999999999994E-2</v>
      </c>
      <c r="DF211">
        <v>7.6200000000000004E-2</v>
      </c>
      <c r="DG211">
        <v>7.2400000000000006E-2</v>
      </c>
      <c r="DH211">
        <v>2.5999999999999999E-3</v>
      </c>
      <c r="DI211">
        <v>11</v>
      </c>
      <c r="DJ211">
        <v>4.8300000000000003E-2</v>
      </c>
      <c r="DK211">
        <v>152</v>
      </c>
      <c r="DL211">
        <v>152</v>
      </c>
      <c r="DM211">
        <v>8252</v>
      </c>
      <c r="DN211" t="s">
        <v>188</v>
      </c>
      <c r="DO211">
        <v>1219</v>
      </c>
      <c r="DP211">
        <v>2405</v>
      </c>
      <c r="DQ211" t="s">
        <v>142</v>
      </c>
      <c r="DR211">
        <v>186</v>
      </c>
      <c r="DS211">
        <v>20060623</v>
      </c>
      <c r="DT211" t="s">
        <v>865</v>
      </c>
      <c r="DU211">
        <v>152</v>
      </c>
      <c r="DV211" t="s">
        <v>143</v>
      </c>
    </row>
    <row r="212" spans="1:126">
      <c r="A212" t="s">
        <v>160</v>
      </c>
      <c r="B212">
        <v>3</v>
      </c>
      <c r="C212">
        <v>12.4</v>
      </c>
      <c r="D212">
        <v>60161</v>
      </c>
      <c r="E212" t="s">
        <v>144</v>
      </c>
      <c r="F212" t="s">
        <v>128</v>
      </c>
      <c r="G212">
        <v>20060628</v>
      </c>
      <c r="H212" t="s">
        <v>469</v>
      </c>
      <c r="I212" t="s">
        <v>334</v>
      </c>
      <c r="J212">
        <v>20060705</v>
      </c>
      <c r="K212" t="s">
        <v>624</v>
      </c>
      <c r="L212" t="s">
        <v>871</v>
      </c>
      <c r="M212" t="s">
        <v>157</v>
      </c>
      <c r="N212" t="s">
        <v>133</v>
      </c>
      <c r="O212" t="s">
        <v>133</v>
      </c>
      <c r="P212">
        <v>1.7672000000000001</v>
      </c>
      <c r="Q212" t="s">
        <v>135</v>
      </c>
      <c r="R212" t="s">
        <v>136</v>
      </c>
      <c r="S212" t="s">
        <v>135</v>
      </c>
      <c r="T212" t="s">
        <v>137</v>
      </c>
      <c r="U212" t="s">
        <v>137</v>
      </c>
      <c r="V212">
        <v>0</v>
      </c>
      <c r="W212" t="s">
        <v>200</v>
      </c>
      <c r="X212">
        <v>143.5</v>
      </c>
      <c r="Y212">
        <v>20060626</v>
      </c>
      <c r="Z212" t="s">
        <v>138</v>
      </c>
      <c r="AA212" t="s">
        <v>872</v>
      </c>
      <c r="AB212" t="s">
        <v>873</v>
      </c>
      <c r="AC212">
        <v>40</v>
      </c>
      <c r="AD212">
        <v>71</v>
      </c>
      <c r="AE212">
        <v>66.44</v>
      </c>
      <c r="AF212">
        <v>10.81</v>
      </c>
      <c r="AG212">
        <v>10.18</v>
      </c>
      <c r="AH212">
        <v>10.23</v>
      </c>
      <c r="AI212">
        <v>140</v>
      </c>
      <c r="AJ212" t="s">
        <v>874</v>
      </c>
      <c r="AK212">
        <v>40</v>
      </c>
      <c r="AL212">
        <v>6.4</v>
      </c>
      <c r="AM212">
        <v>6</v>
      </c>
      <c r="AN212">
        <v>12.4</v>
      </c>
      <c r="AO212">
        <v>0</v>
      </c>
      <c r="AP212">
        <v>3148</v>
      </c>
      <c r="AQ212">
        <v>3152</v>
      </c>
      <c r="AR212">
        <v>3150</v>
      </c>
      <c r="AS212">
        <v>13.4</v>
      </c>
      <c r="AT212">
        <v>14.2</v>
      </c>
      <c r="AU212">
        <v>13.5</v>
      </c>
      <c r="AV212">
        <v>2.16</v>
      </c>
      <c r="AW212">
        <v>2.46</v>
      </c>
      <c r="AX212">
        <v>2.3199999999999998</v>
      </c>
      <c r="AY212">
        <v>4492.3999999999996</v>
      </c>
      <c r="AZ212">
        <v>4949.7</v>
      </c>
      <c r="BA212">
        <v>4720.5</v>
      </c>
      <c r="BB212">
        <v>1768.9</v>
      </c>
      <c r="BC212">
        <v>2092.5</v>
      </c>
      <c r="BD212">
        <v>1980.3</v>
      </c>
      <c r="BE212">
        <v>815</v>
      </c>
      <c r="BF212">
        <v>854</v>
      </c>
      <c r="BG212">
        <v>848</v>
      </c>
      <c r="BH212">
        <v>143.4</v>
      </c>
      <c r="BI212">
        <v>143.69999999999999</v>
      </c>
      <c r="BJ212">
        <v>143.5</v>
      </c>
      <c r="BK212">
        <v>87.8</v>
      </c>
      <c r="BL212">
        <v>88</v>
      </c>
      <c r="BM212">
        <v>87.9</v>
      </c>
      <c r="BN212">
        <v>93.3</v>
      </c>
      <c r="BO212">
        <v>93.7</v>
      </c>
      <c r="BP212">
        <v>93.5</v>
      </c>
      <c r="BQ212">
        <v>5.5</v>
      </c>
      <c r="BR212">
        <v>5.7</v>
      </c>
      <c r="BS212">
        <v>5.6</v>
      </c>
      <c r="BT212">
        <v>33.799999999999997</v>
      </c>
      <c r="BU212">
        <v>41</v>
      </c>
      <c r="BV212">
        <v>36.799999999999997</v>
      </c>
      <c r="BW212">
        <v>268</v>
      </c>
      <c r="BX212">
        <v>280</v>
      </c>
      <c r="BY212">
        <v>274</v>
      </c>
      <c r="BZ212">
        <v>10.199999999999999</v>
      </c>
      <c r="CA212">
        <v>11.6</v>
      </c>
      <c r="CB212">
        <v>11.1</v>
      </c>
      <c r="CC212">
        <v>0.2</v>
      </c>
      <c r="CD212">
        <v>0.3</v>
      </c>
      <c r="CE212">
        <v>0.3</v>
      </c>
      <c r="CF212">
        <v>493.6</v>
      </c>
      <c r="CG212">
        <v>550.29999999999995</v>
      </c>
      <c r="CH212">
        <v>503</v>
      </c>
      <c r="CI212">
        <v>35</v>
      </c>
      <c r="CJ212">
        <v>35</v>
      </c>
      <c r="CK212">
        <v>35</v>
      </c>
      <c r="CL212">
        <v>15</v>
      </c>
      <c r="CM212">
        <v>50.4</v>
      </c>
      <c r="CN212">
        <v>34.799999999999997</v>
      </c>
      <c r="CO212">
        <v>1660</v>
      </c>
      <c r="CP212">
        <v>720</v>
      </c>
      <c r="CQ212">
        <v>540</v>
      </c>
      <c r="CR212">
        <v>1700</v>
      </c>
      <c r="CS212">
        <v>6.6000000000000003E-2</v>
      </c>
      <c r="CT212">
        <v>7.1099999999999997E-2</v>
      </c>
      <c r="CU212">
        <v>6.7900000000000002E-2</v>
      </c>
      <c r="CV212">
        <v>8.8900000000000007E-2</v>
      </c>
      <c r="CW212">
        <v>9.6500000000000002E-2</v>
      </c>
      <c r="CX212">
        <v>9.2700000000000005E-2</v>
      </c>
      <c r="CY212">
        <v>6.0999999999999999E-2</v>
      </c>
      <c r="CZ212">
        <v>6.6000000000000003E-2</v>
      </c>
      <c r="DA212">
        <v>6.3500000000000001E-2</v>
      </c>
      <c r="DB212">
        <v>7.6200000000000004E-2</v>
      </c>
      <c r="DC212">
        <v>7.6200000000000004E-2</v>
      </c>
      <c r="DD212">
        <v>7.6200000000000004E-2</v>
      </c>
      <c r="DE212">
        <v>6.8599999999999994E-2</v>
      </c>
      <c r="DF212">
        <v>8.6400000000000005E-2</v>
      </c>
      <c r="DG212">
        <v>7.7499999999999999E-2</v>
      </c>
      <c r="DH212">
        <v>2.5000000000000001E-3</v>
      </c>
      <c r="DI212">
        <v>1</v>
      </c>
      <c r="DJ212">
        <v>3.0499999999999999E-2</v>
      </c>
      <c r="DK212">
        <v>152</v>
      </c>
      <c r="DL212">
        <v>152</v>
      </c>
      <c r="DM212">
        <v>8252</v>
      </c>
      <c r="DN212" t="s">
        <v>188</v>
      </c>
      <c r="DO212">
        <v>1065</v>
      </c>
      <c r="DP212">
        <v>2405</v>
      </c>
      <c r="DQ212" t="s">
        <v>142</v>
      </c>
      <c r="DR212" t="s">
        <v>875</v>
      </c>
      <c r="DS212">
        <v>20060628</v>
      </c>
      <c r="DT212" t="s">
        <v>469</v>
      </c>
      <c r="DU212">
        <v>152</v>
      </c>
      <c r="DV212" t="s">
        <v>143</v>
      </c>
    </row>
    <row r="213" spans="1:126">
      <c r="A213" t="s">
        <v>160</v>
      </c>
      <c r="B213">
        <v>3</v>
      </c>
      <c r="C213" t="s">
        <v>161</v>
      </c>
      <c r="D213">
        <v>44916</v>
      </c>
      <c r="E213">
        <v>1009</v>
      </c>
      <c r="F213" t="s">
        <v>128</v>
      </c>
      <c r="G213">
        <v>20060704</v>
      </c>
      <c r="H213" t="s">
        <v>876</v>
      </c>
      <c r="I213" t="s">
        <v>241</v>
      </c>
      <c r="J213">
        <v>20060713</v>
      </c>
      <c r="K213" t="s">
        <v>624</v>
      </c>
      <c r="L213" t="s">
        <v>877</v>
      </c>
      <c r="M213" t="s">
        <v>729</v>
      </c>
      <c r="N213" t="s">
        <v>878</v>
      </c>
      <c r="O213" t="s">
        <v>133</v>
      </c>
      <c r="P213" t="s">
        <v>134</v>
      </c>
      <c r="Q213" t="s">
        <v>135</v>
      </c>
      <c r="R213" t="s">
        <v>136</v>
      </c>
      <c r="S213" t="s">
        <v>135</v>
      </c>
      <c r="T213" t="s">
        <v>137</v>
      </c>
      <c r="U213" t="s">
        <v>137</v>
      </c>
      <c r="V213">
        <v>0</v>
      </c>
      <c r="W213" t="s">
        <v>200</v>
      </c>
      <c r="X213">
        <v>143.5</v>
      </c>
      <c r="Y213">
        <v>20060706</v>
      </c>
      <c r="Z213" t="s">
        <v>138</v>
      </c>
      <c r="AA213" t="s">
        <v>632</v>
      </c>
      <c r="AB213" t="s">
        <v>879</v>
      </c>
      <c r="AC213">
        <v>25</v>
      </c>
      <c r="AD213" t="s">
        <v>165</v>
      </c>
      <c r="AE213" t="s">
        <v>165</v>
      </c>
      <c r="AF213" t="s">
        <v>165</v>
      </c>
      <c r="AG213" t="s">
        <v>165</v>
      </c>
      <c r="AH213" t="s">
        <v>137</v>
      </c>
      <c r="AI213" t="s">
        <v>166</v>
      </c>
      <c r="AJ213" t="s">
        <v>880</v>
      </c>
      <c r="AK213" t="s">
        <v>248</v>
      </c>
      <c r="AL213" t="s">
        <v>161</v>
      </c>
      <c r="AM213" t="s">
        <v>161</v>
      </c>
      <c r="AN213" t="s">
        <v>161</v>
      </c>
      <c r="AO213" t="s">
        <v>161</v>
      </c>
      <c r="AP213" t="s">
        <v>168</v>
      </c>
      <c r="AQ213" t="s">
        <v>168</v>
      </c>
      <c r="AR213" t="s">
        <v>168</v>
      </c>
      <c r="AS213" t="s">
        <v>161</v>
      </c>
      <c r="AT213" t="s">
        <v>161</v>
      </c>
      <c r="AU213" t="s">
        <v>161</v>
      </c>
      <c r="AV213" t="s">
        <v>169</v>
      </c>
      <c r="AW213" t="s">
        <v>169</v>
      </c>
      <c r="AX213" t="s">
        <v>169</v>
      </c>
      <c r="AY213" t="s">
        <v>168</v>
      </c>
      <c r="AZ213" t="s">
        <v>168</v>
      </c>
      <c r="BA213" t="s">
        <v>168</v>
      </c>
      <c r="BB213" t="s">
        <v>168</v>
      </c>
      <c r="BC213" t="s">
        <v>168</v>
      </c>
      <c r="BD213" t="s">
        <v>168</v>
      </c>
      <c r="BE213" t="s">
        <v>170</v>
      </c>
      <c r="BF213" t="s">
        <v>170</v>
      </c>
      <c r="BG213" t="s">
        <v>170</v>
      </c>
      <c r="BH213" t="s">
        <v>161</v>
      </c>
      <c r="BI213" t="s">
        <v>161</v>
      </c>
      <c r="BJ213" t="s">
        <v>161</v>
      </c>
      <c r="BK213" t="s">
        <v>161</v>
      </c>
      <c r="BL213" t="s">
        <v>161</v>
      </c>
      <c r="BM213" t="s">
        <v>161</v>
      </c>
      <c r="BN213" t="s">
        <v>161</v>
      </c>
      <c r="BO213" t="s">
        <v>161</v>
      </c>
      <c r="BP213" t="s">
        <v>161</v>
      </c>
      <c r="BQ213" t="s">
        <v>171</v>
      </c>
      <c r="BR213" t="s">
        <v>171</v>
      </c>
      <c r="BS213" t="s">
        <v>171</v>
      </c>
      <c r="BT213" t="s">
        <v>161</v>
      </c>
      <c r="BU213" t="s">
        <v>161</v>
      </c>
      <c r="BV213" t="s">
        <v>161</v>
      </c>
      <c r="BW213" t="s">
        <v>166</v>
      </c>
      <c r="BX213" t="s">
        <v>166</v>
      </c>
      <c r="BY213" t="s">
        <v>166</v>
      </c>
      <c r="BZ213" t="s">
        <v>172</v>
      </c>
      <c r="CA213" t="s">
        <v>172</v>
      </c>
      <c r="CB213" t="s">
        <v>172</v>
      </c>
      <c r="CC213" t="s">
        <v>172</v>
      </c>
      <c r="CD213" t="s">
        <v>172</v>
      </c>
      <c r="CE213" t="s">
        <v>172</v>
      </c>
      <c r="CF213" t="s">
        <v>173</v>
      </c>
      <c r="CG213" t="s">
        <v>173</v>
      </c>
      <c r="CH213" t="s">
        <v>173</v>
      </c>
      <c r="CI213" t="s">
        <v>174</v>
      </c>
      <c r="CJ213" t="s">
        <v>174</v>
      </c>
      <c r="CK213" t="s">
        <v>174</v>
      </c>
      <c r="CL213" t="s">
        <v>161</v>
      </c>
      <c r="CM213" t="s">
        <v>161</v>
      </c>
      <c r="CN213" t="s">
        <v>161</v>
      </c>
      <c r="CO213" t="s">
        <v>166</v>
      </c>
      <c r="CP213" t="s">
        <v>166</v>
      </c>
      <c r="CQ213" t="s">
        <v>166</v>
      </c>
      <c r="CR213" t="s">
        <v>166</v>
      </c>
      <c r="CS213" t="s">
        <v>134</v>
      </c>
      <c r="CT213" t="s">
        <v>134</v>
      </c>
      <c r="CU213" t="s">
        <v>134</v>
      </c>
      <c r="CV213" t="s">
        <v>134</v>
      </c>
      <c r="CW213" t="s">
        <v>134</v>
      </c>
      <c r="CX213" t="s">
        <v>134</v>
      </c>
      <c r="CY213" t="s">
        <v>134</v>
      </c>
      <c r="CZ213" t="s">
        <v>134</v>
      </c>
      <c r="DA213" t="s">
        <v>134</v>
      </c>
      <c r="DB213" t="s">
        <v>134</v>
      </c>
      <c r="DC213" t="s">
        <v>134</v>
      </c>
      <c r="DD213" t="s">
        <v>134</v>
      </c>
      <c r="DE213" t="s">
        <v>134</v>
      </c>
      <c r="DF213" t="s">
        <v>134</v>
      </c>
      <c r="DG213" t="s">
        <v>134</v>
      </c>
      <c r="DH213" t="s">
        <v>134</v>
      </c>
      <c r="DI213" t="s">
        <v>174</v>
      </c>
      <c r="DJ213" t="s">
        <v>134</v>
      </c>
      <c r="DK213" t="s">
        <v>175</v>
      </c>
      <c r="DL213" t="s">
        <v>175</v>
      </c>
      <c r="DM213" t="s">
        <v>175</v>
      </c>
      <c r="DN213" t="s">
        <v>175</v>
      </c>
      <c r="DO213" t="s">
        <v>175</v>
      </c>
      <c r="DP213" t="s">
        <v>175</v>
      </c>
      <c r="DQ213" t="s">
        <v>175</v>
      </c>
      <c r="DR213" t="s">
        <v>881</v>
      </c>
      <c r="DS213">
        <v>20060704</v>
      </c>
      <c r="DT213" t="s">
        <v>876</v>
      </c>
      <c r="DU213">
        <v>152</v>
      </c>
      <c r="DV213" t="s">
        <v>143</v>
      </c>
    </row>
    <row r="214" spans="1:126">
      <c r="A214" t="s">
        <v>160</v>
      </c>
      <c r="B214">
        <v>3</v>
      </c>
      <c r="C214" t="s">
        <v>161</v>
      </c>
      <c r="D214">
        <v>60159</v>
      </c>
      <c r="E214">
        <v>1009</v>
      </c>
      <c r="F214" t="s">
        <v>128</v>
      </c>
      <c r="G214">
        <v>20060712</v>
      </c>
      <c r="H214" t="s">
        <v>882</v>
      </c>
      <c r="I214" t="s">
        <v>241</v>
      </c>
      <c r="J214">
        <v>20060713</v>
      </c>
      <c r="K214" t="s">
        <v>624</v>
      </c>
      <c r="L214" t="s">
        <v>883</v>
      </c>
      <c r="M214" t="s">
        <v>884</v>
      </c>
      <c r="N214" t="s">
        <v>133</v>
      </c>
      <c r="O214" t="s">
        <v>133</v>
      </c>
      <c r="P214" t="s">
        <v>134</v>
      </c>
      <c r="Q214" t="s">
        <v>135</v>
      </c>
      <c r="R214" t="s">
        <v>136</v>
      </c>
      <c r="S214" t="s">
        <v>135</v>
      </c>
      <c r="T214" t="s">
        <v>137</v>
      </c>
      <c r="U214" t="s">
        <v>137</v>
      </c>
      <c r="V214">
        <v>0</v>
      </c>
      <c r="W214" t="s">
        <v>200</v>
      </c>
      <c r="X214">
        <v>143.5</v>
      </c>
      <c r="Y214">
        <v>20060710</v>
      </c>
      <c r="Z214" t="s">
        <v>138</v>
      </c>
      <c r="AA214" t="s">
        <v>885</v>
      </c>
      <c r="AB214" t="s">
        <v>879</v>
      </c>
      <c r="AC214">
        <v>40</v>
      </c>
      <c r="AD214" t="s">
        <v>165</v>
      </c>
      <c r="AE214" t="s">
        <v>165</v>
      </c>
      <c r="AF214" t="s">
        <v>165</v>
      </c>
      <c r="AG214" t="s">
        <v>165</v>
      </c>
      <c r="AH214" t="s">
        <v>137</v>
      </c>
      <c r="AI214" t="s">
        <v>166</v>
      </c>
      <c r="AJ214" t="s">
        <v>886</v>
      </c>
      <c r="AK214" t="s">
        <v>248</v>
      </c>
      <c r="AL214" t="s">
        <v>161</v>
      </c>
      <c r="AM214" t="s">
        <v>161</v>
      </c>
      <c r="AN214" t="s">
        <v>161</v>
      </c>
      <c r="AO214" t="s">
        <v>161</v>
      </c>
      <c r="AP214" t="s">
        <v>168</v>
      </c>
      <c r="AQ214" t="s">
        <v>168</v>
      </c>
      <c r="AR214" t="s">
        <v>168</v>
      </c>
      <c r="AS214" t="s">
        <v>161</v>
      </c>
      <c r="AT214" t="s">
        <v>161</v>
      </c>
      <c r="AU214" t="s">
        <v>161</v>
      </c>
      <c r="AV214" t="s">
        <v>169</v>
      </c>
      <c r="AW214" t="s">
        <v>169</v>
      </c>
      <c r="AX214" t="s">
        <v>169</v>
      </c>
      <c r="AY214" t="s">
        <v>168</v>
      </c>
      <c r="AZ214" t="s">
        <v>168</v>
      </c>
      <c r="BA214" t="s">
        <v>168</v>
      </c>
      <c r="BB214" t="s">
        <v>168</v>
      </c>
      <c r="BC214" t="s">
        <v>168</v>
      </c>
      <c r="BD214" t="s">
        <v>168</v>
      </c>
      <c r="BE214" t="s">
        <v>170</v>
      </c>
      <c r="BF214" t="s">
        <v>170</v>
      </c>
      <c r="BG214" t="s">
        <v>170</v>
      </c>
      <c r="BH214" t="s">
        <v>161</v>
      </c>
      <c r="BI214" t="s">
        <v>161</v>
      </c>
      <c r="BJ214" t="s">
        <v>161</v>
      </c>
      <c r="BK214" t="s">
        <v>161</v>
      </c>
      <c r="BL214" t="s">
        <v>161</v>
      </c>
      <c r="BM214" t="s">
        <v>161</v>
      </c>
      <c r="BN214" t="s">
        <v>161</v>
      </c>
      <c r="BO214" t="s">
        <v>161</v>
      </c>
      <c r="BP214" t="s">
        <v>161</v>
      </c>
      <c r="BQ214" t="s">
        <v>171</v>
      </c>
      <c r="BR214" t="s">
        <v>171</v>
      </c>
      <c r="BS214" t="s">
        <v>171</v>
      </c>
      <c r="BT214" t="s">
        <v>161</v>
      </c>
      <c r="BU214" t="s">
        <v>161</v>
      </c>
      <c r="BV214" t="s">
        <v>161</v>
      </c>
      <c r="BW214" t="s">
        <v>166</v>
      </c>
      <c r="BX214" t="s">
        <v>166</v>
      </c>
      <c r="BY214" t="s">
        <v>166</v>
      </c>
      <c r="BZ214" t="s">
        <v>172</v>
      </c>
      <c r="CA214" t="s">
        <v>172</v>
      </c>
      <c r="CB214" t="s">
        <v>172</v>
      </c>
      <c r="CC214" t="s">
        <v>172</v>
      </c>
      <c r="CD214" t="s">
        <v>172</v>
      </c>
      <c r="CE214" t="s">
        <v>172</v>
      </c>
      <c r="CF214" t="s">
        <v>173</v>
      </c>
      <c r="CG214" t="s">
        <v>173</v>
      </c>
      <c r="CH214" t="s">
        <v>173</v>
      </c>
      <c r="CI214" t="s">
        <v>174</v>
      </c>
      <c r="CJ214" t="s">
        <v>174</v>
      </c>
      <c r="CK214" t="s">
        <v>174</v>
      </c>
      <c r="CL214" t="s">
        <v>161</v>
      </c>
      <c r="CM214" t="s">
        <v>161</v>
      </c>
      <c r="CN214" t="s">
        <v>161</v>
      </c>
      <c r="CO214" t="s">
        <v>166</v>
      </c>
      <c r="CP214" t="s">
        <v>166</v>
      </c>
      <c r="CQ214" t="s">
        <v>166</v>
      </c>
      <c r="CR214" t="s">
        <v>166</v>
      </c>
      <c r="CS214" t="s">
        <v>134</v>
      </c>
      <c r="CT214" t="s">
        <v>134</v>
      </c>
      <c r="CU214" t="s">
        <v>134</v>
      </c>
      <c r="CV214" t="s">
        <v>134</v>
      </c>
      <c r="CW214" t="s">
        <v>134</v>
      </c>
      <c r="CX214" t="s">
        <v>134</v>
      </c>
      <c r="CY214" t="s">
        <v>134</v>
      </c>
      <c r="CZ214" t="s">
        <v>134</v>
      </c>
      <c r="DA214" t="s">
        <v>134</v>
      </c>
      <c r="DB214" t="s">
        <v>134</v>
      </c>
      <c r="DC214" t="s">
        <v>134</v>
      </c>
      <c r="DD214" t="s">
        <v>134</v>
      </c>
      <c r="DE214" t="s">
        <v>134</v>
      </c>
      <c r="DF214" t="s">
        <v>134</v>
      </c>
      <c r="DG214" t="s">
        <v>134</v>
      </c>
      <c r="DH214" t="s">
        <v>134</v>
      </c>
      <c r="DI214" t="s">
        <v>174</v>
      </c>
      <c r="DJ214" t="s">
        <v>134</v>
      </c>
      <c r="DK214" t="s">
        <v>175</v>
      </c>
      <c r="DL214" t="s">
        <v>175</v>
      </c>
      <c r="DM214" t="s">
        <v>175</v>
      </c>
      <c r="DN214" t="s">
        <v>175</v>
      </c>
      <c r="DO214" t="s">
        <v>175</v>
      </c>
      <c r="DP214" t="s">
        <v>175</v>
      </c>
      <c r="DQ214" t="s">
        <v>175</v>
      </c>
      <c r="DR214" t="s">
        <v>887</v>
      </c>
      <c r="DS214">
        <v>20060712</v>
      </c>
      <c r="DT214" t="s">
        <v>882</v>
      </c>
      <c r="DU214">
        <v>152</v>
      </c>
      <c r="DV214" t="s">
        <v>143</v>
      </c>
    </row>
    <row r="215" spans="1:126">
      <c r="A215" t="s">
        <v>160</v>
      </c>
      <c r="B215">
        <v>3</v>
      </c>
      <c r="C215" t="s">
        <v>161</v>
      </c>
      <c r="D215">
        <v>60338</v>
      </c>
      <c r="E215">
        <v>1009</v>
      </c>
      <c r="F215" t="s">
        <v>128</v>
      </c>
      <c r="G215">
        <v>20060717</v>
      </c>
      <c r="H215" t="s">
        <v>888</v>
      </c>
      <c r="I215" t="s">
        <v>334</v>
      </c>
      <c r="J215">
        <v>20060718</v>
      </c>
      <c r="K215" t="s">
        <v>624</v>
      </c>
      <c r="L215" t="s">
        <v>826</v>
      </c>
      <c r="M215" t="s">
        <v>285</v>
      </c>
      <c r="N215" t="s">
        <v>133</v>
      </c>
      <c r="O215" t="s">
        <v>133</v>
      </c>
      <c r="P215" t="s">
        <v>134</v>
      </c>
      <c r="Q215" t="s">
        <v>135</v>
      </c>
      <c r="R215" t="s">
        <v>136</v>
      </c>
      <c r="S215" t="s">
        <v>135</v>
      </c>
      <c r="T215" t="s">
        <v>137</v>
      </c>
      <c r="U215" t="s">
        <v>137</v>
      </c>
      <c r="V215">
        <v>0</v>
      </c>
      <c r="W215" t="s">
        <v>200</v>
      </c>
      <c r="X215">
        <v>143.5</v>
      </c>
      <c r="Y215">
        <v>20060715</v>
      </c>
      <c r="Z215" t="s">
        <v>138</v>
      </c>
      <c r="AA215" t="s">
        <v>889</v>
      </c>
      <c r="AB215" t="s">
        <v>879</v>
      </c>
      <c r="AC215">
        <v>40</v>
      </c>
      <c r="AD215" t="s">
        <v>165</v>
      </c>
      <c r="AE215" t="s">
        <v>165</v>
      </c>
      <c r="AF215" t="s">
        <v>165</v>
      </c>
      <c r="AG215" t="s">
        <v>165</v>
      </c>
      <c r="AH215" t="s">
        <v>137</v>
      </c>
      <c r="AI215" t="s">
        <v>166</v>
      </c>
      <c r="AJ215" t="s">
        <v>890</v>
      </c>
      <c r="AK215" t="s">
        <v>248</v>
      </c>
      <c r="AL215" t="s">
        <v>161</v>
      </c>
      <c r="AM215" t="s">
        <v>161</v>
      </c>
      <c r="AN215" t="s">
        <v>161</v>
      </c>
      <c r="AO215" t="s">
        <v>161</v>
      </c>
      <c r="AP215" t="s">
        <v>168</v>
      </c>
      <c r="AQ215" t="s">
        <v>168</v>
      </c>
      <c r="AR215" t="s">
        <v>168</v>
      </c>
      <c r="AS215" t="s">
        <v>161</v>
      </c>
      <c r="AT215" t="s">
        <v>161</v>
      </c>
      <c r="AU215" t="s">
        <v>161</v>
      </c>
      <c r="AV215" t="s">
        <v>169</v>
      </c>
      <c r="AW215" t="s">
        <v>169</v>
      </c>
      <c r="AX215" t="s">
        <v>169</v>
      </c>
      <c r="AY215" t="s">
        <v>168</v>
      </c>
      <c r="AZ215" t="s">
        <v>168</v>
      </c>
      <c r="BA215" t="s">
        <v>168</v>
      </c>
      <c r="BB215" t="s">
        <v>168</v>
      </c>
      <c r="BC215" t="s">
        <v>168</v>
      </c>
      <c r="BD215" t="s">
        <v>168</v>
      </c>
      <c r="BE215" t="s">
        <v>170</v>
      </c>
      <c r="BF215" t="s">
        <v>170</v>
      </c>
      <c r="BG215" t="s">
        <v>170</v>
      </c>
      <c r="BH215" t="s">
        <v>161</v>
      </c>
      <c r="BI215" t="s">
        <v>161</v>
      </c>
      <c r="BJ215" t="s">
        <v>161</v>
      </c>
      <c r="BK215" t="s">
        <v>161</v>
      </c>
      <c r="BL215" t="s">
        <v>161</v>
      </c>
      <c r="BM215" t="s">
        <v>161</v>
      </c>
      <c r="BN215" t="s">
        <v>161</v>
      </c>
      <c r="BO215" t="s">
        <v>161</v>
      </c>
      <c r="BP215" t="s">
        <v>161</v>
      </c>
      <c r="BQ215" t="s">
        <v>171</v>
      </c>
      <c r="BR215" t="s">
        <v>171</v>
      </c>
      <c r="BS215" t="s">
        <v>171</v>
      </c>
      <c r="BT215" t="s">
        <v>161</v>
      </c>
      <c r="BU215" t="s">
        <v>161</v>
      </c>
      <c r="BV215" t="s">
        <v>161</v>
      </c>
      <c r="BW215" t="s">
        <v>166</v>
      </c>
      <c r="BX215" t="s">
        <v>166</v>
      </c>
      <c r="BY215" t="s">
        <v>166</v>
      </c>
      <c r="BZ215" t="s">
        <v>172</v>
      </c>
      <c r="CA215" t="s">
        <v>172</v>
      </c>
      <c r="CB215" t="s">
        <v>172</v>
      </c>
      <c r="CC215" t="s">
        <v>172</v>
      </c>
      <c r="CD215" t="s">
        <v>172</v>
      </c>
      <c r="CE215" t="s">
        <v>172</v>
      </c>
      <c r="CF215" t="s">
        <v>173</v>
      </c>
      <c r="CG215" t="s">
        <v>173</v>
      </c>
      <c r="CH215" t="s">
        <v>173</v>
      </c>
      <c r="CI215" t="s">
        <v>174</v>
      </c>
      <c r="CJ215" t="s">
        <v>174</v>
      </c>
      <c r="CK215" t="s">
        <v>174</v>
      </c>
      <c r="CL215" t="s">
        <v>161</v>
      </c>
      <c r="CM215" t="s">
        <v>161</v>
      </c>
      <c r="CN215" t="s">
        <v>161</v>
      </c>
      <c r="CO215" t="s">
        <v>166</v>
      </c>
      <c r="CP215" t="s">
        <v>166</v>
      </c>
      <c r="CQ215" t="s">
        <v>166</v>
      </c>
      <c r="CR215" t="s">
        <v>166</v>
      </c>
      <c r="CS215" t="s">
        <v>134</v>
      </c>
      <c r="CT215" t="s">
        <v>134</v>
      </c>
      <c r="CU215" t="s">
        <v>134</v>
      </c>
      <c r="CV215" t="s">
        <v>134</v>
      </c>
      <c r="CW215" t="s">
        <v>134</v>
      </c>
      <c r="CX215" t="s">
        <v>134</v>
      </c>
      <c r="CY215" t="s">
        <v>134</v>
      </c>
      <c r="CZ215" t="s">
        <v>134</v>
      </c>
      <c r="DA215" t="s">
        <v>134</v>
      </c>
      <c r="DB215" t="s">
        <v>134</v>
      </c>
      <c r="DC215" t="s">
        <v>134</v>
      </c>
      <c r="DD215" t="s">
        <v>134</v>
      </c>
      <c r="DE215" t="s">
        <v>134</v>
      </c>
      <c r="DF215" t="s">
        <v>134</v>
      </c>
      <c r="DG215" t="s">
        <v>134</v>
      </c>
      <c r="DH215" t="s">
        <v>134</v>
      </c>
      <c r="DI215" t="s">
        <v>174</v>
      </c>
      <c r="DJ215" t="s">
        <v>134</v>
      </c>
      <c r="DK215" t="s">
        <v>175</v>
      </c>
      <c r="DL215" t="s">
        <v>175</v>
      </c>
      <c r="DM215" t="s">
        <v>175</v>
      </c>
      <c r="DN215" t="s">
        <v>175</v>
      </c>
      <c r="DO215" t="s">
        <v>175</v>
      </c>
      <c r="DP215" t="s">
        <v>175</v>
      </c>
      <c r="DQ215" t="s">
        <v>175</v>
      </c>
      <c r="DR215" t="s">
        <v>891</v>
      </c>
      <c r="DS215">
        <v>20060717</v>
      </c>
      <c r="DT215" t="s">
        <v>888</v>
      </c>
      <c r="DU215">
        <v>152</v>
      </c>
      <c r="DV215" t="s">
        <v>143</v>
      </c>
    </row>
    <row r="216" spans="1:126">
      <c r="A216" t="s">
        <v>160</v>
      </c>
      <c r="B216">
        <v>3</v>
      </c>
      <c r="C216">
        <v>9.8000000000000007</v>
      </c>
      <c r="D216">
        <v>60339</v>
      </c>
      <c r="E216" t="s">
        <v>144</v>
      </c>
      <c r="F216" t="s">
        <v>145</v>
      </c>
      <c r="G216">
        <v>20060724</v>
      </c>
      <c r="H216" t="s">
        <v>202</v>
      </c>
      <c r="I216" t="s">
        <v>236</v>
      </c>
      <c r="J216">
        <v>20060725</v>
      </c>
      <c r="K216">
        <v>20070124</v>
      </c>
      <c r="L216" t="s">
        <v>826</v>
      </c>
      <c r="M216" t="s">
        <v>285</v>
      </c>
      <c r="N216" t="s">
        <v>133</v>
      </c>
      <c r="O216" t="s">
        <v>133</v>
      </c>
      <c r="P216">
        <v>0.64659999999999995</v>
      </c>
      <c r="Q216" t="s">
        <v>135</v>
      </c>
      <c r="R216" t="s">
        <v>136</v>
      </c>
      <c r="S216" t="s">
        <v>135</v>
      </c>
      <c r="T216" t="s">
        <v>137</v>
      </c>
      <c r="U216" t="s">
        <v>137</v>
      </c>
      <c r="V216">
        <v>0</v>
      </c>
      <c r="W216" t="s">
        <v>147</v>
      </c>
      <c r="X216">
        <v>143.5</v>
      </c>
      <c r="Y216">
        <v>20060722</v>
      </c>
      <c r="Z216" t="s">
        <v>138</v>
      </c>
      <c r="AA216" t="s">
        <v>255</v>
      </c>
      <c r="AB216" t="s">
        <v>879</v>
      </c>
      <c r="AC216">
        <v>40</v>
      </c>
      <c r="AD216">
        <v>70.97</v>
      </c>
      <c r="AE216">
        <v>65.84</v>
      </c>
      <c r="AF216">
        <v>10.8</v>
      </c>
      <c r="AG216">
        <v>10.11</v>
      </c>
      <c r="AH216">
        <v>10.199999999999999</v>
      </c>
      <c r="AI216">
        <v>40</v>
      </c>
      <c r="AJ216" t="s">
        <v>892</v>
      </c>
      <c r="AK216">
        <v>40</v>
      </c>
      <c r="AL216">
        <v>5.9</v>
      </c>
      <c r="AM216">
        <v>3.9</v>
      </c>
      <c r="AN216">
        <v>9.8000000000000007</v>
      </c>
      <c r="AO216">
        <v>0</v>
      </c>
      <c r="AP216">
        <v>3146</v>
      </c>
      <c r="AQ216">
        <v>3152</v>
      </c>
      <c r="AR216">
        <v>3150</v>
      </c>
      <c r="AS216">
        <v>13.2</v>
      </c>
      <c r="AT216">
        <v>13.7</v>
      </c>
      <c r="AU216">
        <v>13.5</v>
      </c>
      <c r="AV216">
        <v>2.21</v>
      </c>
      <c r="AW216">
        <v>2.3199999999999998</v>
      </c>
      <c r="AX216">
        <v>2.27</v>
      </c>
      <c r="AY216">
        <v>4662.8999999999996</v>
      </c>
      <c r="AZ216">
        <v>5210</v>
      </c>
      <c r="BA216">
        <v>4943</v>
      </c>
      <c r="BB216">
        <v>1905.8</v>
      </c>
      <c r="BC216">
        <v>2254</v>
      </c>
      <c r="BD216">
        <v>2045.3</v>
      </c>
      <c r="BE216">
        <v>840</v>
      </c>
      <c r="BF216">
        <v>864</v>
      </c>
      <c r="BG216">
        <v>850</v>
      </c>
      <c r="BH216">
        <v>143.5</v>
      </c>
      <c r="BI216">
        <v>143.6</v>
      </c>
      <c r="BJ216">
        <v>143.5</v>
      </c>
      <c r="BK216">
        <v>87.6</v>
      </c>
      <c r="BL216">
        <v>88.2</v>
      </c>
      <c r="BM216">
        <v>87.9</v>
      </c>
      <c r="BN216">
        <v>93.1</v>
      </c>
      <c r="BO216">
        <v>93.9</v>
      </c>
      <c r="BP216">
        <v>93.5</v>
      </c>
      <c r="BQ216">
        <v>5.5</v>
      </c>
      <c r="BR216">
        <v>5.7</v>
      </c>
      <c r="BS216">
        <v>5.6</v>
      </c>
      <c r="BT216">
        <v>28.4</v>
      </c>
      <c r="BU216">
        <v>41.2</v>
      </c>
      <c r="BV216">
        <v>34.700000000000003</v>
      </c>
      <c r="BW216">
        <v>272</v>
      </c>
      <c r="BX216">
        <v>282</v>
      </c>
      <c r="BY216">
        <v>275</v>
      </c>
      <c r="BZ216">
        <v>10</v>
      </c>
      <c r="CA216">
        <v>11</v>
      </c>
      <c r="CB216">
        <v>10.7</v>
      </c>
      <c r="CC216">
        <v>0.5</v>
      </c>
      <c r="CD216">
        <v>0.6</v>
      </c>
      <c r="CE216">
        <v>0.5</v>
      </c>
      <c r="CF216">
        <v>0.48</v>
      </c>
      <c r="CG216">
        <v>0.52</v>
      </c>
      <c r="CH216">
        <v>0.5</v>
      </c>
      <c r="CI216">
        <v>35</v>
      </c>
      <c r="CJ216">
        <v>35</v>
      </c>
      <c r="CK216">
        <v>35</v>
      </c>
      <c r="CL216">
        <v>43.7</v>
      </c>
      <c r="CM216">
        <v>80.3</v>
      </c>
      <c r="CN216">
        <v>65.2</v>
      </c>
      <c r="CO216">
        <v>1660</v>
      </c>
      <c r="CP216">
        <v>720</v>
      </c>
      <c r="CQ216">
        <v>540</v>
      </c>
      <c r="CR216">
        <v>1800</v>
      </c>
      <c r="CS216">
        <v>8.3799999999999999E-2</v>
      </c>
      <c r="CT216">
        <v>8.8900000000000007E-2</v>
      </c>
      <c r="CU216">
        <v>8.6400000000000005E-2</v>
      </c>
      <c r="CV216">
        <v>9.4E-2</v>
      </c>
      <c r="CW216">
        <v>0.1016</v>
      </c>
      <c r="CX216">
        <v>9.7799999999999998E-2</v>
      </c>
      <c r="CY216">
        <v>6.3500000000000001E-2</v>
      </c>
      <c r="CZ216">
        <v>6.6000000000000003E-2</v>
      </c>
      <c r="DA216">
        <v>6.4799999999999996E-2</v>
      </c>
      <c r="DB216">
        <v>6.6000000000000003E-2</v>
      </c>
      <c r="DC216">
        <v>7.6200000000000004E-2</v>
      </c>
      <c r="DD216">
        <v>7.1099999999999997E-2</v>
      </c>
      <c r="DE216">
        <v>5.8400000000000001E-2</v>
      </c>
      <c r="DF216">
        <v>6.3500000000000001E-2</v>
      </c>
      <c r="DG216">
        <v>6.0999999999999999E-2</v>
      </c>
      <c r="DH216">
        <v>2.5000000000000001E-3</v>
      </c>
      <c r="DI216">
        <v>5</v>
      </c>
      <c r="DJ216">
        <v>4.8300000000000003E-2</v>
      </c>
      <c r="DK216" t="s">
        <v>893</v>
      </c>
      <c r="DL216">
        <v>152</v>
      </c>
      <c r="DM216">
        <v>8252</v>
      </c>
      <c r="DN216" t="s">
        <v>188</v>
      </c>
      <c r="DO216">
        <v>1295</v>
      </c>
      <c r="DP216">
        <v>2405</v>
      </c>
      <c r="DQ216" t="s">
        <v>142</v>
      </c>
      <c r="DR216" t="s">
        <v>894</v>
      </c>
      <c r="DS216">
        <v>20060724</v>
      </c>
      <c r="DT216" t="s">
        <v>202</v>
      </c>
      <c r="DU216">
        <v>152</v>
      </c>
      <c r="DV216" t="s">
        <v>143</v>
      </c>
    </row>
    <row r="217" spans="1:126">
      <c r="A217" t="s">
        <v>160</v>
      </c>
      <c r="B217">
        <v>5</v>
      </c>
      <c r="C217">
        <v>14.2</v>
      </c>
      <c r="D217">
        <v>60336</v>
      </c>
      <c r="E217" t="s">
        <v>577</v>
      </c>
      <c r="F217" t="s">
        <v>145</v>
      </c>
      <c r="G217">
        <v>20060729</v>
      </c>
      <c r="H217" t="s">
        <v>757</v>
      </c>
      <c r="I217" t="s">
        <v>236</v>
      </c>
      <c r="J217">
        <v>20060731</v>
      </c>
      <c r="K217">
        <v>20070129</v>
      </c>
      <c r="L217" t="s">
        <v>895</v>
      </c>
      <c r="M217" t="s">
        <v>896</v>
      </c>
      <c r="N217" t="s">
        <v>897</v>
      </c>
      <c r="O217" t="s">
        <v>898</v>
      </c>
      <c r="P217">
        <v>0.56940000000000002</v>
      </c>
      <c r="Q217" t="s">
        <v>135</v>
      </c>
      <c r="R217" t="s">
        <v>136</v>
      </c>
      <c r="S217" t="s">
        <v>135</v>
      </c>
      <c r="T217" t="s">
        <v>137</v>
      </c>
      <c r="U217" t="s">
        <v>137</v>
      </c>
      <c r="V217">
        <v>0</v>
      </c>
      <c r="W217" t="s">
        <v>200</v>
      </c>
      <c r="X217">
        <v>143.5</v>
      </c>
      <c r="Y217">
        <v>20060727</v>
      </c>
      <c r="Z217" t="s">
        <v>138</v>
      </c>
      <c r="AA217" t="s">
        <v>209</v>
      </c>
      <c r="AB217" t="s">
        <v>899</v>
      </c>
      <c r="AC217">
        <v>40</v>
      </c>
      <c r="AD217">
        <v>58.73</v>
      </c>
      <c r="AE217">
        <v>52.46</v>
      </c>
      <c r="AF217">
        <v>10.15</v>
      </c>
      <c r="AG217">
        <v>9.1199999999999992</v>
      </c>
      <c r="AH217">
        <v>9.17</v>
      </c>
      <c r="AI217">
        <v>40</v>
      </c>
      <c r="AJ217" t="s">
        <v>900</v>
      </c>
      <c r="AK217">
        <v>40</v>
      </c>
      <c r="AL217">
        <v>9.9</v>
      </c>
      <c r="AM217">
        <v>4.3</v>
      </c>
      <c r="AN217">
        <v>14.2</v>
      </c>
      <c r="AO217">
        <v>0</v>
      </c>
      <c r="AP217">
        <v>3146</v>
      </c>
      <c r="AQ217">
        <v>3158</v>
      </c>
      <c r="AR217">
        <v>3150</v>
      </c>
      <c r="AS217">
        <v>13</v>
      </c>
      <c r="AT217">
        <v>13.5</v>
      </c>
      <c r="AU217">
        <v>13.2</v>
      </c>
      <c r="AV217">
        <v>2.14</v>
      </c>
      <c r="AW217">
        <v>2.36</v>
      </c>
      <c r="AX217">
        <v>2.25</v>
      </c>
      <c r="AY217">
        <v>4546.8</v>
      </c>
      <c r="AZ217">
        <v>5142.3999999999996</v>
      </c>
      <c r="BA217">
        <v>4788</v>
      </c>
      <c r="BB217">
        <v>1770.8</v>
      </c>
      <c r="BC217">
        <v>2262.8000000000002</v>
      </c>
      <c r="BD217">
        <v>2034.9</v>
      </c>
      <c r="BE217">
        <v>841</v>
      </c>
      <c r="BF217">
        <v>868</v>
      </c>
      <c r="BG217">
        <v>850</v>
      </c>
      <c r="BH217">
        <v>143.4</v>
      </c>
      <c r="BI217">
        <v>143.6</v>
      </c>
      <c r="BJ217">
        <v>143.5</v>
      </c>
      <c r="BK217">
        <v>87.3</v>
      </c>
      <c r="BL217">
        <v>88.6</v>
      </c>
      <c r="BM217">
        <v>87.7</v>
      </c>
      <c r="BN217">
        <v>92.8</v>
      </c>
      <c r="BO217">
        <v>94.1</v>
      </c>
      <c r="BP217">
        <v>93.3</v>
      </c>
      <c r="BQ217">
        <v>5.4</v>
      </c>
      <c r="BR217">
        <v>5.9</v>
      </c>
      <c r="BS217">
        <v>5.6</v>
      </c>
      <c r="BT217">
        <v>29.8</v>
      </c>
      <c r="BU217">
        <v>39.9</v>
      </c>
      <c r="BV217">
        <v>34.4</v>
      </c>
      <c r="BW217">
        <v>269</v>
      </c>
      <c r="BX217">
        <v>284</v>
      </c>
      <c r="BY217">
        <v>274</v>
      </c>
      <c r="BZ217">
        <v>9.5</v>
      </c>
      <c r="CA217">
        <v>10.4</v>
      </c>
      <c r="CB217">
        <v>10</v>
      </c>
      <c r="CC217">
        <v>-0.1</v>
      </c>
      <c r="CD217">
        <v>0.2</v>
      </c>
      <c r="CE217">
        <v>0.1</v>
      </c>
      <c r="CF217">
        <v>0.44</v>
      </c>
      <c r="CG217">
        <v>0.54</v>
      </c>
      <c r="CH217">
        <v>0.5</v>
      </c>
      <c r="CI217">
        <v>35</v>
      </c>
      <c r="CJ217">
        <v>35</v>
      </c>
      <c r="CK217">
        <v>35</v>
      </c>
      <c r="CL217">
        <v>56.6</v>
      </c>
      <c r="CM217">
        <v>86.4</v>
      </c>
      <c r="CN217">
        <v>69.8</v>
      </c>
      <c r="CO217">
        <v>1660</v>
      </c>
      <c r="CP217">
        <v>720</v>
      </c>
      <c r="CQ217">
        <v>540</v>
      </c>
      <c r="CR217">
        <v>1800</v>
      </c>
      <c r="CS217">
        <v>6.8599999999999994E-2</v>
      </c>
      <c r="CT217">
        <v>7.6200000000000004E-2</v>
      </c>
      <c r="CU217">
        <v>7.1099999999999997E-2</v>
      </c>
      <c r="CV217">
        <v>9.1399999999999995E-2</v>
      </c>
      <c r="CW217">
        <v>9.9099999999999994E-2</v>
      </c>
      <c r="CX217">
        <v>9.5200000000000007E-2</v>
      </c>
      <c r="CY217">
        <v>6.0999999999999999E-2</v>
      </c>
      <c r="CZ217">
        <v>6.3500000000000001E-2</v>
      </c>
      <c r="DA217">
        <v>6.2199999999999998E-2</v>
      </c>
      <c r="DB217">
        <v>6.3500000000000001E-2</v>
      </c>
      <c r="DC217">
        <v>6.6000000000000003E-2</v>
      </c>
      <c r="DD217">
        <v>6.4799999999999996E-2</v>
      </c>
      <c r="DE217">
        <v>5.5899999999999998E-2</v>
      </c>
      <c r="DF217">
        <v>5.5899999999999998E-2</v>
      </c>
      <c r="DG217">
        <v>5.5899999999999998E-2</v>
      </c>
      <c r="DH217">
        <v>2.5000000000000001E-3</v>
      </c>
      <c r="DI217">
        <v>3</v>
      </c>
      <c r="DJ217">
        <v>4.0599999999999997E-2</v>
      </c>
      <c r="DK217">
        <v>1627</v>
      </c>
      <c r="DL217">
        <v>320</v>
      </c>
      <c r="DM217">
        <v>8252</v>
      </c>
      <c r="DN217" t="s">
        <v>188</v>
      </c>
      <c r="DO217">
        <v>1200</v>
      </c>
      <c r="DP217">
        <v>2405</v>
      </c>
      <c r="DQ217" t="s">
        <v>142</v>
      </c>
      <c r="DR217">
        <v>82</v>
      </c>
      <c r="DS217">
        <v>20060729</v>
      </c>
      <c r="DT217" t="s">
        <v>757</v>
      </c>
      <c r="DU217">
        <v>320</v>
      </c>
      <c r="DV217" t="s">
        <v>143</v>
      </c>
    </row>
    <row r="218" spans="1:126">
      <c r="A218" t="s">
        <v>126</v>
      </c>
      <c r="B218">
        <v>4</v>
      </c>
      <c r="C218">
        <v>20.6</v>
      </c>
      <c r="D218">
        <v>57932</v>
      </c>
      <c r="E218" t="s">
        <v>144</v>
      </c>
      <c r="F218" t="s">
        <v>128</v>
      </c>
      <c r="G218">
        <v>20060730</v>
      </c>
      <c r="H218" t="s">
        <v>622</v>
      </c>
      <c r="I218" t="s">
        <v>334</v>
      </c>
      <c r="J218">
        <v>20060731</v>
      </c>
      <c r="K218" t="s">
        <v>624</v>
      </c>
      <c r="L218" t="s">
        <v>461</v>
      </c>
      <c r="M218" t="s">
        <v>285</v>
      </c>
      <c r="N218" t="s">
        <v>133</v>
      </c>
      <c r="O218" t="s">
        <v>133</v>
      </c>
      <c r="P218">
        <v>5.3017000000000003</v>
      </c>
      <c r="Q218" t="s">
        <v>135</v>
      </c>
      <c r="R218" t="s">
        <v>136</v>
      </c>
      <c r="S218" t="s">
        <v>135</v>
      </c>
      <c r="T218" t="s">
        <v>137</v>
      </c>
      <c r="U218" t="s">
        <v>137</v>
      </c>
      <c r="V218">
        <v>0</v>
      </c>
      <c r="W218" t="s">
        <v>286</v>
      </c>
      <c r="X218">
        <v>143.5</v>
      </c>
      <c r="Y218">
        <v>20060728</v>
      </c>
      <c r="Z218" t="s">
        <v>138</v>
      </c>
      <c r="AA218" t="s">
        <v>269</v>
      </c>
      <c r="AB218" t="s">
        <v>901</v>
      </c>
      <c r="AC218">
        <v>40</v>
      </c>
      <c r="AD218">
        <v>71.33</v>
      </c>
      <c r="AE218">
        <v>66.39</v>
      </c>
      <c r="AF218">
        <v>10.84</v>
      </c>
      <c r="AG218">
        <v>10.25</v>
      </c>
      <c r="AH218">
        <v>10.58</v>
      </c>
      <c r="AI218">
        <v>290</v>
      </c>
      <c r="AJ218" t="s">
        <v>902</v>
      </c>
      <c r="AK218">
        <v>40</v>
      </c>
      <c r="AL218">
        <v>10.1</v>
      </c>
      <c r="AM218">
        <v>10.5</v>
      </c>
      <c r="AN218">
        <v>20.6</v>
      </c>
      <c r="AO218">
        <v>0</v>
      </c>
      <c r="AP218">
        <v>3144</v>
      </c>
      <c r="AQ218">
        <v>3155</v>
      </c>
      <c r="AR218">
        <v>3150.8</v>
      </c>
      <c r="AS218">
        <v>13.2</v>
      </c>
      <c r="AT218">
        <v>13.5</v>
      </c>
      <c r="AU218">
        <v>13.4</v>
      </c>
      <c r="AV218">
        <v>2.2000000000000002</v>
      </c>
      <c r="AW218">
        <v>2.3199999999999998</v>
      </c>
      <c r="AX218">
        <v>2.2799999999999998</v>
      </c>
      <c r="AY218">
        <v>6.7</v>
      </c>
      <c r="AZ218">
        <v>7.3</v>
      </c>
      <c r="BA218">
        <v>7.1</v>
      </c>
      <c r="BB218" t="s">
        <v>168</v>
      </c>
      <c r="BC218" t="s">
        <v>168</v>
      </c>
      <c r="BD218" t="s">
        <v>168</v>
      </c>
      <c r="BE218">
        <v>833</v>
      </c>
      <c r="BF218">
        <v>871</v>
      </c>
      <c r="BG218">
        <v>851</v>
      </c>
      <c r="BH218">
        <v>143.30000000000001</v>
      </c>
      <c r="BI218">
        <v>143.9</v>
      </c>
      <c r="BJ218">
        <v>143.6</v>
      </c>
      <c r="BK218">
        <v>87.9</v>
      </c>
      <c r="BL218">
        <v>88.3</v>
      </c>
      <c r="BM218">
        <v>88.1</v>
      </c>
      <c r="BN218">
        <v>93.4</v>
      </c>
      <c r="BO218">
        <v>93.9</v>
      </c>
      <c r="BP218">
        <v>93.6</v>
      </c>
      <c r="BQ218">
        <v>5.3</v>
      </c>
      <c r="BR218">
        <v>5.7</v>
      </c>
      <c r="BS218">
        <v>5.5</v>
      </c>
      <c r="BT218">
        <v>31</v>
      </c>
      <c r="BU218">
        <v>36.700000000000003</v>
      </c>
      <c r="BV218">
        <v>33.4</v>
      </c>
      <c r="BW218">
        <v>269</v>
      </c>
      <c r="BX218">
        <v>276</v>
      </c>
      <c r="BY218">
        <v>274</v>
      </c>
      <c r="BZ218">
        <v>8.4</v>
      </c>
      <c r="CA218">
        <v>9.5</v>
      </c>
      <c r="CB218">
        <v>9.4</v>
      </c>
      <c r="CC218">
        <v>0.2</v>
      </c>
      <c r="CD218">
        <v>0.3</v>
      </c>
      <c r="CE218">
        <v>0.3</v>
      </c>
      <c r="CF218">
        <v>0.5</v>
      </c>
      <c r="CG218">
        <v>0.5</v>
      </c>
      <c r="CH218">
        <v>0.5</v>
      </c>
      <c r="CI218">
        <v>35</v>
      </c>
      <c r="CJ218">
        <v>35</v>
      </c>
      <c r="CK218">
        <v>35</v>
      </c>
      <c r="CL218">
        <v>124.6</v>
      </c>
      <c r="CM218">
        <v>161.4</v>
      </c>
      <c r="CN218">
        <v>143.6</v>
      </c>
      <c r="CO218">
        <v>1660</v>
      </c>
      <c r="CP218">
        <v>720</v>
      </c>
      <c r="CQ218">
        <v>540</v>
      </c>
      <c r="CR218">
        <v>1550</v>
      </c>
      <c r="CS218">
        <v>6.0999999999999999E-2</v>
      </c>
      <c r="CT218">
        <v>6.0999999999999999E-2</v>
      </c>
      <c r="CU218">
        <v>6.0999999999999999E-2</v>
      </c>
      <c r="CV218">
        <v>8.3799999999999999E-2</v>
      </c>
      <c r="CW218">
        <v>8.3799999999999999E-2</v>
      </c>
      <c r="CX218">
        <v>8.3799999999999999E-2</v>
      </c>
      <c r="CY218">
        <v>7.1099999999999997E-2</v>
      </c>
      <c r="CZ218">
        <v>7.1099999999999997E-2</v>
      </c>
      <c r="DA218">
        <v>7.1099999999999997E-2</v>
      </c>
      <c r="DB218">
        <v>5.5899999999999998E-2</v>
      </c>
      <c r="DC218">
        <v>6.6000000000000003E-2</v>
      </c>
      <c r="DD218">
        <v>6.0999999999999999E-2</v>
      </c>
      <c r="DE218">
        <v>6.0999999999999999E-2</v>
      </c>
      <c r="DF218">
        <v>7.1099999999999997E-2</v>
      </c>
      <c r="DG218">
        <v>6.6000000000000003E-2</v>
      </c>
      <c r="DH218">
        <v>0</v>
      </c>
      <c r="DI218">
        <v>16</v>
      </c>
      <c r="DJ218">
        <v>5.0799999999999998E-2</v>
      </c>
      <c r="DK218" t="s">
        <v>825</v>
      </c>
      <c r="DL218">
        <v>6982</v>
      </c>
      <c r="DM218">
        <v>8252</v>
      </c>
      <c r="DN218">
        <v>8231</v>
      </c>
      <c r="DO218">
        <v>1272</v>
      </c>
      <c r="DP218" t="s">
        <v>499</v>
      </c>
      <c r="DQ218" t="s">
        <v>142</v>
      </c>
      <c r="DR218">
        <v>137</v>
      </c>
      <c r="DS218">
        <v>20060730</v>
      </c>
      <c r="DT218" t="s">
        <v>622</v>
      </c>
      <c r="DU218">
        <v>66</v>
      </c>
      <c r="DV218" t="s">
        <v>143</v>
      </c>
    </row>
    <row r="219" spans="1:126">
      <c r="A219" t="s">
        <v>126</v>
      </c>
      <c r="B219">
        <v>4</v>
      </c>
      <c r="C219">
        <v>23.8</v>
      </c>
      <c r="D219">
        <v>56714</v>
      </c>
      <c r="E219" t="s">
        <v>144</v>
      </c>
      <c r="F219" t="s">
        <v>128</v>
      </c>
      <c r="G219">
        <v>20060803</v>
      </c>
      <c r="H219" t="s">
        <v>427</v>
      </c>
      <c r="I219" t="s">
        <v>334</v>
      </c>
      <c r="J219">
        <v>20060804</v>
      </c>
      <c r="K219" t="s">
        <v>624</v>
      </c>
      <c r="L219" t="s">
        <v>877</v>
      </c>
      <c r="M219" t="s">
        <v>903</v>
      </c>
      <c r="N219" t="s">
        <v>904</v>
      </c>
      <c r="O219" t="s">
        <v>133</v>
      </c>
      <c r="P219">
        <v>6.681</v>
      </c>
      <c r="Q219" t="s">
        <v>135</v>
      </c>
      <c r="R219" t="s">
        <v>136</v>
      </c>
      <c r="S219" t="s">
        <v>135</v>
      </c>
      <c r="T219" t="s">
        <v>137</v>
      </c>
      <c r="U219" t="s">
        <v>137</v>
      </c>
      <c r="V219">
        <v>0</v>
      </c>
      <c r="W219" t="s">
        <v>286</v>
      </c>
      <c r="X219">
        <v>143.5</v>
      </c>
      <c r="Y219">
        <v>20060801</v>
      </c>
      <c r="Z219" t="s">
        <v>138</v>
      </c>
      <c r="AA219" t="s">
        <v>637</v>
      </c>
      <c r="AB219" t="s">
        <v>901</v>
      </c>
      <c r="AC219">
        <v>40</v>
      </c>
      <c r="AD219">
        <v>71.349999999999994</v>
      </c>
      <c r="AE219">
        <v>66.260000000000005</v>
      </c>
      <c r="AF219">
        <v>10.87</v>
      </c>
      <c r="AG219">
        <v>10.199999999999999</v>
      </c>
      <c r="AH219">
        <v>10.34</v>
      </c>
      <c r="AI219">
        <v>300</v>
      </c>
      <c r="AJ219" t="s">
        <v>905</v>
      </c>
      <c r="AK219">
        <v>40</v>
      </c>
      <c r="AL219">
        <v>6.7</v>
      </c>
      <c r="AM219">
        <v>17.100000000000001</v>
      </c>
      <c r="AN219">
        <v>23.8</v>
      </c>
      <c r="AO219">
        <v>0</v>
      </c>
      <c r="AP219">
        <v>3145</v>
      </c>
      <c r="AQ219">
        <v>3160</v>
      </c>
      <c r="AR219">
        <v>3149.4</v>
      </c>
      <c r="AS219">
        <v>13.1</v>
      </c>
      <c r="AT219">
        <v>13.5</v>
      </c>
      <c r="AU219">
        <v>13.4</v>
      </c>
      <c r="AV219">
        <v>2.15</v>
      </c>
      <c r="AW219">
        <v>2.23</v>
      </c>
      <c r="AX219">
        <v>2.1800000000000002</v>
      </c>
      <c r="AY219">
        <v>6</v>
      </c>
      <c r="AZ219">
        <v>6.5</v>
      </c>
      <c r="BA219">
        <v>6.3</v>
      </c>
      <c r="BB219" t="s">
        <v>168</v>
      </c>
      <c r="BC219" t="s">
        <v>168</v>
      </c>
      <c r="BD219" t="s">
        <v>168</v>
      </c>
      <c r="BE219">
        <v>831</v>
      </c>
      <c r="BF219">
        <v>860</v>
      </c>
      <c r="BG219">
        <v>845</v>
      </c>
      <c r="BH219">
        <v>143</v>
      </c>
      <c r="BI219">
        <v>144.6</v>
      </c>
      <c r="BJ219">
        <v>143.5</v>
      </c>
      <c r="BK219">
        <v>87.6</v>
      </c>
      <c r="BL219">
        <v>88.1</v>
      </c>
      <c r="BM219">
        <v>87.9</v>
      </c>
      <c r="BN219">
        <v>92.7</v>
      </c>
      <c r="BO219">
        <v>93.8</v>
      </c>
      <c r="BP219">
        <v>93.5</v>
      </c>
      <c r="BQ219">
        <v>5</v>
      </c>
      <c r="BR219">
        <v>5.9</v>
      </c>
      <c r="BS219">
        <v>5.6</v>
      </c>
      <c r="BT219">
        <v>28.9</v>
      </c>
      <c r="BU219">
        <v>35.700000000000003</v>
      </c>
      <c r="BV219">
        <v>30.8</v>
      </c>
      <c r="BW219">
        <v>276</v>
      </c>
      <c r="BX219">
        <v>276</v>
      </c>
      <c r="BY219">
        <v>276</v>
      </c>
      <c r="BZ219">
        <v>9.5</v>
      </c>
      <c r="CA219">
        <v>10.1</v>
      </c>
      <c r="CB219">
        <v>10</v>
      </c>
      <c r="CC219">
        <v>0.2</v>
      </c>
      <c r="CD219">
        <v>0.4</v>
      </c>
      <c r="CE219">
        <v>0.3</v>
      </c>
      <c r="CF219">
        <v>0.45</v>
      </c>
      <c r="CG219">
        <v>0.55000000000000004</v>
      </c>
      <c r="CH219">
        <v>0.5</v>
      </c>
      <c r="CI219">
        <v>35</v>
      </c>
      <c r="CJ219">
        <v>35</v>
      </c>
      <c r="CK219">
        <v>35</v>
      </c>
      <c r="CL219">
        <v>39.6</v>
      </c>
      <c r="CM219">
        <v>172.7</v>
      </c>
      <c r="CN219">
        <v>66.3</v>
      </c>
      <c r="CO219">
        <v>1660</v>
      </c>
      <c r="CP219">
        <v>720</v>
      </c>
      <c r="CQ219">
        <v>540</v>
      </c>
      <c r="CR219">
        <v>1540</v>
      </c>
      <c r="CS219">
        <v>6.3500000000000001E-2</v>
      </c>
      <c r="CT219">
        <v>6.3500000000000001E-2</v>
      </c>
      <c r="CU219">
        <v>6.3500000000000001E-2</v>
      </c>
      <c r="CV219">
        <v>8.6400000000000005E-2</v>
      </c>
      <c r="CW219">
        <v>8.6400000000000005E-2</v>
      </c>
      <c r="CX219">
        <v>8.6400000000000005E-2</v>
      </c>
      <c r="CY219">
        <v>7.1099999999999997E-2</v>
      </c>
      <c r="CZ219">
        <v>7.1099999999999997E-2</v>
      </c>
      <c r="DA219">
        <v>7.1099999999999997E-2</v>
      </c>
      <c r="DB219">
        <v>5.5899999999999998E-2</v>
      </c>
      <c r="DC219">
        <v>6.6000000000000003E-2</v>
      </c>
      <c r="DD219">
        <v>6.0999999999999999E-2</v>
      </c>
      <c r="DE219">
        <v>6.0999999999999999E-2</v>
      </c>
      <c r="DF219">
        <v>7.1099999999999997E-2</v>
      </c>
      <c r="DG219">
        <v>6.6000000000000003E-2</v>
      </c>
      <c r="DH219">
        <v>0</v>
      </c>
      <c r="DI219">
        <v>17</v>
      </c>
      <c r="DJ219">
        <v>3.8100000000000002E-2</v>
      </c>
      <c r="DK219" t="s">
        <v>825</v>
      </c>
      <c r="DL219">
        <v>6982</v>
      </c>
      <c r="DM219">
        <v>8252</v>
      </c>
      <c r="DN219">
        <v>8231</v>
      </c>
      <c r="DO219">
        <v>1272</v>
      </c>
      <c r="DP219">
        <v>2405</v>
      </c>
      <c r="DQ219" t="s">
        <v>142</v>
      </c>
      <c r="DR219" t="s">
        <v>650</v>
      </c>
      <c r="DS219">
        <v>20060803</v>
      </c>
      <c r="DT219" t="s">
        <v>427</v>
      </c>
      <c r="DU219">
        <v>66</v>
      </c>
      <c r="DV219" t="s">
        <v>143</v>
      </c>
    </row>
    <row r="220" spans="1:126">
      <c r="A220" t="s">
        <v>126</v>
      </c>
      <c r="B220">
        <v>4</v>
      </c>
      <c r="C220">
        <v>35.9</v>
      </c>
      <c r="D220">
        <v>57930</v>
      </c>
      <c r="E220" t="s">
        <v>577</v>
      </c>
      <c r="F220" t="s">
        <v>128</v>
      </c>
      <c r="G220">
        <v>20060806</v>
      </c>
      <c r="H220" t="s">
        <v>179</v>
      </c>
      <c r="I220" t="s">
        <v>334</v>
      </c>
      <c r="J220">
        <v>20060807</v>
      </c>
      <c r="K220" t="s">
        <v>624</v>
      </c>
      <c r="L220" t="s">
        <v>877</v>
      </c>
      <c r="M220" t="s">
        <v>906</v>
      </c>
      <c r="N220" t="s">
        <v>907</v>
      </c>
      <c r="O220" t="s">
        <v>908</v>
      </c>
      <c r="P220">
        <v>8.2918000000000003</v>
      </c>
      <c r="Q220" t="s">
        <v>135</v>
      </c>
      <c r="R220" t="s">
        <v>136</v>
      </c>
      <c r="S220" t="s">
        <v>135</v>
      </c>
      <c r="T220" t="s">
        <v>137</v>
      </c>
      <c r="U220" t="s">
        <v>137</v>
      </c>
      <c r="V220">
        <v>0</v>
      </c>
      <c r="W220" t="s">
        <v>286</v>
      </c>
      <c r="X220">
        <v>143.5</v>
      </c>
      <c r="Y220">
        <v>20060804</v>
      </c>
      <c r="Z220" t="s">
        <v>138</v>
      </c>
      <c r="AA220" t="s">
        <v>265</v>
      </c>
      <c r="AB220" t="s">
        <v>901</v>
      </c>
      <c r="AC220">
        <v>40</v>
      </c>
      <c r="AD220">
        <v>58.93</v>
      </c>
      <c r="AE220">
        <v>53.53</v>
      </c>
      <c r="AF220">
        <v>10.18</v>
      </c>
      <c r="AG220">
        <v>9.32</v>
      </c>
      <c r="AH220">
        <v>9.41</v>
      </c>
      <c r="AI220">
        <v>100</v>
      </c>
      <c r="AJ220" t="s">
        <v>909</v>
      </c>
      <c r="AK220">
        <v>40</v>
      </c>
      <c r="AL220">
        <v>14.5</v>
      </c>
      <c r="AM220">
        <v>21.4</v>
      </c>
      <c r="AN220">
        <v>35.9</v>
      </c>
      <c r="AO220">
        <v>0</v>
      </c>
      <c r="AP220">
        <v>3147</v>
      </c>
      <c r="AQ220">
        <v>3159</v>
      </c>
      <c r="AR220">
        <v>3151.6</v>
      </c>
      <c r="AS220">
        <v>13.1</v>
      </c>
      <c r="AT220">
        <v>13.6</v>
      </c>
      <c r="AU220">
        <v>13.4</v>
      </c>
      <c r="AV220">
        <v>2.2000000000000002</v>
      </c>
      <c r="AW220">
        <v>2.31</v>
      </c>
      <c r="AX220">
        <v>2.2400000000000002</v>
      </c>
      <c r="AY220">
        <v>6.5</v>
      </c>
      <c r="AZ220">
        <v>6.9</v>
      </c>
      <c r="BA220">
        <v>6.7</v>
      </c>
      <c r="BB220" t="s">
        <v>168</v>
      </c>
      <c r="BC220" t="s">
        <v>168</v>
      </c>
      <c r="BD220" t="s">
        <v>168</v>
      </c>
      <c r="BE220">
        <v>831</v>
      </c>
      <c r="BF220">
        <v>862</v>
      </c>
      <c r="BG220">
        <v>850</v>
      </c>
      <c r="BH220">
        <v>142.80000000000001</v>
      </c>
      <c r="BI220">
        <v>144.30000000000001</v>
      </c>
      <c r="BJ220">
        <v>143.4</v>
      </c>
      <c r="BK220">
        <v>87.6</v>
      </c>
      <c r="BL220">
        <v>88.2</v>
      </c>
      <c r="BM220">
        <v>87.9</v>
      </c>
      <c r="BN220">
        <v>93.1</v>
      </c>
      <c r="BO220">
        <v>93.8</v>
      </c>
      <c r="BP220">
        <v>93.5</v>
      </c>
      <c r="BQ220">
        <v>5.3</v>
      </c>
      <c r="BR220">
        <v>5.7</v>
      </c>
      <c r="BS220">
        <v>5.6</v>
      </c>
      <c r="BT220">
        <v>29.3</v>
      </c>
      <c r="BU220">
        <v>37.200000000000003</v>
      </c>
      <c r="BV220">
        <v>32.9</v>
      </c>
      <c r="BW220">
        <v>276</v>
      </c>
      <c r="BX220">
        <v>276</v>
      </c>
      <c r="BY220">
        <v>276</v>
      </c>
      <c r="BZ220">
        <v>8.1</v>
      </c>
      <c r="CA220">
        <v>8.4</v>
      </c>
      <c r="CB220">
        <v>8.4</v>
      </c>
      <c r="CC220">
        <v>0.3</v>
      </c>
      <c r="CD220">
        <v>0.4</v>
      </c>
      <c r="CE220">
        <v>0.3</v>
      </c>
      <c r="CF220">
        <v>0.5</v>
      </c>
      <c r="CG220">
        <v>0.5</v>
      </c>
      <c r="CH220">
        <v>0.5</v>
      </c>
      <c r="CI220">
        <v>35</v>
      </c>
      <c r="CJ220">
        <v>35</v>
      </c>
      <c r="CK220">
        <v>35</v>
      </c>
      <c r="CL220">
        <v>34</v>
      </c>
      <c r="CM220">
        <v>118.9</v>
      </c>
      <c r="CN220">
        <v>67.400000000000006</v>
      </c>
      <c r="CO220">
        <v>1660</v>
      </c>
      <c r="CP220">
        <v>720</v>
      </c>
      <c r="CQ220">
        <v>540</v>
      </c>
      <c r="CR220">
        <v>1740</v>
      </c>
      <c r="CS220">
        <v>6.3500000000000001E-2</v>
      </c>
      <c r="CT220">
        <v>6.3500000000000001E-2</v>
      </c>
      <c r="CU220">
        <v>6.3500000000000001E-2</v>
      </c>
      <c r="CV220">
        <v>8.8900000000000007E-2</v>
      </c>
      <c r="CW220">
        <v>8.8900000000000007E-2</v>
      </c>
      <c r="CX220">
        <v>8.8900000000000007E-2</v>
      </c>
      <c r="CY220">
        <v>7.1099999999999997E-2</v>
      </c>
      <c r="CZ220">
        <v>7.1099999999999997E-2</v>
      </c>
      <c r="DA220">
        <v>7.1099999999999997E-2</v>
      </c>
      <c r="DB220">
        <v>5.5899999999999998E-2</v>
      </c>
      <c r="DC220">
        <v>6.6000000000000003E-2</v>
      </c>
      <c r="DD220">
        <v>6.0999999999999999E-2</v>
      </c>
      <c r="DE220">
        <v>6.0999999999999999E-2</v>
      </c>
      <c r="DF220">
        <v>7.1099999999999997E-2</v>
      </c>
      <c r="DG220">
        <v>6.6000000000000003E-2</v>
      </c>
      <c r="DH220">
        <v>0</v>
      </c>
      <c r="DI220">
        <v>18</v>
      </c>
      <c r="DJ220">
        <v>4.0599999999999997E-2</v>
      </c>
      <c r="DK220" t="s">
        <v>825</v>
      </c>
      <c r="DL220">
        <v>6982</v>
      </c>
      <c r="DM220">
        <v>8252</v>
      </c>
      <c r="DN220">
        <v>8231</v>
      </c>
      <c r="DO220">
        <v>1272</v>
      </c>
      <c r="DP220" t="s">
        <v>403</v>
      </c>
      <c r="DQ220" t="s">
        <v>142</v>
      </c>
      <c r="DR220" t="s">
        <v>654</v>
      </c>
      <c r="DS220">
        <v>20060806</v>
      </c>
      <c r="DT220" t="s">
        <v>179</v>
      </c>
      <c r="DU220">
        <v>66</v>
      </c>
      <c r="DV220" t="s">
        <v>143</v>
      </c>
    </row>
    <row r="221" spans="1:126">
      <c r="A221" t="s">
        <v>126</v>
      </c>
      <c r="B221">
        <v>4</v>
      </c>
      <c r="C221">
        <v>36.1</v>
      </c>
      <c r="D221">
        <v>60162</v>
      </c>
      <c r="E221">
        <v>1009</v>
      </c>
      <c r="F221" t="s">
        <v>128</v>
      </c>
      <c r="G221">
        <v>20060810</v>
      </c>
      <c r="H221" t="s">
        <v>338</v>
      </c>
      <c r="I221" t="s">
        <v>334</v>
      </c>
      <c r="J221">
        <v>20060823</v>
      </c>
      <c r="K221" t="s">
        <v>624</v>
      </c>
      <c r="L221" t="s">
        <v>461</v>
      </c>
      <c r="M221" t="s">
        <v>285</v>
      </c>
      <c r="N221" t="s">
        <v>133</v>
      </c>
      <c r="O221" t="s">
        <v>133</v>
      </c>
      <c r="P221">
        <v>10.4206</v>
      </c>
      <c r="Q221" t="s">
        <v>135</v>
      </c>
      <c r="R221" t="s">
        <v>136</v>
      </c>
      <c r="S221" t="s">
        <v>135</v>
      </c>
      <c r="T221" t="s">
        <v>137</v>
      </c>
      <c r="U221" t="s">
        <v>137</v>
      </c>
      <c r="V221">
        <v>0</v>
      </c>
      <c r="W221" t="s">
        <v>286</v>
      </c>
      <c r="X221">
        <v>143.5</v>
      </c>
      <c r="Y221">
        <v>20060808</v>
      </c>
      <c r="Z221" t="s">
        <v>138</v>
      </c>
      <c r="AA221" t="s">
        <v>195</v>
      </c>
      <c r="AB221" t="s">
        <v>901</v>
      </c>
      <c r="AC221">
        <v>40</v>
      </c>
      <c r="AD221">
        <v>63.9</v>
      </c>
      <c r="AE221">
        <v>56.08</v>
      </c>
      <c r="AF221">
        <v>10.53</v>
      </c>
      <c r="AG221">
        <v>9.4700000000000006</v>
      </c>
      <c r="AH221" t="s">
        <v>137</v>
      </c>
      <c r="AI221">
        <v>190</v>
      </c>
      <c r="AJ221" t="s">
        <v>910</v>
      </c>
      <c r="AK221">
        <v>40</v>
      </c>
      <c r="AL221">
        <v>8.9</v>
      </c>
      <c r="AM221">
        <v>27.2</v>
      </c>
      <c r="AN221">
        <v>36.1</v>
      </c>
      <c r="AO221">
        <v>0</v>
      </c>
      <c r="AP221">
        <v>3146</v>
      </c>
      <c r="AQ221">
        <v>3154</v>
      </c>
      <c r="AR221">
        <v>3150</v>
      </c>
      <c r="AS221">
        <v>13.5</v>
      </c>
      <c r="AT221">
        <v>13.8</v>
      </c>
      <c r="AU221">
        <v>13.6</v>
      </c>
      <c r="AV221">
        <v>2.21</v>
      </c>
      <c r="AW221">
        <v>2.29</v>
      </c>
      <c r="AX221">
        <v>2.2400000000000002</v>
      </c>
      <c r="AY221">
        <v>7</v>
      </c>
      <c r="AZ221">
        <v>7.3</v>
      </c>
      <c r="BA221">
        <v>7.1</v>
      </c>
      <c r="BB221" t="s">
        <v>168</v>
      </c>
      <c r="BC221" t="s">
        <v>168</v>
      </c>
      <c r="BD221" t="s">
        <v>168</v>
      </c>
      <c r="BE221">
        <v>839</v>
      </c>
      <c r="BF221">
        <v>868</v>
      </c>
      <c r="BG221">
        <v>854</v>
      </c>
      <c r="BH221">
        <v>142.80000000000001</v>
      </c>
      <c r="BI221">
        <v>143.5</v>
      </c>
      <c r="BJ221">
        <v>143.19999999999999</v>
      </c>
      <c r="BK221">
        <v>87.4</v>
      </c>
      <c r="BL221">
        <v>88</v>
      </c>
      <c r="BM221">
        <v>87.8</v>
      </c>
      <c r="BN221">
        <v>93</v>
      </c>
      <c r="BO221">
        <v>93.9</v>
      </c>
      <c r="BP221">
        <v>93.5</v>
      </c>
      <c r="BQ221">
        <v>5.4</v>
      </c>
      <c r="BR221">
        <v>6</v>
      </c>
      <c r="BS221">
        <v>5.7</v>
      </c>
      <c r="BT221">
        <v>29.1</v>
      </c>
      <c r="BU221">
        <v>35.4</v>
      </c>
      <c r="BV221">
        <v>32.1</v>
      </c>
      <c r="BW221">
        <v>276</v>
      </c>
      <c r="BX221">
        <v>276</v>
      </c>
      <c r="BY221">
        <v>276</v>
      </c>
      <c r="BZ221">
        <v>8.8000000000000007</v>
      </c>
      <c r="CA221">
        <v>9.1</v>
      </c>
      <c r="CB221">
        <v>8.8000000000000007</v>
      </c>
      <c r="CC221">
        <v>0.3</v>
      </c>
      <c r="CD221">
        <v>0.3</v>
      </c>
      <c r="CE221">
        <v>0.3</v>
      </c>
      <c r="CF221">
        <v>0.5</v>
      </c>
      <c r="CG221">
        <v>0.56999999999999995</v>
      </c>
      <c r="CH221">
        <v>0.51</v>
      </c>
      <c r="CI221">
        <v>35</v>
      </c>
      <c r="CJ221">
        <v>35</v>
      </c>
      <c r="CK221">
        <v>35</v>
      </c>
      <c r="CL221">
        <v>96.3</v>
      </c>
      <c r="CM221">
        <v>138.80000000000001</v>
      </c>
      <c r="CN221">
        <v>120.1</v>
      </c>
      <c r="CO221">
        <v>1660</v>
      </c>
      <c r="CP221">
        <v>720</v>
      </c>
      <c r="CQ221">
        <v>540</v>
      </c>
      <c r="CR221">
        <v>1650</v>
      </c>
      <c r="CS221">
        <v>6.6000000000000003E-2</v>
      </c>
      <c r="CT221">
        <v>6.6000000000000003E-2</v>
      </c>
      <c r="CU221">
        <v>6.6000000000000003E-2</v>
      </c>
      <c r="CV221">
        <v>8.6400000000000005E-2</v>
      </c>
      <c r="CW221">
        <v>8.6400000000000005E-2</v>
      </c>
      <c r="CX221">
        <v>8.6400000000000005E-2</v>
      </c>
      <c r="CY221">
        <v>7.1099999999999997E-2</v>
      </c>
      <c r="CZ221">
        <v>7.1099999999999997E-2</v>
      </c>
      <c r="DA221">
        <v>7.1099999999999997E-2</v>
      </c>
      <c r="DB221">
        <v>5.5899999999999998E-2</v>
      </c>
      <c r="DC221">
        <v>6.6000000000000003E-2</v>
      </c>
      <c r="DD221">
        <v>6.0999999999999999E-2</v>
      </c>
      <c r="DE221">
        <v>6.0999999999999999E-2</v>
      </c>
      <c r="DF221">
        <v>7.1099999999999997E-2</v>
      </c>
      <c r="DG221">
        <v>6.6000000000000003E-2</v>
      </c>
      <c r="DH221">
        <v>0</v>
      </c>
      <c r="DI221">
        <v>19</v>
      </c>
      <c r="DJ221">
        <v>4.8300000000000003E-2</v>
      </c>
      <c r="DK221" t="s">
        <v>825</v>
      </c>
      <c r="DL221">
        <v>6982</v>
      </c>
      <c r="DM221">
        <v>8252</v>
      </c>
      <c r="DN221">
        <v>8231</v>
      </c>
      <c r="DO221">
        <v>967</v>
      </c>
      <c r="DP221" t="s">
        <v>516</v>
      </c>
      <c r="DQ221" t="s">
        <v>142</v>
      </c>
      <c r="DR221" t="s">
        <v>911</v>
      </c>
      <c r="DS221">
        <v>20060810</v>
      </c>
      <c r="DT221" t="s">
        <v>338</v>
      </c>
      <c r="DU221">
        <v>66</v>
      </c>
      <c r="DV221" t="s">
        <v>143</v>
      </c>
    </row>
    <row r="222" spans="1:126">
      <c r="A222" t="s">
        <v>160</v>
      </c>
      <c r="B222">
        <v>5</v>
      </c>
      <c r="C222">
        <v>21.3</v>
      </c>
      <c r="D222">
        <v>60340</v>
      </c>
      <c r="E222" t="s">
        <v>144</v>
      </c>
      <c r="F222" t="s">
        <v>128</v>
      </c>
      <c r="G222">
        <v>20060820</v>
      </c>
      <c r="H222" t="s">
        <v>912</v>
      </c>
      <c r="I222" t="s">
        <v>913</v>
      </c>
      <c r="J222">
        <v>20060829</v>
      </c>
      <c r="K222" t="s">
        <v>624</v>
      </c>
      <c r="L222" t="s">
        <v>914</v>
      </c>
      <c r="M222">
        <v>306</v>
      </c>
      <c r="N222" t="s">
        <v>915</v>
      </c>
      <c r="O222" t="s">
        <v>133</v>
      </c>
      <c r="P222">
        <v>5.6033999999999997</v>
      </c>
      <c r="Q222" t="s">
        <v>135</v>
      </c>
      <c r="R222" t="s">
        <v>136</v>
      </c>
      <c r="S222" t="s">
        <v>135</v>
      </c>
      <c r="T222" t="s">
        <v>137</v>
      </c>
      <c r="U222" t="s">
        <v>137</v>
      </c>
      <c r="V222">
        <v>4</v>
      </c>
      <c r="W222" t="s">
        <v>147</v>
      </c>
      <c r="X222">
        <v>143.5</v>
      </c>
      <c r="Y222">
        <v>20060818</v>
      </c>
      <c r="Z222" t="s">
        <v>138</v>
      </c>
      <c r="AA222" t="s">
        <v>916</v>
      </c>
      <c r="AB222" t="s">
        <v>879</v>
      </c>
      <c r="AC222">
        <v>40</v>
      </c>
      <c r="AD222">
        <v>71.53</v>
      </c>
      <c r="AE222">
        <v>66.41</v>
      </c>
      <c r="AF222">
        <v>10.93</v>
      </c>
      <c r="AG222">
        <v>10.17</v>
      </c>
      <c r="AH222">
        <v>10.36</v>
      </c>
      <c r="AI222">
        <v>-60</v>
      </c>
      <c r="AJ222" t="s">
        <v>917</v>
      </c>
      <c r="AK222">
        <v>40</v>
      </c>
      <c r="AL222">
        <v>11.5</v>
      </c>
      <c r="AM222">
        <v>9.8000000000000007</v>
      </c>
      <c r="AN222">
        <v>21.3</v>
      </c>
      <c r="AO222">
        <v>0</v>
      </c>
      <c r="AP222">
        <v>3142</v>
      </c>
      <c r="AQ222">
        <v>3159</v>
      </c>
      <c r="AR222">
        <v>3150</v>
      </c>
      <c r="AS222">
        <v>13.3</v>
      </c>
      <c r="AT222">
        <v>13.9</v>
      </c>
      <c r="AU222">
        <v>13.7</v>
      </c>
      <c r="AV222">
        <v>2.21</v>
      </c>
      <c r="AW222">
        <v>2.36</v>
      </c>
      <c r="AX222">
        <v>2.2599999999999998</v>
      </c>
      <c r="AY222">
        <v>4077.4</v>
      </c>
      <c r="AZ222">
        <v>4668.8</v>
      </c>
      <c r="BA222">
        <v>4338.5</v>
      </c>
      <c r="BB222">
        <v>1749</v>
      </c>
      <c r="BC222">
        <v>2093.6999999999998</v>
      </c>
      <c r="BD222">
        <v>1966.3</v>
      </c>
      <c r="BE222">
        <v>828</v>
      </c>
      <c r="BF222">
        <v>865</v>
      </c>
      <c r="BG222">
        <v>849</v>
      </c>
      <c r="BH222">
        <v>143.5</v>
      </c>
      <c r="BI222">
        <v>143.5</v>
      </c>
      <c r="BJ222">
        <v>143.5</v>
      </c>
      <c r="BK222">
        <v>87.4</v>
      </c>
      <c r="BL222">
        <v>88.4</v>
      </c>
      <c r="BM222">
        <v>87.9</v>
      </c>
      <c r="BN222">
        <v>93</v>
      </c>
      <c r="BO222">
        <v>94</v>
      </c>
      <c r="BP222">
        <v>93.5</v>
      </c>
      <c r="BQ222">
        <v>5.3</v>
      </c>
      <c r="BR222">
        <v>6</v>
      </c>
      <c r="BS222">
        <v>5.6</v>
      </c>
      <c r="BT222">
        <v>32.9</v>
      </c>
      <c r="BU222">
        <v>39.6</v>
      </c>
      <c r="BV222">
        <v>35.799999999999997</v>
      </c>
      <c r="BW222">
        <v>269</v>
      </c>
      <c r="BX222">
        <v>282</v>
      </c>
      <c r="BY222">
        <v>278</v>
      </c>
      <c r="BZ222">
        <v>10.199999999999999</v>
      </c>
      <c r="CA222">
        <v>12.1</v>
      </c>
      <c r="CB222">
        <v>11.1</v>
      </c>
      <c r="CC222">
        <v>-0.1</v>
      </c>
      <c r="CD222">
        <v>0.2</v>
      </c>
      <c r="CE222">
        <v>0</v>
      </c>
      <c r="CF222">
        <v>0.44</v>
      </c>
      <c r="CG222">
        <v>0.56999999999999995</v>
      </c>
      <c r="CH222">
        <v>0.51</v>
      </c>
      <c r="CI222">
        <v>35</v>
      </c>
      <c r="CJ222">
        <v>35</v>
      </c>
      <c r="CK222">
        <v>35</v>
      </c>
      <c r="CL222">
        <v>32</v>
      </c>
      <c r="CM222">
        <v>74.599999999999994</v>
      </c>
      <c r="CN222">
        <v>50.2</v>
      </c>
      <c r="CO222">
        <v>1660</v>
      </c>
      <c r="CP222">
        <v>720</v>
      </c>
      <c r="CQ222">
        <v>540</v>
      </c>
      <c r="CR222">
        <v>1900</v>
      </c>
      <c r="CS222">
        <v>7.6200000000000004E-2</v>
      </c>
      <c r="CT222">
        <v>9.1399999999999995E-2</v>
      </c>
      <c r="CU222">
        <v>8.4500000000000006E-2</v>
      </c>
      <c r="CV222">
        <v>9.1399999999999995E-2</v>
      </c>
      <c r="CW222">
        <v>0.1118</v>
      </c>
      <c r="CX222">
        <v>0.1022</v>
      </c>
      <c r="CY222">
        <v>6.0999999999999999E-2</v>
      </c>
      <c r="CZ222">
        <v>6.6000000000000003E-2</v>
      </c>
      <c r="DA222">
        <v>6.4100000000000004E-2</v>
      </c>
      <c r="DB222">
        <v>6.0999999999999999E-2</v>
      </c>
      <c r="DC222">
        <v>6.3500000000000001E-2</v>
      </c>
      <c r="DD222">
        <v>6.2199999999999998E-2</v>
      </c>
      <c r="DE222">
        <v>6.0999999999999999E-2</v>
      </c>
      <c r="DF222">
        <v>6.6000000000000003E-2</v>
      </c>
      <c r="DG222">
        <v>6.3500000000000001E-2</v>
      </c>
      <c r="DH222">
        <v>5.1000000000000004E-3</v>
      </c>
      <c r="DI222">
        <v>7</v>
      </c>
      <c r="DJ222">
        <v>3.0499999999999999E-2</v>
      </c>
      <c r="DK222">
        <v>1627</v>
      </c>
      <c r="DL222">
        <v>320</v>
      </c>
      <c r="DM222">
        <v>8252</v>
      </c>
      <c r="DN222" t="s">
        <v>188</v>
      </c>
      <c r="DO222">
        <v>1200</v>
      </c>
      <c r="DP222">
        <v>2405</v>
      </c>
      <c r="DQ222" t="s">
        <v>142</v>
      </c>
      <c r="DR222">
        <v>86</v>
      </c>
      <c r="DS222">
        <v>20060820</v>
      </c>
      <c r="DT222" t="s">
        <v>912</v>
      </c>
      <c r="DU222">
        <v>320</v>
      </c>
      <c r="DV222" t="s">
        <v>918</v>
      </c>
    </row>
    <row r="223" spans="1:126">
      <c r="A223" t="s">
        <v>160</v>
      </c>
      <c r="B223">
        <v>3</v>
      </c>
      <c r="C223">
        <v>23.8</v>
      </c>
      <c r="D223">
        <v>60337</v>
      </c>
      <c r="E223" t="s">
        <v>577</v>
      </c>
      <c r="F223" t="s">
        <v>128</v>
      </c>
      <c r="G223">
        <v>20060824</v>
      </c>
      <c r="H223" t="s">
        <v>919</v>
      </c>
      <c r="I223" t="s">
        <v>913</v>
      </c>
      <c r="J223">
        <v>20060829</v>
      </c>
      <c r="K223" t="s">
        <v>624</v>
      </c>
      <c r="L223" t="s">
        <v>914</v>
      </c>
      <c r="M223">
        <v>306</v>
      </c>
      <c r="N223" t="s">
        <v>915</v>
      </c>
      <c r="O223" t="s">
        <v>920</v>
      </c>
      <c r="P223">
        <v>3.9857999999999998</v>
      </c>
      <c r="Q223" t="s">
        <v>135</v>
      </c>
      <c r="R223" t="s">
        <v>136</v>
      </c>
      <c r="S223" t="s">
        <v>135</v>
      </c>
      <c r="T223" t="s">
        <v>137</v>
      </c>
      <c r="U223" t="s">
        <v>137</v>
      </c>
      <c r="V223">
        <v>7</v>
      </c>
      <c r="W223" t="s">
        <v>151</v>
      </c>
      <c r="X223">
        <v>143.5</v>
      </c>
      <c r="Y223">
        <v>20060822</v>
      </c>
      <c r="Z223" t="s">
        <v>138</v>
      </c>
      <c r="AA223" t="s">
        <v>921</v>
      </c>
      <c r="AB223" t="s">
        <v>879</v>
      </c>
      <c r="AC223">
        <v>40</v>
      </c>
      <c r="AD223">
        <v>58.85</v>
      </c>
      <c r="AE223">
        <v>51.76</v>
      </c>
      <c r="AF223">
        <v>10.15</v>
      </c>
      <c r="AG223">
        <v>9.0399999999999991</v>
      </c>
      <c r="AH223">
        <v>9.32</v>
      </c>
      <c r="AI223">
        <v>440</v>
      </c>
      <c r="AJ223" t="s">
        <v>922</v>
      </c>
      <c r="AK223">
        <v>40</v>
      </c>
      <c r="AL223">
        <v>11.2</v>
      </c>
      <c r="AM223">
        <v>12.6</v>
      </c>
      <c r="AN223">
        <v>23.8</v>
      </c>
      <c r="AO223">
        <v>0</v>
      </c>
      <c r="AP223">
        <v>3148</v>
      </c>
      <c r="AQ223">
        <v>3152</v>
      </c>
      <c r="AR223">
        <v>3150</v>
      </c>
      <c r="AS223">
        <v>13.3</v>
      </c>
      <c r="AT223">
        <v>13.9</v>
      </c>
      <c r="AU223">
        <v>13.7</v>
      </c>
      <c r="AV223">
        <v>2.14</v>
      </c>
      <c r="AW223">
        <v>2.36</v>
      </c>
      <c r="AX223">
        <v>2.2599999999999998</v>
      </c>
      <c r="AY223">
        <v>4573.3</v>
      </c>
      <c r="AZ223">
        <v>5190.6000000000004</v>
      </c>
      <c r="BA223">
        <v>4985.3999999999996</v>
      </c>
      <c r="BB223">
        <v>1940.6</v>
      </c>
      <c r="BC223">
        <v>2531</v>
      </c>
      <c r="BD223">
        <v>2250.6</v>
      </c>
      <c r="BE223">
        <v>841</v>
      </c>
      <c r="BF223">
        <v>856</v>
      </c>
      <c r="BG223">
        <v>850</v>
      </c>
      <c r="BH223">
        <v>143.5</v>
      </c>
      <c r="BI223">
        <v>143.6</v>
      </c>
      <c r="BJ223">
        <v>143.5</v>
      </c>
      <c r="BK223">
        <v>87.7</v>
      </c>
      <c r="BL223">
        <v>88.1</v>
      </c>
      <c r="BM223">
        <v>87.9</v>
      </c>
      <c r="BN223">
        <v>93.3</v>
      </c>
      <c r="BO223">
        <v>93.7</v>
      </c>
      <c r="BP223">
        <v>93.5</v>
      </c>
      <c r="BQ223">
        <v>5.4</v>
      </c>
      <c r="BR223">
        <v>5.7</v>
      </c>
      <c r="BS223">
        <v>5.6</v>
      </c>
      <c r="BT223">
        <v>29.7</v>
      </c>
      <c r="BU223">
        <v>40.299999999999997</v>
      </c>
      <c r="BV223">
        <v>33.9</v>
      </c>
      <c r="BW223">
        <v>268</v>
      </c>
      <c r="BX223">
        <v>282</v>
      </c>
      <c r="BY223">
        <v>273</v>
      </c>
      <c r="BZ223">
        <v>10.3</v>
      </c>
      <c r="CA223">
        <v>12.1</v>
      </c>
      <c r="CB223">
        <v>11.7</v>
      </c>
      <c r="CC223">
        <v>-0.1</v>
      </c>
      <c r="CD223">
        <v>0.5</v>
      </c>
      <c r="CE223">
        <v>0.4</v>
      </c>
      <c r="CF223">
        <v>0.49</v>
      </c>
      <c r="CG223">
        <v>0.52</v>
      </c>
      <c r="CH223">
        <v>0.5</v>
      </c>
      <c r="CI223">
        <v>35</v>
      </c>
      <c r="CJ223">
        <v>35</v>
      </c>
      <c r="CK223">
        <v>35</v>
      </c>
      <c r="CL223">
        <v>107.9</v>
      </c>
      <c r="CM223">
        <v>151.4</v>
      </c>
      <c r="CN223">
        <v>131.1</v>
      </c>
      <c r="CO223">
        <v>1660</v>
      </c>
      <c r="CP223">
        <v>720</v>
      </c>
      <c r="CQ223">
        <v>540</v>
      </c>
      <c r="CR223">
        <v>1400</v>
      </c>
      <c r="CS223">
        <v>7.8700000000000006E-2</v>
      </c>
      <c r="CT223">
        <v>9.6500000000000002E-2</v>
      </c>
      <c r="CU223">
        <v>8.5699999999999998E-2</v>
      </c>
      <c r="CV223">
        <v>0.1016</v>
      </c>
      <c r="CW223">
        <v>0.1067</v>
      </c>
      <c r="CX223">
        <v>0.10290000000000001</v>
      </c>
      <c r="CY223">
        <v>6.3500000000000001E-2</v>
      </c>
      <c r="CZ223">
        <v>6.6000000000000003E-2</v>
      </c>
      <c r="DA223">
        <v>6.4799999999999996E-2</v>
      </c>
      <c r="DB223">
        <v>7.1099999999999997E-2</v>
      </c>
      <c r="DC223">
        <v>7.3700000000000002E-2</v>
      </c>
      <c r="DD223">
        <v>7.2400000000000006E-2</v>
      </c>
      <c r="DE223">
        <v>7.6200000000000004E-2</v>
      </c>
      <c r="DF223">
        <v>7.6200000000000004E-2</v>
      </c>
      <c r="DG223">
        <v>7.6200000000000004E-2</v>
      </c>
      <c r="DH223">
        <v>2.5000000000000001E-3</v>
      </c>
      <c r="DI223">
        <v>1</v>
      </c>
      <c r="DJ223">
        <v>4.0599999999999997E-2</v>
      </c>
      <c r="DK223" t="s">
        <v>893</v>
      </c>
      <c r="DL223">
        <v>152</v>
      </c>
      <c r="DM223">
        <v>8252</v>
      </c>
      <c r="DN223" t="s">
        <v>188</v>
      </c>
      <c r="DO223">
        <v>1295</v>
      </c>
      <c r="DP223">
        <v>2405</v>
      </c>
      <c r="DQ223" t="s">
        <v>142</v>
      </c>
      <c r="DR223">
        <v>193</v>
      </c>
      <c r="DS223">
        <v>20060824</v>
      </c>
      <c r="DT223" t="s">
        <v>919</v>
      </c>
      <c r="DU223">
        <v>152</v>
      </c>
      <c r="DV223" t="s">
        <v>918</v>
      </c>
    </row>
    <row r="224" spans="1:126">
      <c r="A224" t="s">
        <v>239</v>
      </c>
      <c r="B224">
        <v>1</v>
      </c>
      <c r="C224">
        <v>8.8000000000000007</v>
      </c>
      <c r="D224">
        <v>41579</v>
      </c>
      <c r="E224" t="s">
        <v>144</v>
      </c>
      <c r="F224" t="s">
        <v>128</v>
      </c>
      <c r="G224">
        <v>20060825</v>
      </c>
      <c r="H224" t="s">
        <v>655</v>
      </c>
      <c r="I224" t="s">
        <v>913</v>
      </c>
      <c r="J224">
        <v>20060830</v>
      </c>
      <c r="K224" t="s">
        <v>624</v>
      </c>
      <c r="L224" t="s">
        <v>897</v>
      </c>
      <c r="M224" t="s">
        <v>557</v>
      </c>
      <c r="N224" t="s">
        <v>133</v>
      </c>
      <c r="O224" t="s">
        <v>133</v>
      </c>
      <c r="P224">
        <v>0.2155</v>
      </c>
      <c r="Q224" t="s">
        <v>135</v>
      </c>
      <c r="R224" t="s">
        <v>136</v>
      </c>
      <c r="S224" t="s">
        <v>135</v>
      </c>
      <c r="T224" t="s">
        <v>137</v>
      </c>
      <c r="U224" t="s">
        <v>137</v>
      </c>
      <c r="V224">
        <v>0</v>
      </c>
      <c r="W224" t="s">
        <v>164</v>
      </c>
      <c r="X224">
        <v>143.5</v>
      </c>
      <c r="Y224">
        <v>20060823</v>
      </c>
      <c r="Z224" t="s">
        <v>138</v>
      </c>
      <c r="AA224" t="s">
        <v>923</v>
      </c>
      <c r="AB224" t="s">
        <v>924</v>
      </c>
      <c r="AC224">
        <v>40</v>
      </c>
      <c r="AD224">
        <v>71.11</v>
      </c>
      <c r="AE224">
        <v>10.84</v>
      </c>
      <c r="AF224">
        <v>63.78</v>
      </c>
      <c r="AG224">
        <v>9.89</v>
      </c>
      <c r="AH224">
        <v>9.9600000000000009</v>
      </c>
      <c r="AI224">
        <v>40</v>
      </c>
      <c r="AJ224" t="s">
        <v>252</v>
      </c>
      <c r="AK224">
        <v>40</v>
      </c>
      <c r="AL224">
        <v>4</v>
      </c>
      <c r="AM224">
        <v>4.9000000000000004</v>
      </c>
      <c r="AN224">
        <v>8.8000000000000007</v>
      </c>
      <c r="AO224">
        <v>0</v>
      </c>
      <c r="AP224">
        <v>3145</v>
      </c>
      <c r="AQ224">
        <v>3162</v>
      </c>
      <c r="AR224">
        <v>3152</v>
      </c>
      <c r="AS224">
        <v>13.4</v>
      </c>
      <c r="AT224">
        <v>13.4</v>
      </c>
      <c r="AU224">
        <v>13.4</v>
      </c>
      <c r="AV224">
        <v>2.23</v>
      </c>
      <c r="AW224">
        <v>2.2799999999999998</v>
      </c>
      <c r="AX224">
        <v>2.25</v>
      </c>
      <c r="AY224">
        <v>5704.5</v>
      </c>
      <c r="AZ224">
        <v>5704.5</v>
      </c>
      <c r="BA224">
        <v>5704.5</v>
      </c>
      <c r="BB224" t="s">
        <v>168</v>
      </c>
      <c r="BC224" t="s">
        <v>168</v>
      </c>
      <c r="BD224" t="s">
        <v>168</v>
      </c>
      <c r="BE224">
        <v>849</v>
      </c>
      <c r="BF224">
        <v>849</v>
      </c>
      <c r="BG224">
        <v>849</v>
      </c>
      <c r="BH224">
        <v>142.5</v>
      </c>
      <c r="BI224">
        <v>143.9</v>
      </c>
      <c r="BJ224">
        <v>143.19999999999999</v>
      </c>
      <c r="BK224">
        <v>87</v>
      </c>
      <c r="BL224">
        <v>88</v>
      </c>
      <c r="BM224">
        <v>87.6</v>
      </c>
      <c r="BN224">
        <v>92.6</v>
      </c>
      <c r="BO224">
        <v>93.7</v>
      </c>
      <c r="BP224">
        <v>93.2</v>
      </c>
      <c r="BQ224">
        <v>5</v>
      </c>
      <c r="BR224">
        <v>5.8</v>
      </c>
      <c r="BS224">
        <v>5.6</v>
      </c>
      <c r="BT224">
        <v>27</v>
      </c>
      <c r="BU224">
        <v>38.799999999999997</v>
      </c>
      <c r="BV224">
        <v>32.4</v>
      </c>
      <c r="BW224">
        <v>276</v>
      </c>
      <c r="BX224">
        <v>276</v>
      </c>
      <c r="BY224">
        <v>276</v>
      </c>
      <c r="BZ224">
        <v>14.5</v>
      </c>
      <c r="CA224">
        <v>15.2</v>
      </c>
      <c r="CB224">
        <v>14.5</v>
      </c>
      <c r="CC224">
        <v>0.3</v>
      </c>
      <c r="CD224">
        <v>0.3</v>
      </c>
      <c r="CE224">
        <v>0.3</v>
      </c>
      <c r="CF224">
        <v>0.5</v>
      </c>
      <c r="CG224">
        <v>0.52</v>
      </c>
      <c r="CH224">
        <v>0.51</v>
      </c>
      <c r="CI224">
        <v>35</v>
      </c>
      <c r="CJ224">
        <v>35</v>
      </c>
      <c r="CK224">
        <v>35</v>
      </c>
      <c r="CL224">
        <v>277.5</v>
      </c>
      <c r="CM224">
        <v>288.2</v>
      </c>
      <c r="CN224">
        <v>283.39999999999998</v>
      </c>
      <c r="CO224">
        <v>1660</v>
      </c>
      <c r="CP224">
        <v>720</v>
      </c>
      <c r="CQ224">
        <v>540</v>
      </c>
      <c r="CR224">
        <v>1800</v>
      </c>
      <c r="CS224">
        <v>7.4999999999999997E-2</v>
      </c>
      <c r="CT224">
        <v>7.4999999999999997E-2</v>
      </c>
      <c r="CU224">
        <v>7.4999999999999997E-2</v>
      </c>
      <c r="CV224">
        <v>0.105</v>
      </c>
      <c r="CW224">
        <v>0.105</v>
      </c>
      <c r="CX224">
        <v>0.105</v>
      </c>
      <c r="CY224">
        <v>6.0999999999999999E-2</v>
      </c>
      <c r="CZ224">
        <v>6.3500000000000001E-2</v>
      </c>
      <c r="DA224">
        <v>6.2199999999999998E-2</v>
      </c>
      <c r="DB224">
        <v>5.33E-2</v>
      </c>
      <c r="DC224">
        <v>5.33E-2</v>
      </c>
      <c r="DD224">
        <v>5.33E-2</v>
      </c>
      <c r="DE224">
        <v>6.0999999999999999E-2</v>
      </c>
      <c r="DF224">
        <v>0.60099999999999998</v>
      </c>
      <c r="DG224">
        <v>6.0999999999999999E-2</v>
      </c>
      <c r="DH224">
        <v>0</v>
      </c>
      <c r="DI224">
        <v>3</v>
      </c>
      <c r="DJ224">
        <v>5.33E-2</v>
      </c>
      <c r="DK224">
        <v>49486</v>
      </c>
      <c r="DL224">
        <v>67.75</v>
      </c>
      <c r="DM224" t="s">
        <v>846</v>
      </c>
      <c r="DN224" t="s">
        <v>847</v>
      </c>
      <c r="DO224">
        <v>488</v>
      </c>
      <c r="DP224">
        <v>2405</v>
      </c>
      <c r="DQ224" t="s">
        <v>142</v>
      </c>
      <c r="DR224">
        <v>254</v>
      </c>
      <c r="DS224">
        <v>20060825</v>
      </c>
      <c r="DT224" t="s">
        <v>655</v>
      </c>
      <c r="DU224">
        <v>91</v>
      </c>
      <c r="DV224" t="s">
        <v>918</v>
      </c>
    </row>
    <row r="225" spans="1:126">
      <c r="A225" t="s">
        <v>126</v>
      </c>
      <c r="B225">
        <v>3</v>
      </c>
      <c r="C225">
        <v>12.3</v>
      </c>
      <c r="D225">
        <v>60535</v>
      </c>
      <c r="E225" t="s">
        <v>577</v>
      </c>
      <c r="F225" t="s">
        <v>128</v>
      </c>
      <c r="G225">
        <v>20060826</v>
      </c>
      <c r="H225" t="s">
        <v>925</v>
      </c>
      <c r="I225" t="s">
        <v>913</v>
      </c>
      <c r="J225">
        <v>20060829</v>
      </c>
      <c r="K225" t="s">
        <v>624</v>
      </c>
      <c r="L225" t="s">
        <v>897</v>
      </c>
      <c r="M225" t="s">
        <v>557</v>
      </c>
      <c r="N225" t="s">
        <v>133</v>
      </c>
      <c r="O225" t="s">
        <v>133</v>
      </c>
      <c r="P225">
        <v>-0.10680000000000001</v>
      </c>
      <c r="Q225" t="s">
        <v>135</v>
      </c>
      <c r="R225" t="s">
        <v>136</v>
      </c>
      <c r="S225" t="s">
        <v>135</v>
      </c>
      <c r="T225" t="s">
        <v>137</v>
      </c>
      <c r="U225" t="s">
        <v>137</v>
      </c>
      <c r="V225">
        <v>0</v>
      </c>
      <c r="W225" t="s">
        <v>151</v>
      </c>
      <c r="X225">
        <v>143.5</v>
      </c>
      <c r="Y225">
        <v>20060824</v>
      </c>
      <c r="Z225" t="s">
        <v>138</v>
      </c>
      <c r="AA225" t="s">
        <v>652</v>
      </c>
      <c r="AB225" t="s">
        <v>901</v>
      </c>
      <c r="AC225">
        <v>40</v>
      </c>
      <c r="AD225">
        <v>58.98</v>
      </c>
      <c r="AE225">
        <v>52.63</v>
      </c>
      <c r="AF225">
        <v>10.18</v>
      </c>
      <c r="AG225">
        <v>9.2100000000000009</v>
      </c>
      <c r="AH225">
        <v>9.4600000000000009</v>
      </c>
      <c r="AI225">
        <v>640</v>
      </c>
      <c r="AJ225" t="s">
        <v>926</v>
      </c>
      <c r="AK225">
        <v>40</v>
      </c>
      <c r="AL225">
        <v>5.8</v>
      </c>
      <c r="AM225">
        <v>6.5</v>
      </c>
      <c r="AN225">
        <v>12.3</v>
      </c>
      <c r="AO225">
        <v>0</v>
      </c>
      <c r="AP225">
        <v>3145</v>
      </c>
      <c r="AQ225">
        <v>3157</v>
      </c>
      <c r="AR225">
        <v>3150.8</v>
      </c>
      <c r="AS225">
        <v>13.3</v>
      </c>
      <c r="AT225">
        <v>13.6</v>
      </c>
      <c r="AU225">
        <v>13.5</v>
      </c>
      <c r="AV225">
        <v>2.19</v>
      </c>
      <c r="AW225">
        <v>2.2799999999999998</v>
      </c>
      <c r="AX225">
        <v>2.2200000000000002</v>
      </c>
      <c r="AY225">
        <v>6</v>
      </c>
      <c r="AZ225">
        <v>6.7</v>
      </c>
      <c r="BA225">
        <v>6.4</v>
      </c>
      <c r="BB225" t="s">
        <v>168</v>
      </c>
      <c r="BC225" t="s">
        <v>168</v>
      </c>
      <c r="BD225" t="s">
        <v>168</v>
      </c>
      <c r="BE225">
        <v>832</v>
      </c>
      <c r="BF225">
        <v>856</v>
      </c>
      <c r="BG225">
        <v>844</v>
      </c>
      <c r="BH225">
        <v>143</v>
      </c>
      <c r="BI225">
        <v>143.9</v>
      </c>
      <c r="BJ225">
        <v>143.4</v>
      </c>
      <c r="BK225">
        <v>87.4</v>
      </c>
      <c r="BL225">
        <v>88.6</v>
      </c>
      <c r="BM225">
        <v>87.9</v>
      </c>
      <c r="BN225">
        <v>93.1</v>
      </c>
      <c r="BO225">
        <v>93.9</v>
      </c>
      <c r="BP225">
        <v>93.6</v>
      </c>
      <c r="BQ225">
        <v>5.3</v>
      </c>
      <c r="BR225">
        <v>6</v>
      </c>
      <c r="BS225">
        <v>5.7</v>
      </c>
      <c r="BT225">
        <v>25.8</v>
      </c>
      <c r="BU225">
        <v>30.8</v>
      </c>
      <c r="BV225">
        <v>28.1</v>
      </c>
      <c r="BW225">
        <v>276</v>
      </c>
      <c r="BX225">
        <v>279</v>
      </c>
      <c r="BY225">
        <v>279</v>
      </c>
      <c r="BZ225">
        <v>7.8</v>
      </c>
      <c r="CA225">
        <v>8.1</v>
      </c>
      <c r="CB225">
        <v>8.1</v>
      </c>
      <c r="CC225">
        <v>0.3</v>
      </c>
      <c r="CD225">
        <v>0.3</v>
      </c>
      <c r="CE225">
        <v>0.3</v>
      </c>
      <c r="CF225">
        <v>0.45</v>
      </c>
      <c r="CG225">
        <v>0.55000000000000004</v>
      </c>
      <c r="CH225">
        <v>0.5</v>
      </c>
      <c r="CI225">
        <v>35</v>
      </c>
      <c r="CJ225">
        <v>35</v>
      </c>
      <c r="CK225">
        <v>35</v>
      </c>
      <c r="CL225">
        <v>127.4</v>
      </c>
      <c r="CM225">
        <v>172.7</v>
      </c>
      <c r="CN225">
        <v>152.9</v>
      </c>
      <c r="CO225">
        <v>1660</v>
      </c>
      <c r="CP225">
        <v>720</v>
      </c>
      <c r="CQ225">
        <v>540</v>
      </c>
      <c r="CR225">
        <v>1200</v>
      </c>
      <c r="CS225">
        <v>5.33E-2</v>
      </c>
      <c r="CT225">
        <v>5.33E-2</v>
      </c>
      <c r="CU225">
        <v>5.33E-2</v>
      </c>
      <c r="CV225">
        <v>9.4E-2</v>
      </c>
      <c r="CW225">
        <v>9.4E-2</v>
      </c>
      <c r="CX225">
        <v>9.4E-2</v>
      </c>
      <c r="CY225">
        <v>7.1099999999999997E-2</v>
      </c>
      <c r="CZ225">
        <v>7.1099999999999997E-2</v>
      </c>
      <c r="DA225">
        <v>7.1099999999999997E-2</v>
      </c>
      <c r="DB225">
        <v>5.0799999999999998E-2</v>
      </c>
      <c r="DC225">
        <v>7.6200000000000004E-2</v>
      </c>
      <c r="DD225">
        <v>6.3500000000000001E-2</v>
      </c>
      <c r="DE225">
        <v>6.3500000000000001E-2</v>
      </c>
      <c r="DF225">
        <v>6.8599999999999994E-2</v>
      </c>
      <c r="DG225">
        <v>6.6000000000000003E-2</v>
      </c>
      <c r="DH225">
        <v>0</v>
      </c>
      <c r="DI225">
        <v>1</v>
      </c>
      <c r="DJ225">
        <v>4.3200000000000002E-2</v>
      </c>
      <c r="DK225">
        <v>61021</v>
      </c>
      <c r="DL225" t="s">
        <v>141</v>
      </c>
      <c r="DM225">
        <v>8252</v>
      </c>
      <c r="DN225">
        <v>8231</v>
      </c>
      <c r="DO225">
        <v>1288</v>
      </c>
      <c r="DP225">
        <v>2405</v>
      </c>
      <c r="DQ225" t="s">
        <v>142</v>
      </c>
      <c r="DR225">
        <v>2</v>
      </c>
      <c r="DS225">
        <v>20060826</v>
      </c>
      <c r="DT225" t="s">
        <v>925</v>
      </c>
      <c r="DU225" t="s">
        <v>927</v>
      </c>
      <c r="DV225" t="s">
        <v>928</v>
      </c>
    </row>
    <row r="226" spans="1:126">
      <c r="A226" t="s">
        <v>126</v>
      </c>
      <c r="B226">
        <v>4</v>
      </c>
      <c r="C226">
        <v>23.1</v>
      </c>
      <c r="D226">
        <v>59135</v>
      </c>
      <c r="E226" t="s">
        <v>577</v>
      </c>
      <c r="F226" t="s">
        <v>128</v>
      </c>
      <c r="G226">
        <v>20060826</v>
      </c>
      <c r="H226" t="s">
        <v>441</v>
      </c>
      <c r="I226" t="s">
        <v>913</v>
      </c>
      <c r="J226">
        <v>20060906</v>
      </c>
      <c r="K226" t="s">
        <v>624</v>
      </c>
      <c r="L226" t="s">
        <v>897</v>
      </c>
      <c r="M226" t="s">
        <v>557</v>
      </c>
      <c r="N226" t="s">
        <v>929</v>
      </c>
      <c r="O226" t="s">
        <v>930</v>
      </c>
      <c r="P226">
        <v>3.7366999999999999</v>
      </c>
      <c r="Q226" t="s">
        <v>135</v>
      </c>
      <c r="R226" t="s">
        <v>136</v>
      </c>
      <c r="S226" t="s">
        <v>135</v>
      </c>
      <c r="T226" t="s">
        <v>137</v>
      </c>
      <c r="U226" t="s">
        <v>137</v>
      </c>
      <c r="V226">
        <v>0</v>
      </c>
      <c r="W226" t="s">
        <v>931</v>
      </c>
      <c r="X226">
        <v>143.5</v>
      </c>
      <c r="Y226">
        <v>20060824</v>
      </c>
      <c r="Z226" t="s">
        <v>138</v>
      </c>
      <c r="AA226" t="s">
        <v>932</v>
      </c>
      <c r="AB226" t="s">
        <v>901</v>
      </c>
      <c r="AC226">
        <v>40</v>
      </c>
      <c r="AD226">
        <v>58.97</v>
      </c>
      <c r="AE226">
        <v>52.88</v>
      </c>
      <c r="AF226">
        <v>10.17</v>
      </c>
      <c r="AG226">
        <v>9.27</v>
      </c>
      <c r="AH226">
        <v>9.44</v>
      </c>
      <c r="AI226">
        <v>340</v>
      </c>
      <c r="AJ226" t="s">
        <v>933</v>
      </c>
      <c r="AK226">
        <v>40</v>
      </c>
      <c r="AL226">
        <v>10.5</v>
      </c>
      <c r="AM226">
        <v>12.6</v>
      </c>
      <c r="AN226">
        <v>23.1</v>
      </c>
      <c r="AO226">
        <v>0</v>
      </c>
      <c r="AP226">
        <v>3147</v>
      </c>
      <c r="AQ226">
        <v>3156</v>
      </c>
      <c r="AR226">
        <v>3151.9</v>
      </c>
      <c r="AS226">
        <v>13.4</v>
      </c>
      <c r="AT226">
        <v>13.8</v>
      </c>
      <c r="AU226">
        <v>13.6</v>
      </c>
      <c r="AV226">
        <v>2.13</v>
      </c>
      <c r="AW226">
        <v>2.25</v>
      </c>
      <c r="AX226">
        <v>2.21</v>
      </c>
      <c r="AY226">
        <v>6.4</v>
      </c>
      <c r="AZ226">
        <v>7.1</v>
      </c>
      <c r="BA226">
        <v>6.8</v>
      </c>
      <c r="BB226" t="s">
        <v>168</v>
      </c>
      <c r="BC226" t="s">
        <v>168</v>
      </c>
      <c r="BD226" t="s">
        <v>168</v>
      </c>
      <c r="BE226">
        <v>833</v>
      </c>
      <c r="BF226">
        <v>860</v>
      </c>
      <c r="BG226">
        <v>848</v>
      </c>
      <c r="BH226">
        <v>143.1</v>
      </c>
      <c r="BI226">
        <v>143.80000000000001</v>
      </c>
      <c r="BJ226">
        <v>143.4</v>
      </c>
      <c r="BK226">
        <v>87.8</v>
      </c>
      <c r="BL226">
        <v>88.3</v>
      </c>
      <c r="BM226">
        <v>88</v>
      </c>
      <c r="BN226">
        <v>93.3</v>
      </c>
      <c r="BO226">
        <v>93.8</v>
      </c>
      <c r="BP226">
        <v>93.6</v>
      </c>
      <c r="BQ226">
        <v>5.3</v>
      </c>
      <c r="BR226">
        <v>5.8</v>
      </c>
      <c r="BS226">
        <v>5.6</v>
      </c>
      <c r="BT226">
        <v>27.7</v>
      </c>
      <c r="BU226">
        <v>32.1</v>
      </c>
      <c r="BV226">
        <v>29.9</v>
      </c>
      <c r="BW226">
        <v>276</v>
      </c>
      <c r="BX226">
        <v>276</v>
      </c>
      <c r="BY226">
        <v>276</v>
      </c>
      <c r="BZ226">
        <v>7.4</v>
      </c>
      <c r="CA226">
        <v>8.1</v>
      </c>
      <c r="CB226">
        <v>7.9</v>
      </c>
      <c r="CC226">
        <v>0.3</v>
      </c>
      <c r="CD226">
        <v>0.4</v>
      </c>
      <c r="CE226">
        <v>0.3</v>
      </c>
      <c r="CF226">
        <v>0.5</v>
      </c>
      <c r="CG226">
        <v>0.5</v>
      </c>
      <c r="CH226">
        <v>0.5</v>
      </c>
      <c r="CI226">
        <v>35</v>
      </c>
      <c r="CJ226">
        <v>35</v>
      </c>
      <c r="CK226">
        <v>35</v>
      </c>
      <c r="CL226">
        <v>135.9</v>
      </c>
      <c r="CM226">
        <v>178.4</v>
      </c>
      <c r="CN226">
        <v>164.2</v>
      </c>
      <c r="CO226">
        <v>1660</v>
      </c>
      <c r="CP226">
        <v>720</v>
      </c>
      <c r="CQ226">
        <v>540</v>
      </c>
      <c r="CR226">
        <v>1500</v>
      </c>
      <c r="CS226">
        <v>6.6000000000000003E-2</v>
      </c>
      <c r="CT226">
        <v>6.6000000000000003E-2</v>
      </c>
      <c r="CU226">
        <v>6.6000000000000003E-2</v>
      </c>
      <c r="CV226">
        <v>9.1399999999999995E-2</v>
      </c>
      <c r="CW226">
        <v>9.1399999999999995E-2</v>
      </c>
      <c r="CX226">
        <v>9.1399999999999995E-2</v>
      </c>
      <c r="CY226">
        <v>6.8599999999999994E-2</v>
      </c>
      <c r="CZ226">
        <v>6.8599999999999994E-2</v>
      </c>
      <c r="DA226">
        <v>6.8599999999999994E-2</v>
      </c>
      <c r="DB226">
        <v>5.5899999999999998E-2</v>
      </c>
      <c r="DC226">
        <v>6.6000000000000003E-2</v>
      </c>
      <c r="DD226">
        <v>6.0999999999999999E-2</v>
      </c>
      <c r="DE226">
        <v>6.0999999999999999E-2</v>
      </c>
      <c r="DF226">
        <v>7.1099999999999997E-2</v>
      </c>
      <c r="DG226">
        <v>6.6000000000000003E-2</v>
      </c>
      <c r="DH226">
        <v>0</v>
      </c>
      <c r="DI226">
        <v>1</v>
      </c>
      <c r="DJ226">
        <v>4.0599999999999997E-2</v>
      </c>
      <c r="DK226" t="s">
        <v>825</v>
      </c>
      <c r="DL226">
        <v>6982</v>
      </c>
      <c r="DM226">
        <v>8252</v>
      </c>
      <c r="DN226">
        <v>8231</v>
      </c>
      <c r="DO226">
        <v>964</v>
      </c>
      <c r="DP226">
        <v>2405</v>
      </c>
      <c r="DQ226" t="s">
        <v>142</v>
      </c>
      <c r="DR226">
        <v>138</v>
      </c>
      <c r="DS226">
        <v>20060826</v>
      </c>
      <c r="DT226" t="s">
        <v>441</v>
      </c>
      <c r="DU226">
        <v>66</v>
      </c>
      <c r="DV226" t="s">
        <v>928</v>
      </c>
    </row>
    <row r="227" spans="1:126">
      <c r="A227" t="s">
        <v>126</v>
      </c>
      <c r="B227">
        <v>3</v>
      </c>
      <c r="C227">
        <v>10.199999999999999</v>
      </c>
      <c r="D227">
        <v>60835</v>
      </c>
      <c r="E227" t="s">
        <v>144</v>
      </c>
      <c r="F227" t="s">
        <v>128</v>
      </c>
      <c r="G227">
        <v>20060901</v>
      </c>
      <c r="H227" t="s">
        <v>464</v>
      </c>
      <c r="I227" t="s">
        <v>913</v>
      </c>
      <c r="J227">
        <v>20060907</v>
      </c>
      <c r="K227" t="s">
        <v>624</v>
      </c>
      <c r="L227" t="s">
        <v>934</v>
      </c>
      <c r="M227" t="s">
        <v>897</v>
      </c>
      <c r="N227" t="s">
        <v>915</v>
      </c>
      <c r="O227" t="s">
        <v>133</v>
      </c>
      <c r="P227">
        <v>0.81899999999999995</v>
      </c>
      <c r="Q227" t="s">
        <v>135</v>
      </c>
      <c r="R227" t="s">
        <v>136</v>
      </c>
      <c r="S227" t="s">
        <v>135</v>
      </c>
      <c r="T227" t="s">
        <v>137</v>
      </c>
      <c r="U227" t="s">
        <v>137</v>
      </c>
      <c r="V227">
        <v>0</v>
      </c>
      <c r="W227" t="s">
        <v>147</v>
      </c>
      <c r="X227">
        <v>143.5</v>
      </c>
      <c r="Y227">
        <v>20060830</v>
      </c>
      <c r="Z227" t="s">
        <v>138</v>
      </c>
      <c r="AA227" t="s">
        <v>935</v>
      </c>
      <c r="AB227" t="s">
        <v>901</v>
      </c>
      <c r="AC227">
        <v>40</v>
      </c>
      <c r="AD227">
        <v>71.75</v>
      </c>
      <c r="AE227">
        <v>65.150000000000006</v>
      </c>
      <c r="AF227">
        <v>10.94</v>
      </c>
      <c r="AG227">
        <v>10.1</v>
      </c>
      <c r="AH227">
        <v>10.25</v>
      </c>
      <c r="AI227">
        <v>240</v>
      </c>
      <c r="AJ227" t="s">
        <v>936</v>
      </c>
      <c r="AK227">
        <v>40</v>
      </c>
      <c r="AL227">
        <v>4.9000000000000004</v>
      </c>
      <c r="AM227">
        <v>5.3</v>
      </c>
      <c r="AN227">
        <v>10.199999999999999</v>
      </c>
      <c r="AO227">
        <v>0</v>
      </c>
      <c r="AP227">
        <v>3145</v>
      </c>
      <c r="AQ227">
        <v>3158</v>
      </c>
      <c r="AR227">
        <v>3151.6</v>
      </c>
      <c r="AS227">
        <v>13.3</v>
      </c>
      <c r="AT227">
        <v>13.7</v>
      </c>
      <c r="AU227">
        <v>13.5</v>
      </c>
      <c r="AV227">
        <v>2.15</v>
      </c>
      <c r="AW227">
        <v>2.2999999999999998</v>
      </c>
      <c r="AX227">
        <v>2.21</v>
      </c>
      <c r="AY227">
        <v>6</v>
      </c>
      <c r="AZ227">
        <v>7.1</v>
      </c>
      <c r="BA227">
        <v>6.4</v>
      </c>
      <c r="BB227" t="s">
        <v>168</v>
      </c>
      <c r="BC227" t="s">
        <v>168</v>
      </c>
      <c r="BD227" t="s">
        <v>168</v>
      </c>
      <c r="BE227">
        <v>842</v>
      </c>
      <c r="BF227">
        <v>858</v>
      </c>
      <c r="BG227">
        <v>851</v>
      </c>
      <c r="BH227">
        <v>143</v>
      </c>
      <c r="BI227">
        <v>143.80000000000001</v>
      </c>
      <c r="BJ227">
        <v>143.5</v>
      </c>
      <c r="BK227">
        <v>87.7</v>
      </c>
      <c r="BL227">
        <v>88.3</v>
      </c>
      <c r="BM227">
        <v>88</v>
      </c>
      <c r="BN227">
        <v>93.3</v>
      </c>
      <c r="BO227">
        <v>94</v>
      </c>
      <c r="BP227">
        <v>93.7</v>
      </c>
      <c r="BQ227">
        <v>5.6</v>
      </c>
      <c r="BR227">
        <v>6</v>
      </c>
      <c r="BS227">
        <v>5.7</v>
      </c>
      <c r="BT227">
        <v>28</v>
      </c>
      <c r="BU227">
        <v>35.6</v>
      </c>
      <c r="BV227">
        <v>31.7</v>
      </c>
      <c r="BW227">
        <v>276</v>
      </c>
      <c r="BX227">
        <v>276</v>
      </c>
      <c r="BY227">
        <v>276</v>
      </c>
      <c r="BZ227">
        <v>8.8000000000000007</v>
      </c>
      <c r="CA227">
        <v>10.1</v>
      </c>
      <c r="CB227">
        <v>9.6</v>
      </c>
      <c r="CC227">
        <v>0.3</v>
      </c>
      <c r="CD227">
        <v>0.3</v>
      </c>
      <c r="CE227">
        <v>0.3</v>
      </c>
      <c r="CF227">
        <v>0.5</v>
      </c>
      <c r="CG227">
        <v>0.5</v>
      </c>
      <c r="CH227">
        <v>0.5</v>
      </c>
      <c r="CI227">
        <v>35</v>
      </c>
      <c r="CJ227">
        <v>35</v>
      </c>
      <c r="CK227">
        <v>35</v>
      </c>
      <c r="CL227">
        <v>152.9</v>
      </c>
      <c r="CM227">
        <v>189.7</v>
      </c>
      <c r="CN227">
        <v>171.5</v>
      </c>
      <c r="CO227">
        <v>1660</v>
      </c>
      <c r="CP227">
        <v>720</v>
      </c>
      <c r="CQ227">
        <v>540</v>
      </c>
      <c r="CR227">
        <v>1600</v>
      </c>
      <c r="CS227">
        <v>6.3500000000000001E-2</v>
      </c>
      <c r="CT227">
        <v>6.3500000000000001E-2</v>
      </c>
      <c r="CU227">
        <v>6.3500000000000001E-2</v>
      </c>
      <c r="CV227">
        <v>9.4E-2</v>
      </c>
      <c r="CW227">
        <v>9.4E-2</v>
      </c>
      <c r="CX227">
        <v>9.4E-2</v>
      </c>
      <c r="CY227">
        <v>6.6000000000000003E-2</v>
      </c>
      <c r="CZ227">
        <v>6.6000000000000003E-2</v>
      </c>
      <c r="DA227">
        <v>6.6000000000000003E-2</v>
      </c>
      <c r="DB227">
        <v>6.3500000000000001E-2</v>
      </c>
      <c r="DC227">
        <v>6.3500000000000001E-2</v>
      </c>
      <c r="DD227">
        <v>6.3500000000000001E-2</v>
      </c>
      <c r="DE227">
        <v>6.3500000000000001E-2</v>
      </c>
      <c r="DF227">
        <v>7.6200000000000004E-2</v>
      </c>
      <c r="DG227">
        <v>0.69850000000000001</v>
      </c>
      <c r="DH227">
        <v>0</v>
      </c>
      <c r="DI227">
        <v>2</v>
      </c>
      <c r="DJ227">
        <v>3.8100000000000002E-2</v>
      </c>
      <c r="DK227">
        <v>61021</v>
      </c>
      <c r="DL227" t="s">
        <v>141</v>
      </c>
      <c r="DM227">
        <v>8252</v>
      </c>
      <c r="DN227">
        <v>8231</v>
      </c>
      <c r="DO227">
        <v>1288</v>
      </c>
      <c r="DP227" t="s">
        <v>479</v>
      </c>
      <c r="DQ227" t="s">
        <v>142</v>
      </c>
      <c r="DR227">
        <v>3</v>
      </c>
      <c r="DS227">
        <v>20060901</v>
      </c>
      <c r="DT227" t="s">
        <v>464</v>
      </c>
      <c r="DU227" t="s">
        <v>927</v>
      </c>
      <c r="DV227" t="s">
        <v>918</v>
      </c>
    </row>
    <row r="228" spans="1:126">
      <c r="A228" t="s">
        <v>239</v>
      </c>
      <c r="B228">
        <v>1</v>
      </c>
      <c r="C228">
        <v>21.9</v>
      </c>
      <c r="D228">
        <v>60845</v>
      </c>
      <c r="E228" t="s">
        <v>577</v>
      </c>
      <c r="F228" t="s">
        <v>128</v>
      </c>
      <c r="G228">
        <v>20060901</v>
      </c>
      <c r="H228" t="s">
        <v>935</v>
      </c>
      <c r="I228" t="s">
        <v>913</v>
      </c>
      <c r="J228">
        <v>20060906</v>
      </c>
      <c r="K228" t="s">
        <v>624</v>
      </c>
      <c r="L228" t="s">
        <v>897</v>
      </c>
      <c r="M228" t="s">
        <v>557</v>
      </c>
      <c r="N228" t="s">
        <v>937</v>
      </c>
      <c r="O228" t="s">
        <v>133</v>
      </c>
      <c r="P228">
        <v>3.3096000000000001</v>
      </c>
      <c r="Q228" t="s">
        <v>135</v>
      </c>
      <c r="R228" t="s">
        <v>136</v>
      </c>
      <c r="S228" t="s">
        <v>135</v>
      </c>
      <c r="T228" t="s">
        <v>137</v>
      </c>
      <c r="U228" t="s">
        <v>137</v>
      </c>
      <c r="V228">
        <v>0</v>
      </c>
      <c r="W228" t="s">
        <v>164</v>
      </c>
      <c r="X228">
        <v>143.5</v>
      </c>
      <c r="Y228">
        <v>20060830</v>
      </c>
      <c r="Z228" t="s">
        <v>138</v>
      </c>
      <c r="AA228" t="s">
        <v>938</v>
      </c>
      <c r="AB228" t="s">
        <v>924</v>
      </c>
      <c r="AC228">
        <v>40</v>
      </c>
      <c r="AD228">
        <v>58.95</v>
      </c>
      <c r="AE228">
        <v>10.210000000000001</v>
      </c>
      <c r="AF228">
        <v>50.92</v>
      </c>
      <c r="AG228">
        <v>8.99</v>
      </c>
      <c r="AH228">
        <v>9.18</v>
      </c>
      <c r="AI228">
        <v>90</v>
      </c>
      <c r="AJ228" t="s">
        <v>252</v>
      </c>
      <c r="AK228">
        <v>40</v>
      </c>
      <c r="AL228">
        <v>10.3</v>
      </c>
      <c r="AM228">
        <v>11.6</v>
      </c>
      <c r="AN228">
        <v>21.9</v>
      </c>
      <c r="AO228">
        <v>0</v>
      </c>
      <c r="AP228">
        <v>3142</v>
      </c>
      <c r="AQ228">
        <v>3154</v>
      </c>
      <c r="AR228">
        <v>3149</v>
      </c>
      <c r="AS228">
        <v>13.4</v>
      </c>
      <c r="AT228">
        <v>13.4</v>
      </c>
      <c r="AU228">
        <v>13.4</v>
      </c>
      <c r="AV228">
        <v>2.23</v>
      </c>
      <c r="AW228">
        <v>2.29</v>
      </c>
      <c r="AX228">
        <v>2.25</v>
      </c>
      <c r="AY228">
        <v>4690.3999999999996</v>
      </c>
      <c r="AZ228">
        <v>5369</v>
      </c>
      <c r="BA228">
        <v>5309.9</v>
      </c>
      <c r="BB228" t="s">
        <v>168</v>
      </c>
      <c r="BC228" t="s">
        <v>168</v>
      </c>
      <c r="BD228" t="s">
        <v>168</v>
      </c>
      <c r="BE228">
        <v>849</v>
      </c>
      <c r="BF228">
        <v>849</v>
      </c>
      <c r="BG228">
        <v>849</v>
      </c>
      <c r="BH228">
        <v>142.5</v>
      </c>
      <c r="BI228">
        <v>143.9</v>
      </c>
      <c r="BJ228">
        <v>143.19999999999999</v>
      </c>
      <c r="BK228">
        <v>86.9</v>
      </c>
      <c r="BL228">
        <v>88.6</v>
      </c>
      <c r="BM228">
        <v>87.7</v>
      </c>
      <c r="BN228">
        <v>92.4</v>
      </c>
      <c r="BO228">
        <v>93.8</v>
      </c>
      <c r="BP228">
        <v>93.2</v>
      </c>
      <c r="BQ228">
        <v>4.8</v>
      </c>
      <c r="BR228">
        <v>5.8</v>
      </c>
      <c r="BS228">
        <v>5.5</v>
      </c>
      <c r="BT228">
        <v>29.8</v>
      </c>
      <c r="BU228">
        <v>34.299999999999997</v>
      </c>
      <c r="BV228">
        <v>32.4</v>
      </c>
      <c r="BW228">
        <v>276</v>
      </c>
      <c r="BX228">
        <v>276</v>
      </c>
      <c r="BY228">
        <v>276</v>
      </c>
      <c r="BZ228">
        <v>14.5</v>
      </c>
      <c r="CA228">
        <v>14.5</v>
      </c>
      <c r="CB228">
        <v>14.5</v>
      </c>
      <c r="CC228">
        <v>0.3</v>
      </c>
      <c r="CD228">
        <v>0.3</v>
      </c>
      <c r="CE228">
        <v>0.3</v>
      </c>
      <c r="CF228">
        <v>0.47</v>
      </c>
      <c r="CG228">
        <v>0.52</v>
      </c>
      <c r="CH228">
        <v>0.51</v>
      </c>
      <c r="CI228">
        <v>35</v>
      </c>
      <c r="CJ228">
        <v>35</v>
      </c>
      <c r="CK228">
        <v>35</v>
      </c>
      <c r="CL228">
        <v>283.2</v>
      </c>
      <c r="CM228">
        <v>288.8</v>
      </c>
      <c r="CN228">
        <v>283.60000000000002</v>
      </c>
      <c r="CO228">
        <v>1660</v>
      </c>
      <c r="CP228">
        <v>720</v>
      </c>
      <c r="CQ228">
        <v>540</v>
      </c>
      <c r="CR228">
        <v>1750</v>
      </c>
      <c r="CS228">
        <v>7.1999999999999995E-2</v>
      </c>
      <c r="CT228">
        <v>7.1999999999999995E-2</v>
      </c>
      <c r="CU228">
        <v>7.1999999999999995E-2</v>
      </c>
      <c r="CV228">
        <v>9.4E-2</v>
      </c>
      <c r="CW228">
        <v>9.4E-2</v>
      </c>
      <c r="CX228">
        <v>9.4E-2</v>
      </c>
      <c r="CY228">
        <v>6.0999999999999999E-2</v>
      </c>
      <c r="CZ228">
        <v>6.3500000000000001E-2</v>
      </c>
      <c r="DA228">
        <v>6.2199999999999998E-2</v>
      </c>
      <c r="DB228">
        <v>5.33E-2</v>
      </c>
      <c r="DC228">
        <v>5.33E-2</v>
      </c>
      <c r="DD228">
        <v>5.33E-2</v>
      </c>
      <c r="DE228">
        <v>6.0999999999999999E-2</v>
      </c>
      <c r="DF228">
        <v>6.0999999999999999E-2</v>
      </c>
      <c r="DG228">
        <v>6.0999999999999999E-2</v>
      </c>
      <c r="DH228">
        <v>0</v>
      </c>
      <c r="DI228">
        <v>4</v>
      </c>
      <c r="DJ228">
        <v>5.33E-2</v>
      </c>
      <c r="DK228">
        <v>49486</v>
      </c>
      <c r="DL228">
        <v>67.75</v>
      </c>
      <c r="DM228" t="s">
        <v>846</v>
      </c>
      <c r="DN228" t="s">
        <v>847</v>
      </c>
      <c r="DO228">
        <v>488</v>
      </c>
      <c r="DP228">
        <v>2405</v>
      </c>
      <c r="DQ228" t="s">
        <v>142</v>
      </c>
      <c r="DR228">
        <v>255</v>
      </c>
      <c r="DS228">
        <v>20060901</v>
      </c>
      <c r="DT228" t="s">
        <v>935</v>
      </c>
      <c r="DU228">
        <v>91</v>
      </c>
      <c r="DV228" t="s">
        <v>918</v>
      </c>
    </row>
    <row r="229" spans="1:126">
      <c r="A229" t="s">
        <v>126</v>
      </c>
      <c r="B229">
        <v>4</v>
      </c>
      <c r="C229">
        <v>24.8</v>
      </c>
      <c r="D229">
        <v>60836</v>
      </c>
      <c r="E229" t="s">
        <v>144</v>
      </c>
      <c r="F229" t="s">
        <v>128</v>
      </c>
      <c r="G229">
        <v>20060902</v>
      </c>
      <c r="H229" t="s">
        <v>146</v>
      </c>
      <c r="I229" t="s">
        <v>913</v>
      </c>
      <c r="J229">
        <v>20060906</v>
      </c>
      <c r="K229" t="s">
        <v>624</v>
      </c>
      <c r="L229" t="s">
        <v>897</v>
      </c>
      <c r="M229" t="s">
        <v>557</v>
      </c>
      <c r="N229" t="s">
        <v>929</v>
      </c>
      <c r="O229" t="s">
        <v>930</v>
      </c>
      <c r="P229">
        <v>7.1120999999999999</v>
      </c>
      <c r="Q229" t="s">
        <v>135</v>
      </c>
      <c r="R229" t="s">
        <v>136</v>
      </c>
      <c r="S229" t="s">
        <v>135</v>
      </c>
      <c r="T229" t="s">
        <v>137</v>
      </c>
      <c r="U229" t="s">
        <v>137</v>
      </c>
      <c r="V229">
        <v>0</v>
      </c>
      <c r="W229" t="s">
        <v>147</v>
      </c>
      <c r="X229">
        <v>143.5</v>
      </c>
      <c r="Y229">
        <v>20060831</v>
      </c>
      <c r="Z229" t="s">
        <v>138</v>
      </c>
      <c r="AA229" t="s">
        <v>294</v>
      </c>
      <c r="AB229" t="s">
        <v>901</v>
      </c>
      <c r="AC229">
        <v>40</v>
      </c>
      <c r="AD229">
        <v>71.760000000000005</v>
      </c>
      <c r="AE229">
        <v>65.97</v>
      </c>
      <c r="AF229">
        <v>10.94</v>
      </c>
      <c r="AG229">
        <v>10.210000000000001</v>
      </c>
      <c r="AH229">
        <v>10.34</v>
      </c>
      <c r="AI229">
        <v>240</v>
      </c>
      <c r="AJ229" t="s">
        <v>939</v>
      </c>
      <c r="AK229">
        <v>40</v>
      </c>
      <c r="AL229">
        <v>9.6</v>
      </c>
      <c r="AM229">
        <v>15.2</v>
      </c>
      <c r="AN229">
        <v>24.8</v>
      </c>
      <c r="AO229">
        <v>0</v>
      </c>
      <c r="AP229">
        <v>3147</v>
      </c>
      <c r="AQ229">
        <v>3160</v>
      </c>
      <c r="AR229">
        <v>3153.6</v>
      </c>
      <c r="AS229">
        <v>13.1</v>
      </c>
      <c r="AT229">
        <v>13.7</v>
      </c>
      <c r="AU229">
        <v>13.5</v>
      </c>
      <c r="AV229">
        <v>2.2000000000000002</v>
      </c>
      <c r="AW229">
        <v>2.2999999999999998</v>
      </c>
      <c r="AX229">
        <v>2.27</v>
      </c>
      <c r="AY229">
        <v>6.7</v>
      </c>
      <c r="AZ229">
        <v>7.7</v>
      </c>
      <c r="BA229">
        <v>7.4</v>
      </c>
      <c r="BB229" t="s">
        <v>168</v>
      </c>
      <c r="BC229" t="s">
        <v>168</v>
      </c>
      <c r="BD229" t="s">
        <v>168</v>
      </c>
      <c r="BE229">
        <v>831</v>
      </c>
      <c r="BF229">
        <v>853</v>
      </c>
      <c r="BG229">
        <v>846</v>
      </c>
      <c r="BH229">
        <v>143.1</v>
      </c>
      <c r="BI229">
        <v>143.80000000000001</v>
      </c>
      <c r="BJ229">
        <v>143.5</v>
      </c>
      <c r="BK229">
        <v>87.8</v>
      </c>
      <c r="BL229">
        <v>88.2</v>
      </c>
      <c r="BM229">
        <v>88</v>
      </c>
      <c r="BN229">
        <v>93.3</v>
      </c>
      <c r="BO229">
        <v>93.7</v>
      </c>
      <c r="BP229">
        <v>93.5</v>
      </c>
      <c r="BQ229">
        <v>5.2</v>
      </c>
      <c r="BR229">
        <v>5.7</v>
      </c>
      <c r="BS229">
        <v>5.6</v>
      </c>
      <c r="BT229">
        <v>28.4</v>
      </c>
      <c r="BU229">
        <v>36.4</v>
      </c>
      <c r="BV229">
        <v>33</v>
      </c>
      <c r="BW229">
        <v>276</v>
      </c>
      <c r="BX229">
        <v>276</v>
      </c>
      <c r="BY229">
        <v>276</v>
      </c>
      <c r="BZ229">
        <v>8.1</v>
      </c>
      <c r="CA229">
        <v>10.1</v>
      </c>
      <c r="CB229">
        <v>8.8000000000000007</v>
      </c>
      <c r="CC229">
        <v>0.3</v>
      </c>
      <c r="CD229">
        <v>0.4</v>
      </c>
      <c r="CE229">
        <v>0.3</v>
      </c>
      <c r="CF229">
        <v>0.5</v>
      </c>
      <c r="CG229">
        <v>0.5</v>
      </c>
      <c r="CH229">
        <v>0.5</v>
      </c>
      <c r="CI229">
        <v>35</v>
      </c>
      <c r="CJ229">
        <v>35</v>
      </c>
      <c r="CK229">
        <v>35</v>
      </c>
      <c r="CL229">
        <v>181.2</v>
      </c>
      <c r="CM229">
        <v>237.9</v>
      </c>
      <c r="CN229">
        <v>201.8</v>
      </c>
      <c r="CO229">
        <v>1660</v>
      </c>
      <c r="CP229">
        <v>720</v>
      </c>
      <c r="CQ229">
        <v>540</v>
      </c>
      <c r="CR229">
        <v>1600</v>
      </c>
      <c r="CS229">
        <v>6.0999999999999999E-2</v>
      </c>
      <c r="CT229">
        <v>6.0999999999999999E-2</v>
      </c>
      <c r="CU229">
        <v>6.0999999999999999E-2</v>
      </c>
      <c r="CV229">
        <v>9.1399999999999995E-2</v>
      </c>
      <c r="CW229">
        <v>9.1399999999999995E-2</v>
      </c>
      <c r="CX229">
        <v>9.1399999999999995E-2</v>
      </c>
      <c r="CY229">
        <v>6.3500000000000001E-2</v>
      </c>
      <c r="CZ229">
        <v>6.3500000000000001E-2</v>
      </c>
      <c r="DA229">
        <v>6.3500000000000001E-2</v>
      </c>
      <c r="DB229">
        <v>5.5899999999999998E-2</v>
      </c>
      <c r="DC229">
        <v>6.6000000000000003E-2</v>
      </c>
      <c r="DD229">
        <v>6.0999999999999999E-2</v>
      </c>
      <c r="DE229">
        <v>6.0999999999999999E-2</v>
      </c>
      <c r="DF229">
        <v>7.1099999999999997E-2</v>
      </c>
      <c r="DG229">
        <v>6.6000000000000003E-2</v>
      </c>
      <c r="DH229">
        <v>0</v>
      </c>
      <c r="DI229">
        <v>2</v>
      </c>
      <c r="DJ229">
        <v>4.0599999999999997E-2</v>
      </c>
      <c r="DK229" t="s">
        <v>825</v>
      </c>
      <c r="DL229">
        <v>6982</v>
      </c>
      <c r="DM229">
        <v>8252</v>
      </c>
      <c r="DN229">
        <v>8231</v>
      </c>
      <c r="DO229">
        <v>967</v>
      </c>
      <c r="DP229" t="s">
        <v>479</v>
      </c>
      <c r="DQ229" t="s">
        <v>142</v>
      </c>
      <c r="DR229">
        <v>139</v>
      </c>
      <c r="DS229">
        <v>20060902</v>
      </c>
      <c r="DT229" t="s">
        <v>146</v>
      </c>
      <c r="DU229">
        <v>66</v>
      </c>
      <c r="DV229" t="s">
        <v>918</v>
      </c>
    </row>
    <row r="230" spans="1:126">
      <c r="A230" t="s">
        <v>126</v>
      </c>
      <c r="B230">
        <v>4</v>
      </c>
      <c r="C230">
        <v>18.399999999999999</v>
      </c>
      <c r="D230">
        <v>60843</v>
      </c>
      <c r="E230" t="s">
        <v>577</v>
      </c>
      <c r="F230" t="s">
        <v>128</v>
      </c>
      <c r="G230">
        <v>20060908</v>
      </c>
      <c r="H230" t="s">
        <v>152</v>
      </c>
      <c r="I230" t="s">
        <v>913</v>
      </c>
      <c r="J230">
        <v>20060921</v>
      </c>
      <c r="K230" t="s">
        <v>624</v>
      </c>
      <c r="L230" t="s">
        <v>897</v>
      </c>
      <c r="M230" t="s">
        <v>929</v>
      </c>
      <c r="N230" t="s">
        <v>940</v>
      </c>
      <c r="O230" t="s">
        <v>133</v>
      </c>
      <c r="P230">
        <v>2.0640999999999998</v>
      </c>
      <c r="Q230" t="s">
        <v>135</v>
      </c>
      <c r="R230" t="s">
        <v>136</v>
      </c>
      <c r="S230" t="s">
        <v>135</v>
      </c>
      <c r="T230" t="s">
        <v>137</v>
      </c>
      <c r="U230" t="s">
        <v>137</v>
      </c>
      <c r="V230">
        <v>0</v>
      </c>
      <c r="W230" t="s">
        <v>286</v>
      </c>
      <c r="X230">
        <v>143.5</v>
      </c>
      <c r="Y230">
        <v>20060906</v>
      </c>
      <c r="Z230" t="s">
        <v>138</v>
      </c>
      <c r="AA230" t="s">
        <v>941</v>
      </c>
      <c r="AB230" t="s">
        <v>901</v>
      </c>
      <c r="AC230">
        <v>40</v>
      </c>
      <c r="AD230">
        <v>59.08</v>
      </c>
      <c r="AE230">
        <v>52.79</v>
      </c>
      <c r="AF230">
        <v>10.199999999999999</v>
      </c>
      <c r="AG230">
        <v>9.24</v>
      </c>
      <c r="AH230">
        <v>9.42</v>
      </c>
      <c r="AI230">
        <v>240</v>
      </c>
      <c r="AJ230" t="s">
        <v>942</v>
      </c>
      <c r="AK230">
        <v>40</v>
      </c>
      <c r="AL230">
        <v>8.1999999999999993</v>
      </c>
      <c r="AM230">
        <v>10.199999999999999</v>
      </c>
      <c r="AN230">
        <v>18.399999999999999</v>
      </c>
      <c r="AO230">
        <v>0</v>
      </c>
      <c r="AP230">
        <v>3148</v>
      </c>
      <c r="AQ230">
        <v>3157</v>
      </c>
      <c r="AR230">
        <v>3153</v>
      </c>
      <c r="AS230">
        <v>13.1</v>
      </c>
      <c r="AT230">
        <v>13.4</v>
      </c>
      <c r="AU230">
        <v>13.3</v>
      </c>
      <c r="AV230">
        <v>2.2999999999999998</v>
      </c>
      <c r="AW230">
        <v>2.34</v>
      </c>
      <c r="AX230">
        <v>2.3199999999999998</v>
      </c>
      <c r="AY230">
        <v>6.9</v>
      </c>
      <c r="AZ230">
        <v>7.3</v>
      </c>
      <c r="BA230">
        <v>7.1</v>
      </c>
      <c r="BB230" t="s">
        <v>168</v>
      </c>
      <c r="BC230" t="s">
        <v>168</v>
      </c>
      <c r="BD230" t="s">
        <v>168</v>
      </c>
      <c r="BE230">
        <v>830</v>
      </c>
      <c r="BF230">
        <v>856</v>
      </c>
      <c r="BG230">
        <v>845</v>
      </c>
      <c r="BH230">
        <v>143.19999999999999</v>
      </c>
      <c r="BI230">
        <v>143.69999999999999</v>
      </c>
      <c r="BJ230">
        <v>143.5</v>
      </c>
      <c r="BK230">
        <v>87.6</v>
      </c>
      <c r="BL230">
        <v>88.2</v>
      </c>
      <c r="BM230">
        <v>87.9</v>
      </c>
      <c r="BN230">
        <v>93.2</v>
      </c>
      <c r="BO230">
        <v>93.8</v>
      </c>
      <c r="BP230">
        <v>93.6</v>
      </c>
      <c r="BQ230">
        <v>5.4</v>
      </c>
      <c r="BR230">
        <v>5.9</v>
      </c>
      <c r="BS230">
        <v>5.7</v>
      </c>
      <c r="BT230">
        <v>27.5</v>
      </c>
      <c r="BU230">
        <v>32.4</v>
      </c>
      <c r="BV230">
        <v>29.7</v>
      </c>
      <c r="BW230">
        <v>276</v>
      </c>
      <c r="BX230">
        <v>276</v>
      </c>
      <c r="BY230">
        <v>276</v>
      </c>
      <c r="BZ230">
        <v>7.4</v>
      </c>
      <c r="CA230">
        <v>7.4</v>
      </c>
      <c r="CB230">
        <v>7.4</v>
      </c>
      <c r="CC230">
        <v>0.2</v>
      </c>
      <c r="CD230">
        <v>0.3</v>
      </c>
      <c r="CE230">
        <v>0.3</v>
      </c>
      <c r="CF230">
        <v>0.42</v>
      </c>
      <c r="CG230">
        <v>0.55000000000000004</v>
      </c>
      <c r="CH230">
        <v>0.5</v>
      </c>
      <c r="CI230">
        <v>35</v>
      </c>
      <c r="CJ230">
        <v>35</v>
      </c>
      <c r="CK230">
        <v>35</v>
      </c>
      <c r="CL230">
        <v>144.4</v>
      </c>
      <c r="CM230">
        <v>235</v>
      </c>
      <c r="CN230">
        <v>184.7</v>
      </c>
      <c r="CO230">
        <v>1660</v>
      </c>
      <c r="CP230">
        <v>720</v>
      </c>
      <c r="CQ230">
        <v>540</v>
      </c>
      <c r="CR230">
        <v>1600</v>
      </c>
      <c r="CS230">
        <v>6.6000000000000003E-2</v>
      </c>
      <c r="CT230">
        <v>6.6000000000000003E-2</v>
      </c>
      <c r="CU230">
        <v>6.6000000000000003E-2</v>
      </c>
      <c r="CV230">
        <v>8.8900000000000007E-2</v>
      </c>
      <c r="CW230">
        <v>8.8900000000000007E-2</v>
      </c>
      <c r="CX230">
        <v>8.8900000000000007E-2</v>
      </c>
      <c r="CY230">
        <v>6.3500000000000001E-2</v>
      </c>
      <c r="CZ230">
        <v>6.3500000000000001E-2</v>
      </c>
      <c r="DA230">
        <v>6.3500000000000001E-2</v>
      </c>
      <c r="DB230">
        <v>5.5899999999999998E-2</v>
      </c>
      <c r="DC230">
        <v>6.6000000000000003E-2</v>
      </c>
      <c r="DD230">
        <v>6.0999999999999999E-2</v>
      </c>
      <c r="DE230">
        <v>6.0999999999999999E-2</v>
      </c>
      <c r="DF230">
        <v>7.1099999999999997E-2</v>
      </c>
      <c r="DG230">
        <v>6.6000000000000003E-2</v>
      </c>
      <c r="DH230">
        <v>0</v>
      </c>
      <c r="DI230">
        <v>3</v>
      </c>
      <c r="DJ230">
        <v>4.0599999999999997E-2</v>
      </c>
      <c r="DK230" t="s">
        <v>825</v>
      </c>
      <c r="DL230">
        <v>6982</v>
      </c>
      <c r="DM230">
        <v>8252</v>
      </c>
      <c r="DN230">
        <v>8231</v>
      </c>
      <c r="DO230">
        <v>1272</v>
      </c>
      <c r="DP230" t="s">
        <v>619</v>
      </c>
      <c r="DQ230" t="s">
        <v>142</v>
      </c>
      <c r="DR230">
        <v>140</v>
      </c>
      <c r="DS230">
        <v>20060908</v>
      </c>
      <c r="DT230" t="s">
        <v>152</v>
      </c>
      <c r="DU230">
        <v>66</v>
      </c>
      <c r="DV230" t="s">
        <v>928</v>
      </c>
    </row>
    <row r="231" spans="1:126">
      <c r="A231" t="s">
        <v>160</v>
      </c>
      <c r="B231">
        <v>5</v>
      </c>
      <c r="C231">
        <v>18.100000000000001</v>
      </c>
      <c r="D231">
        <v>60838</v>
      </c>
      <c r="E231" t="s">
        <v>144</v>
      </c>
      <c r="F231" t="s">
        <v>128</v>
      </c>
      <c r="G231">
        <v>20060911</v>
      </c>
      <c r="H231" t="s">
        <v>943</v>
      </c>
      <c r="I231" t="s">
        <v>913</v>
      </c>
      <c r="J231">
        <v>20060914</v>
      </c>
      <c r="K231" t="s">
        <v>624</v>
      </c>
      <c r="L231" t="s">
        <v>897</v>
      </c>
      <c r="M231" t="s">
        <v>557</v>
      </c>
      <c r="N231" t="s">
        <v>944</v>
      </c>
      <c r="O231" t="s">
        <v>133</v>
      </c>
      <c r="P231">
        <v>4.2241</v>
      </c>
      <c r="Q231" t="s">
        <v>135</v>
      </c>
      <c r="R231" t="s">
        <v>136</v>
      </c>
      <c r="S231" t="s">
        <v>135</v>
      </c>
      <c r="T231" t="s">
        <v>137</v>
      </c>
      <c r="U231" t="s">
        <v>137</v>
      </c>
      <c r="V231">
        <v>7</v>
      </c>
      <c r="W231" t="s">
        <v>200</v>
      </c>
      <c r="X231">
        <v>143.5</v>
      </c>
      <c r="Y231">
        <v>20060909</v>
      </c>
      <c r="Z231" t="s">
        <v>138</v>
      </c>
      <c r="AA231" t="s">
        <v>945</v>
      </c>
      <c r="AB231" t="s">
        <v>879</v>
      </c>
      <c r="AC231">
        <v>40</v>
      </c>
      <c r="AD231">
        <v>71.56</v>
      </c>
      <c r="AE231">
        <v>66.709999999999994</v>
      </c>
      <c r="AF231">
        <v>10.87</v>
      </c>
      <c r="AG231">
        <v>10.23</v>
      </c>
      <c r="AH231">
        <v>10.48</v>
      </c>
      <c r="AI231">
        <v>90</v>
      </c>
      <c r="AJ231" t="s">
        <v>946</v>
      </c>
      <c r="AK231">
        <v>40</v>
      </c>
      <c r="AL231">
        <v>9.6999999999999993</v>
      </c>
      <c r="AM231">
        <v>8.4</v>
      </c>
      <c r="AN231">
        <v>18.100000000000001</v>
      </c>
      <c r="AO231">
        <v>0</v>
      </c>
      <c r="AP231">
        <v>3141</v>
      </c>
      <c r="AQ231">
        <v>3155</v>
      </c>
      <c r="AR231">
        <v>3150</v>
      </c>
      <c r="AS231">
        <v>12.9</v>
      </c>
      <c r="AT231">
        <v>13.2</v>
      </c>
      <c r="AU231">
        <v>13</v>
      </c>
      <c r="AV231">
        <v>2.19</v>
      </c>
      <c r="AW231">
        <v>2.2599999999999998</v>
      </c>
      <c r="AX231">
        <v>2.21</v>
      </c>
      <c r="AY231">
        <v>4276.8</v>
      </c>
      <c r="AZ231">
        <v>4695.1000000000004</v>
      </c>
      <c r="BA231">
        <v>4428.3</v>
      </c>
      <c r="BB231">
        <v>1976.1</v>
      </c>
      <c r="BC231">
        <v>2177.3000000000002</v>
      </c>
      <c r="BD231">
        <v>2104.4</v>
      </c>
      <c r="BE231">
        <v>837</v>
      </c>
      <c r="BF231">
        <v>864</v>
      </c>
      <c r="BG231">
        <v>850</v>
      </c>
      <c r="BH231">
        <v>143.4</v>
      </c>
      <c r="BI231">
        <v>143.6</v>
      </c>
      <c r="BJ231">
        <v>143.5</v>
      </c>
      <c r="BK231">
        <v>87.6</v>
      </c>
      <c r="BL231">
        <v>88.2</v>
      </c>
      <c r="BM231">
        <v>87.9</v>
      </c>
      <c r="BN231">
        <v>93.2</v>
      </c>
      <c r="BO231">
        <v>93.8</v>
      </c>
      <c r="BP231">
        <v>93.5</v>
      </c>
      <c r="BQ231">
        <v>5.4</v>
      </c>
      <c r="BR231">
        <v>5.7</v>
      </c>
      <c r="BS231">
        <v>5.6</v>
      </c>
      <c r="BT231">
        <v>30.5</v>
      </c>
      <c r="BU231">
        <v>38</v>
      </c>
      <c r="BV231">
        <v>34.200000000000003</v>
      </c>
      <c r="BW231">
        <v>270</v>
      </c>
      <c r="BX231">
        <v>282</v>
      </c>
      <c r="BY231">
        <v>279</v>
      </c>
      <c r="BZ231">
        <v>11</v>
      </c>
      <c r="CA231">
        <v>12.2</v>
      </c>
      <c r="CB231">
        <v>11.4</v>
      </c>
      <c r="CC231">
        <v>-0.1</v>
      </c>
      <c r="CD231">
        <v>0.2</v>
      </c>
      <c r="CE231">
        <v>0.1</v>
      </c>
      <c r="CF231">
        <v>0.47</v>
      </c>
      <c r="CG231">
        <v>0.56999999999999995</v>
      </c>
      <c r="CH231">
        <v>0.5</v>
      </c>
      <c r="CI231">
        <v>35</v>
      </c>
      <c r="CJ231">
        <v>35</v>
      </c>
      <c r="CK231">
        <v>35</v>
      </c>
      <c r="CL231">
        <v>106.9</v>
      </c>
      <c r="CM231">
        <v>124.2</v>
      </c>
      <c r="CN231">
        <v>116.8</v>
      </c>
      <c r="CO231">
        <v>1660</v>
      </c>
      <c r="CP231">
        <v>720</v>
      </c>
      <c r="CQ231">
        <v>540</v>
      </c>
      <c r="CR231">
        <v>1750</v>
      </c>
      <c r="CS231">
        <v>8.1299999999999997E-2</v>
      </c>
      <c r="CT231">
        <v>8.6400000000000005E-2</v>
      </c>
      <c r="CU231">
        <v>8.3799999999999999E-2</v>
      </c>
      <c r="CV231">
        <v>9.1399999999999995E-2</v>
      </c>
      <c r="CW231">
        <v>9.9099999999999994E-2</v>
      </c>
      <c r="CX231">
        <v>9.5200000000000007E-2</v>
      </c>
      <c r="CY231">
        <v>6.0999999999999999E-2</v>
      </c>
      <c r="CZ231">
        <v>6.3500000000000001E-2</v>
      </c>
      <c r="DA231">
        <v>6.1600000000000002E-2</v>
      </c>
      <c r="DB231">
        <v>6.6000000000000003E-2</v>
      </c>
      <c r="DC231">
        <v>6.6000000000000003E-2</v>
      </c>
      <c r="DD231">
        <v>6.6000000000000003E-2</v>
      </c>
      <c r="DE231">
        <v>6.3500000000000001E-2</v>
      </c>
      <c r="DF231">
        <v>6.6000000000000003E-2</v>
      </c>
      <c r="DG231">
        <v>6.4799999999999996E-2</v>
      </c>
      <c r="DH231">
        <v>2.5000000000000001E-3</v>
      </c>
      <c r="DI231">
        <v>10</v>
      </c>
      <c r="DJ231">
        <v>5.33E-2</v>
      </c>
      <c r="DK231">
        <v>1627</v>
      </c>
      <c r="DL231">
        <v>320</v>
      </c>
      <c r="DM231">
        <v>8252</v>
      </c>
      <c r="DN231" t="s">
        <v>188</v>
      </c>
      <c r="DO231">
        <v>1200</v>
      </c>
      <c r="DP231">
        <v>2405</v>
      </c>
      <c r="DQ231" t="s">
        <v>142</v>
      </c>
      <c r="DR231">
        <v>89</v>
      </c>
      <c r="DS231">
        <v>20060911</v>
      </c>
      <c r="DT231" t="s">
        <v>943</v>
      </c>
      <c r="DU231">
        <v>320</v>
      </c>
      <c r="DV231" t="s">
        <v>918</v>
      </c>
    </row>
    <row r="232" spans="1:126">
      <c r="A232" t="s">
        <v>239</v>
      </c>
      <c r="B232">
        <v>1</v>
      </c>
      <c r="C232" t="s">
        <v>161</v>
      </c>
      <c r="D232">
        <v>54207</v>
      </c>
      <c r="E232" t="s">
        <v>144</v>
      </c>
      <c r="F232" t="s">
        <v>128</v>
      </c>
      <c r="G232">
        <v>20060913</v>
      </c>
      <c r="H232" t="s">
        <v>947</v>
      </c>
      <c r="I232" t="s">
        <v>591</v>
      </c>
      <c r="J232">
        <v>20061002</v>
      </c>
      <c r="K232" t="s">
        <v>624</v>
      </c>
      <c r="L232" t="s">
        <v>897</v>
      </c>
      <c r="M232" t="s">
        <v>557</v>
      </c>
      <c r="N232" t="s">
        <v>948</v>
      </c>
      <c r="O232" t="s">
        <v>411</v>
      </c>
      <c r="P232" t="s">
        <v>134</v>
      </c>
      <c r="Q232" t="s">
        <v>135</v>
      </c>
      <c r="R232" t="s">
        <v>136</v>
      </c>
      <c r="S232" t="s">
        <v>135</v>
      </c>
      <c r="T232" t="s">
        <v>137</v>
      </c>
      <c r="U232" t="s">
        <v>137</v>
      </c>
      <c r="V232">
        <v>0</v>
      </c>
      <c r="W232" t="s">
        <v>200</v>
      </c>
      <c r="X232">
        <v>143.5</v>
      </c>
      <c r="Y232">
        <v>20060913</v>
      </c>
      <c r="Z232" t="s">
        <v>245</v>
      </c>
      <c r="AA232" t="s">
        <v>330</v>
      </c>
      <c r="AB232" t="s">
        <v>203</v>
      </c>
      <c r="AC232" t="s">
        <v>174</v>
      </c>
      <c r="AD232" t="s">
        <v>165</v>
      </c>
      <c r="AE232" t="s">
        <v>165</v>
      </c>
      <c r="AF232" t="s">
        <v>165</v>
      </c>
      <c r="AG232" t="s">
        <v>165</v>
      </c>
      <c r="AH232" t="s">
        <v>137</v>
      </c>
      <c r="AI232">
        <v>0</v>
      </c>
      <c r="AJ232" t="s">
        <v>247</v>
      </c>
      <c r="AK232" t="s">
        <v>248</v>
      </c>
      <c r="AL232" t="s">
        <v>161</v>
      </c>
      <c r="AM232" t="s">
        <v>161</v>
      </c>
      <c r="AN232" t="s">
        <v>161</v>
      </c>
      <c r="AO232" t="s">
        <v>161</v>
      </c>
      <c r="AP232" t="s">
        <v>168</v>
      </c>
      <c r="AQ232" t="s">
        <v>168</v>
      </c>
      <c r="AR232" t="s">
        <v>168</v>
      </c>
      <c r="AS232" t="s">
        <v>161</v>
      </c>
      <c r="AT232" t="s">
        <v>161</v>
      </c>
      <c r="AU232" t="s">
        <v>161</v>
      </c>
      <c r="AV232" t="s">
        <v>169</v>
      </c>
      <c r="AW232" t="s">
        <v>169</v>
      </c>
      <c r="AX232" t="s">
        <v>169</v>
      </c>
      <c r="AY232" t="s">
        <v>168</v>
      </c>
      <c r="AZ232" t="s">
        <v>168</v>
      </c>
      <c r="BA232" t="s">
        <v>168</v>
      </c>
      <c r="BB232" t="s">
        <v>168</v>
      </c>
      <c r="BC232" t="s">
        <v>168</v>
      </c>
      <c r="BD232" t="s">
        <v>168</v>
      </c>
      <c r="BE232" t="s">
        <v>170</v>
      </c>
      <c r="BF232" t="s">
        <v>170</v>
      </c>
      <c r="BG232" t="s">
        <v>170</v>
      </c>
      <c r="BH232" t="s">
        <v>161</v>
      </c>
      <c r="BI232" t="s">
        <v>161</v>
      </c>
      <c r="BJ232" t="s">
        <v>161</v>
      </c>
      <c r="BK232" t="s">
        <v>161</v>
      </c>
      <c r="BL232" t="s">
        <v>161</v>
      </c>
      <c r="BM232" t="s">
        <v>161</v>
      </c>
      <c r="BN232" t="s">
        <v>161</v>
      </c>
      <c r="BO232" t="s">
        <v>161</v>
      </c>
      <c r="BP232" t="s">
        <v>161</v>
      </c>
      <c r="BQ232" t="s">
        <v>171</v>
      </c>
      <c r="BR232" t="s">
        <v>171</v>
      </c>
      <c r="BS232" t="s">
        <v>171</v>
      </c>
      <c r="BT232" t="s">
        <v>161</v>
      </c>
      <c r="BU232" t="s">
        <v>161</v>
      </c>
      <c r="BV232" t="s">
        <v>161</v>
      </c>
      <c r="BW232" t="s">
        <v>166</v>
      </c>
      <c r="BX232" t="s">
        <v>166</v>
      </c>
      <c r="BY232" t="s">
        <v>166</v>
      </c>
      <c r="BZ232" t="s">
        <v>172</v>
      </c>
      <c r="CA232" t="s">
        <v>172</v>
      </c>
      <c r="CB232" t="s">
        <v>172</v>
      </c>
      <c r="CC232" t="s">
        <v>172</v>
      </c>
      <c r="CD232" t="s">
        <v>172</v>
      </c>
      <c r="CE232" t="s">
        <v>172</v>
      </c>
      <c r="CF232" t="s">
        <v>173</v>
      </c>
      <c r="CG232" t="s">
        <v>173</v>
      </c>
      <c r="CH232" t="s">
        <v>173</v>
      </c>
      <c r="CI232" t="s">
        <v>174</v>
      </c>
      <c r="CJ232" t="s">
        <v>174</v>
      </c>
      <c r="CK232" t="s">
        <v>174</v>
      </c>
      <c r="CL232" t="s">
        <v>161</v>
      </c>
      <c r="CM232" t="s">
        <v>161</v>
      </c>
      <c r="CN232" t="s">
        <v>161</v>
      </c>
      <c r="CO232" t="s">
        <v>166</v>
      </c>
      <c r="CP232" t="s">
        <v>166</v>
      </c>
      <c r="CQ232" t="s">
        <v>166</v>
      </c>
      <c r="CR232" t="s">
        <v>166</v>
      </c>
      <c r="CS232" t="s">
        <v>134</v>
      </c>
      <c r="CT232" t="s">
        <v>134</v>
      </c>
      <c r="CU232" t="s">
        <v>134</v>
      </c>
      <c r="CV232" t="s">
        <v>134</v>
      </c>
      <c r="CW232" t="s">
        <v>134</v>
      </c>
      <c r="CX232" t="s">
        <v>134</v>
      </c>
      <c r="CY232" t="s">
        <v>134</v>
      </c>
      <c r="CZ232" t="s">
        <v>134</v>
      </c>
      <c r="DA232" t="s">
        <v>134</v>
      </c>
      <c r="DB232" t="s">
        <v>134</v>
      </c>
      <c r="DC232" t="s">
        <v>134</v>
      </c>
      <c r="DD232" t="s">
        <v>134</v>
      </c>
      <c r="DE232" t="s">
        <v>134</v>
      </c>
      <c r="DF232" t="s">
        <v>134</v>
      </c>
      <c r="DG232" t="s">
        <v>134</v>
      </c>
      <c r="DH232" t="s">
        <v>134</v>
      </c>
      <c r="DI232" t="s">
        <v>174</v>
      </c>
      <c r="DJ232" t="s">
        <v>134</v>
      </c>
      <c r="DK232" t="s">
        <v>175</v>
      </c>
      <c r="DL232" t="s">
        <v>175</v>
      </c>
      <c r="DM232" t="s">
        <v>175</v>
      </c>
      <c r="DN232" t="s">
        <v>175</v>
      </c>
      <c r="DO232" t="s">
        <v>175</v>
      </c>
      <c r="DP232" t="s">
        <v>175</v>
      </c>
      <c r="DQ232" t="s">
        <v>175</v>
      </c>
      <c r="DR232">
        <v>256</v>
      </c>
      <c r="DS232">
        <v>20060913</v>
      </c>
      <c r="DT232" t="s">
        <v>947</v>
      </c>
      <c r="DU232">
        <v>91</v>
      </c>
      <c r="DV232" t="s">
        <v>246</v>
      </c>
    </row>
    <row r="233" spans="1:126">
      <c r="A233" t="s">
        <v>160</v>
      </c>
      <c r="B233">
        <v>3</v>
      </c>
      <c r="C233">
        <v>17.899999999999999</v>
      </c>
      <c r="D233">
        <v>60839</v>
      </c>
      <c r="E233" t="s">
        <v>144</v>
      </c>
      <c r="F233" t="s">
        <v>128</v>
      </c>
      <c r="G233">
        <v>20060916</v>
      </c>
      <c r="H233" t="s">
        <v>949</v>
      </c>
      <c r="I233" t="s">
        <v>913</v>
      </c>
      <c r="J233">
        <v>20060919</v>
      </c>
      <c r="K233" t="s">
        <v>624</v>
      </c>
      <c r="L233" t="s">
        <v>897</v>
      </c>
      <c r="M233" t="s">
        <v>557</v>
      </c>
      <c r="N233" t="s">
        <v>944</v>
      </c>
      <c r="O233" t="s">
        <v>133</v>
      </c>
      <c r="P233">
        <v>4.1379000000000001</v>
      </c>
      <c r="Q233" t="s">
        <v>135</v>
      </c>
      <c r="R233" t="s">
        <v>136</v>
      </c>
      <c r="S233" t="s">
        <v>135</v>
      </c>
      <c r="T233" t="s">
        <v>137</v>
      </c>
      <c r="U233" t="s">
        <v>137</v>
      </c>
      <c r="V233">
        <v>0</v>
      </c>
      <c r="W233" t="s">
        <v>147</v>
      </c>
      <c r="X233">
        <v>143.5</v>
      </c>
      <c r="Y233">
        <v>20060914</v>
      </c>
      <c r="Z233" t="s">
        <v>138</v>
      </c>
      <c r="AA233" t="s">
        <v>950</v>
      </c>
      <c r="AB233" t="s">
        <v>879</v>
      </c>
      <c r="AC233">
        <v>40</v>
      </c>
      <c r="AD233">
        <v>71.38</v>
      </c>
      <c r="AE233">
        <v>65.8</v>
      </c>
      <c r="AF233">
        <v>10.86</v>
      </c>
      <c r="AG233">
        <v>10.08</v>
      </c>
      <c r="AH233">
        <v>10.23</v>
      </c>
      <c r="AI233">
        <v>140</v>
      </c>
      <c r="AJ233" t="s">
        <v>951</v>
      </c>
      <c r="AK233">
        <v>40</v>
      </c>
      <c r="AL233">
        <v>9.6</v>
      </c>
      <c r="AM233">
        <v>8.3000000000000007</v>
      </c>
      <c r="AN233">
        <v>17.899999999999999</v>
      </c>
      <c r="AO233">
        <v>0</v>
      </c>
      <c r="AP233">
        <v>3139</v>
      </c>
      <c r="AQ233">
        <v>3153</v>
      </c>
      <c r="AR233">
        <v>3150</v>
      </c>
      <c r="AS233">
        <v>13.4</v>
      </c>
      <c r="AT233">
        <v>13.4</v>
      </c>
      <c r="AU233">
        <v>13.4</v>
      </c>
      <c r="AV233">
        <v>2.2200000000000002</v>
      </c>
      <c r="AW233">
        <v>2.2200000000000002</v>
      </c>
      <c r="AX233">
        <v>2.2200000000000002</v>
      </c>
      <c r="AY233">
        <v>2804.1</v>
      </c>
      <c r="AZ233">
        <v>3365.7</v>
      </c>
      <c r="BA233">
        <v>3047.8</v>
      </c>
      <c r="BB233">
        <v>1896.4</v>
      </c>
      <c r="BC233">
        <v>2121.6</v>
      </c>
      <c r="BD233">
        <v>2054.1</v>
      </c>
      <c r="BE233">
        <v>845</v>
      </c>
      <c r="BF233">
        <v>854</v>
      </c>
      <c r="BG233">
        <v>850</v>
      </c>
      <c r="BH233">
        <v>143.4</v>
      </c>
      <c r="BI233">
        <v>143.5</v>
      </c>
      <c r="BJ233">
        <v>143.5</v>
      </c>
      <c r="BK233">
        <v>87.7</v>
      </c>
      <c r="BL233">
        <v>88</v>
      </c>
      <c r="BM233">
        <v>87.9</v>
      </c>
      <c r="BN233">
        <v>93.2</v>
      </c>
      <c r="BO233">
        <v>93.6</v>
      </c>
      <c r="BP233">
        <v>93.5</v>
      </c>
      <c r="BQ233">
        <v>5.5</v>
      </c>
      <c r="BR233">
        <v>5.7</v>
      </c>
      <c r="BS233">
        <v>5.6</v>
      </c>
      <c r="BT233">
        <v>30.2</v>
      </c>
      <c r="BU233">
        <v>35.200000000000003</v>
      </c>
      <c r="BV233">
        <v>32.200000000000003</v>
      </c>
      <c r="BW233">
        <v>268</v>
      </c>
      <c r="BX233">
        <v>284</v>
      </c>
      <c r="BY233">
        <v>278</v>
      </c>
      <c r="BZ233">
        <v>9.9</v>
      </c>
      <c r="CA233">
        <v>10.4</v>
      </c>
      <c r="CB233">
        <v>10.199999999999999</v>
      </c>
      <c r="CC233">
        <v>0.1</v>
      </c>
      <c r="CD233">
        <v>0.4</v>
      </c>
      <c r="CE233">
        <v>0.3</v>
      </c>
      <c r="CF233">
        <v>0.49</v>
      </c>
      <c r="CG233">
        <v>0.51</v>
      </c>
      <c r="CH233">
        <v>0.5</v>
      </c>
      <c r="CI233">
        <v>35</v>
      </c>
      <c r="CJ233">
        <v>35</v>
      </c>
      <c r="CK233">
        <v>35</v>
      </c>
      <c r="CL233">
        <v>143.80000000000001</v>
      </c>
      <c r="CM233">
        <v>207.5</v>
      </c>
      <c r="CN233">
        <v>172.6</v>
      </c>
      <c r="CO233">
        <v>1660</v>
      </c>
      <c r="CP233">
        <v>720</v>
      </c>
      <c r="CQ233">
        <v>540</v>
      </c>
      <c r="CR233">
        <v>1700</v>
      </c>
      <c r="CS233">
        <v>8.6400000000000005E-2</v>
      </c>
      <c r="CT233">
        <v>9.1399999999999995E-2</v>
      </c>
      <c r="CU233">
        <v>8.8900000000000007E-2</v>
      </c>
      <c r="CV233">
        <v>9.4E-2</v>
      </c>
      <c r="CW233">
        <v>0.1016</v>
      </c>
      <c r="CX233">
        <v>9.7799999999999998E-2</v>
      </c>
      <c r="CY233">
        <v>6.0999999999999999E-2</v>
      </c>
      <c r="CZ233">
        <v>6.3500000000000001E-2</v>
      </c>
      <c r="DA233">
        <v>6.1600000000000002E-2</v>
      </c>
      <c r="DB233">
        <v>5.8400000000000001E-2</v>
      </c>
      <c r="DC233">
        <v>6.6000000000000003E-2</v>
      </c>
      <c r="DD233">
        <v>6.4100000000000004E-2</v>
      </c>
      <c r="DE233">
        <v>6.0999999999999999E-2</v>
      </c>
      <c r="DF233">
        <v>6.6000000000000003E-2</v>
      </c>
      <c r="DG233">
        <v>6.3500000000000001E-2</v>
      </c>
      <c r="DH233">
        <v>2.5000000000000001E-3</v>
      </c>
      <c r="DI233">
        <v>6</v>
      </c>
      <c r="DJ233">
        <v>4.0599999999999997E-2</v>
      </c>
      <c r="DK233" t="s">
        <v>893</v>
      </c>
      <c r="DL233">
        <v>152</v>
      </c>
      <c r="DM233">
        <v>8252</v>
      </c>
      <c r="DN233" t="s">
        <v>188</v>
      </c>
      <c r="DO233">
        <v>1295</v>
      </c>
      <c r="DP233">
        <v>2405</v>
      </c>
      <c r="DQ233" t="s">
        <v>142</v>
      </c>
      <c r="DR233">
        <v>198</v>
      </c>
      <c r="DS233">
        <v>20060916</v>
      </c>
      <c r="DT233" t="s">
        <v>949</v>
      </c>
      <c r="DU233">
        <v>152</v>
      </c>
      <c r="DV233" t="s">
        <v>918</v>
      </c>
    </row>
    <row r="234" spans="1:126">
      <c r="A234" t="s">
        <v>126</v>
      </c>
      <c r="B234">
        <v>4</v>
      </c>
      <c r="C234">
        <v>16</v>
      </c>
      <c r="D234">
        <v>60999</v>
      </c>
      <c r="E234" t="s">
        <v>577</v>
      </c>
      <c r="F234" t="s">
        <v>145</v>
      </c>
      <c r="G234">
        <v>20060920</v>
      </c>
      <c r="H234" t="s">
        <v>745</v>
      </c>
      <c r="I234" t="s">
        <v>295</v>
      </c>
      <c r="J234">
        <v>20060922</v>
      </c>
      <c r="K234" t="s">
        <v>624</v>
      </c>
      <c r="L234" t="s">
        <v>897</v>
      </c>
      <c r="M234" t="s">
        <v>557</v>
      </c>
      <c r="N234" t="s">
        <v>952</v>
      </c>
      <c r="O234" t="s">
        <v>736</v>
      </c>
      <c r="P234">
        <v>2.06E-2</v>
      </c>
      <c r="Q234" t="s">
        <v>135</v>
      </c>
      <c r="R234" t="s">
        <v>136</v>
      </c>
      <c r="S234" t="s">
        <v>135</v>
      </c>
      <c r="T234" t="s">
        <v>137</v>
      </c>
      <c r="U234" t="s">
        <v>137</v>
      </c>
      <c r="V234">
        <v>0</v>
      </c>
      <c r="W234" t="s">
        <v>286</v>
      </c>
      <c r="X234">
        <v>143.5</v>
      </c>
      <c r="Y234">
        <v>20060918</v>
      </c>
      <c r="Z234" t="s">
        <v>138</v>
      </c>
      <c r="AA234" t="s">
        <v>553</v>
      </c>
      <c r="AB234" t="s">
        <v>901</v>
      </c>
      <c r="AC234">
        <v>40</v>
      </c>
      <c r="AD234">
        <v>58.97</v>
      </c>
      <c r="AE234">
        <v>52.82</v>
      </c>
      <c r="AF234">
        <v>10.18</v>
      </c>
      <c r="AG234">
        <v>9.26</v>
      </c>
      <c r="AH234">
        <v>9.41</v>
      </c>
      <c r="AI234">
        <v>340</v>
      </c>
      <c r="AJ234" t="s">
        <v>953</v>
      </c>
      <c r="AK234">
        <v>40</v>
      </c>
      <c r="AL234">
        <v>6.4</v>
      </c>
      <c r="AM234">
        <v>9.6</v>
      </c>
      <c r="AN234">
        <v>16</v>
      </c>
      <c r="AO234">
        <v>0</v>
      </c>
      <c r="AP234">
        <v>3145</v>
      </c>
      <c r="AQ234">
        <v>3155</v>
      </c>
      <c r="AR234">
        <v>3149</v>
      </c>
      <c r="AS234">
        <v>13.1</v>
      </c>
      <c r="AT234">
        <v>13.3</v>
      </c>
      <c r="AU234">
        <v>13.2</v>
      </c>
      <c r="AV234">
        <v>2.17</v>
      </c>
      <c r="AW234">
        <v>2.29</v>
      </c>
      <c r="AX234">
        <v>2.2200000000000002</v>
      </c>
      <c r="AY234">
        <v>6.7</v>
      </c>
      <c r="AZ234">
        <v>7</v>
      </c>
      <c r="BA234">
        <v>6.8</v>
      </c>
      <c r="BB234" t="s">
        <v>168</v>
      </c>
      <c r="BC234" t="s">
        <v>168</v>
      </c>
      <c r="BD234" t="s">
        <v>168</v>
      </c>
      <c r="BE234">
        <v>833</v>
      </c>
      <c r="BF234">
        <v>863</v>
      </c>
      <c r="BG234">
        <v>848</v>
      </c>
      <c r="BH234">
        <v>143.4</v>
      </c>
      <c r="BI234">
        <v>143.69999999999999</v>
      </c>
      <c r="BJ234">
        <v>143.6</v>
      </c>
      <c r="BK234">
        <v>87.6</v>
      </c>
      <c r="BL234">
        <v>88.1</v>
      </c>
      <c r="BM234">
        <v>88</v>
      </c>
      <c r="BN234">
        <v>93.3</v>
      </c>
      <c r="BO234">
        <v>93.8</v>
      </c>
      <c r="BP234">
        <v>93.6</v>
      </c>
      <c r="BQ234">
        <v>5.3</v>
      </c>
      <c r="BR234">
        <v>5.9</v>
      </c>
      <c r="BS234">
        <v>5.6</v>
      </c>
      <c r="BT234">
        <v>30.7</v>
      </c>
      <c r="BU234">
        <v>37.1</v>
      </c>
      <c r="BV234">
        <v>33.5</v>
      </c>
      <c r="BW234">
        <v>276</v>
      </c>
      <c r="BX234">
        <v>276</v>
      </c>
      <c r="BY234">
        <v>276</v>
      </c>
      <c r="BZ234">
        <v>8.4</v>
      </c>
      <c r="CA234">
        <v>8.8000000000000007</v>
      </c>
      <c r="CB234">
        <v>8.6999999999999993</v>
      </c>
      <c r="CC234">
        <v>0.4</v>
      </c>
      <c r="CD234">
        <v>0.4</v>
      </c>
      <c r="CE234">
        <v>0.4</v>
      </c>
      <c r="CF234">
        <v>0.5</v>
      </c>
      <c r="CG234">
        <v>0.5</v>
      </c>
      <c r="CH234">
        <v>0.5</v>
      </c>
      <c r="CI234">
        <v>35</v>
      </c>
      <c r="CJ234">
        <v>35</v>
      </c>
      <c r="CK234">
        <v>35</v>
      </c>
      <c r="CL234">
        <v>150.1</v>
      </c>
      <c r="CM234">
        <v>209.6</v>
      </c>
      <c r="CN234">
        <v>173.2</v>
      </c>
      <c r="CO234">
        <v>1660</v>
      </c>
      <c r="CP234">
        <v>720</v>
      </c>
      <c r="CQ234">
        <v>540</v>
      </c>
      <c r="CR234">
        <v>1500</v>
      </c>
      <c r="CS234">
        <v>5.8400000000000001E-2</v>
      </c>
      <c r="CT234">
        <v>5.8400000000000001E-2</v>
      </c>
      <c r="CU234">
        <v>5.8400000000000001E-2</v>
      </c>
      <c r="CV234">
        <v>8.8900000000000007E-2</v>
      </c>
      <c r="CW234">
        <v>8.8900000000000007E-2</v>
      </c>
      <c r="CX234">
        <v>8.8900000000000007E-2</v>
      </c>
      <c r="CY234">
        <v>0</v>
      </c>
      <c r="CZ234">
        <v>0</v>
      </c>
      <c r="DA234">
        <v>0</v>
      </c>
      <c r="DB234">
        <v>5.5899999999999998E-2</v>
      </c>
      <c r="DC234">
        <v>6.6000000000000003E-2</v>
      </c>
      <c r="DD234">
        <v>6.0999999999999999E-2</v>
      </c>
      <c r="DE234">
        <v>6.0999999999999999E-2</v>
      </c>
      <c r="DF234">
        <v>7.1099999999999997E-2</v>
      </c>
      <c r="DG234">
        <v>6.6000000000000003E-2</v>
      </c>
      <c r="DH234">
        <v>0</v>
      </c>
      <c r="DI234">
        <v>4</v>
      </c>
      <c r="DJ234">
        <v>5.8400000000000001E-2</v>
      </c>
      <c r="DK234" t="s">
        <v>825</v>
      </c>
      <c r="DL234">
        <v>6982</v>
      </c>
      <c r="DM234">
        <v>8252</v>
      </c>
      <c r="DN234">
        <v>8231</v>
      </c>
      <c r="DO234">
        <v>1272</v>
      </c>
      <c r="DP234" t="s">
        <v>403</v>
      </c>
      <c r="DQ234" t="s">
        <v>142</v>
      </c>
      <c r="DR234">
        <v>141</v>
      </c>
      <c r="DS234">
        <v>20060920</v>
      </c>
      <c r="DT234" t="s">
        <v>745</v>
      </c>
      <c r="DU234">
        <v>66</v>
      </c>
      <c r="DV234" t="s">
        <v>918</v>
      </c>
    </row>
    <row r="235" spans="1:126">
      <c r="A235" t="s">
        <v>126</v>
      </c>
      <c r="B235">
        <v>3</v>
      </c>
      <c r="C235">
        <v>14.7</v>
      </c>
      <c r="D235">
        <v>60998</v>
      </c>
      <c r="E235" t="s">
        <v>577</v>
      </c>
      <c r="F235" t="s">
        <v>145</v>
      </c>
      <c r="G235">
        <v>20060920</v>
      </c>
      <c r="H235" t="s">
        <v>363</v>
      </c>
      <c r="I235" t="s">
        <v>236</v>
      </c>
      <c r="J235">
        <v>20060926</v>
      </c>
      <c r="K235" t="s">
        <v>624</v>
      </c>
      <c r="L235" t="s">
        <v>897</v>
      </c>
      <c r="M235" t="s">
        <v>557</v>
      </c>
      <c r="N235" t="s">
        <v>952</v>
      </c>
      <c r="O235" t="s">
        <v>954</v>
      </c>
      <c r="P235">
        <v>-0.24740000000000001</v>
      </c>
      <c r="Q235" t="s">
        <v>135</v>
      </c>
      <c r="R235" t="s">
        <v>136</v>
      </c>
      <c r="S235" t="s">
        <v>135</v>
      </c>
      <c r="T235" t="s">
        <v>137</v>
      </c>
      <c r="U235" t="s">
        <v>137</v>
      </c>
      <c r="V235">
        <v>0</v>
      </c>
      <c r="W235" t="s">
        <v>286</v>
      </c>
      <c r="X235">
        <v>143.5</v>
      </c>
      <c r="Y235">
        <v>20060918</v>
      </c>
      <c r="Z235" t="s">
        <v>138</v>
      </c>
      <c r="AA235" t="s">
        <v>642</v>
      </c>
      <c r="AB235" t="s">
        <v>901</v>
      </c>
      <c r="AC235">
        <v>40</v>
      </c>
      <c r="AD235">
        <v>58.99</v>
      </c>
      <c r="AE235">
        <v>52.26</v>
      </c>
      <c r="AF235">
        <v>10.18</v>
      </c>
      <c r="AG235">
        <v>9.17</v>
      </c>
      <c r="AH235">
        <v>9.32</v>
      </c>
      <c r="AI235">
        <v>40</v>
      </c>
      <c r="AJ235" t="s">
        <v>955</v>
      </c>
      <c r="AK235">
        <v>40</v>
      </c>
      <c r="AL235">
        <v>6.7</v>
      </c>
      <c r="AM235">
        <v>8</v>
      </c>
      <c r="AN235">
        <v>14.7</v>
      </c>
      <c r="AO235">
        <v>0</v>
      </c>
      <c r="AP235">
        <v>3145</v>
      </c>
      <c r="AQ235">
        <v>3161</v>
      </c>
      <c r="AR235">
        <v>3150.6</v>
      </c>
      <c r="AS235">
        <v>13.3</v>
      </c>
      <c r="AT235">
        <v>13.5</v>
      </c>
      <c r="AU235">
        <v>13.4</v>
      </c>
      <c r="AV235">
        <v>2.16</v>
      </c>
      <c r="AW235">
        <v>2.2799999999999998</v>
      </c>
      <c r="AX235">
        <v>2.2200000000000002</v>
      </c>
      <c r="AY235">
        <v>6.6</v>
      </c>
      <c r="AZ235">
        <v>7</v>
      </c>
      <c r="BA235">
        <v>6.8</v>
      </c>
      <c r="BB235" t="s">
        <v>168</v>
      </c>
      <c r="BC235" t="s">
        <v>168</v>
      </c>
      <c r="BD235" t="s">
        <v>168</v>
      </c>
      <c r="BE235">
        <v>838</v>
      </c>
      <c r="BF235">
        <v>863</v>
      </c>
      <c r="BG235">
        <v>854</v>
      </c>
      <c r="BH235">
        <v>143.19999999999999</v>
      </c>
      <c r="BI235">
        <v>143.80000000000001</v>
      </c>
      <c r="BJ235">
        <v>143.5</v>
      </c>
      <c r="BK235">
        <v>87.6</v>
      </c>
      <c r="BL235">
        <v>88.3</v>
      </c>
      <c r="BM235">
        <v>88</v>
      </c>
      <c r="BN235">
        <v>93.2</v>
      </c>
      <c r="BO235">
        <v>93.8</v>
      </c>
      <c r="BP235">
        <v>93.6</v>
      </c>
      <c r="BQ235">
        <v>5.4</v>
      </c>
      <c r="BR235">
        <v>5.7</v>
      </c>
      <c r="BS235">
        <v>5.6</v>
      </c>
      <c r="BT235">
        <v>24.9</v>
      </c>
      <c r="BU235">
        <v>30.9</v>
      </c>
      <c r="BV235">
        <v>27.2</v>
      </c>
      <c r="BW235">
        <v>276</v>
      </c>
      <c r="BX235">
        <v>276</v>
      </c>
      <c r="BY235">
        <v>276</v>
      </c>
      <c r="BZ235">
        <v>8.4</v>
      </c>
      <c r="CA235">
        <v>9.5</v>
      </c>
      <c r="CB235">
        <v>9.1999999999999993</v>
      </c>
      <c r="CC235">
        <v>0.3</v>
      </c>
      <c r="CD235">
        <v>0.3</v>
      </c>
      <c r="CE235">
        <v>0.3</v>
      </c>
      <c r="CF235">
        <v>0.5</v>
      </c>
      <c r="CG235">
        <v>0.5</v>
      </c>
      <c r="CH235">
        <v>0.5</v>
      </c>
      <c r="CI235">
        <v>35</v>
      </c>
      <c r="CJ235">
        <v>35</v>
      </c>
      <c r="CK235">
        <v>35</v>
      </c>
      <c r="CL235">
        <v>152.9</v>
      </c>
      <c r="CM235">
        <v>195.4</v>
      </c>
      <c r="CN235">
        <v>172.7</v>
      </c>
      <c r="CO235">
        <v>1660</v>
      </c>
      <c r="CP235">
        <v>720</v>
      </c>
      <c r="CQ235">
        <v>540</v>
      </c>
      <c r="CR235">
        <v>1800</v>
      </c>
      <c r="CS235">
        <v>5.5899999999999998E-2</v>
      </c>
      <c r="CT235">
        <v>5.5899999999999998E-2</v>
      </c>
      <c r="CU235">
        <v>5.5899999999999998E-2</v>
      </c>
      <c r="CV235">
        <v>8.1299999999999997E-2</v>
      </c>
      <c r="CW235">
        <v>8.1299999999999997E-2</v>
      </c>
      <c r="CX235">
        <v>8.1299999999999997E-2</v>
      </c>
      <c r="CY235">
        <v>0</v>
      </c>
      <c r="CZ235">
        <v>0</v>
      </c>
      <c r="DA235">
        <v>0</v>
      </c>
      <c r="DB235">
        <v>6.3500000000000001E-2</v>
      </c>
      <c r="DC235">
        <v>6.3500000000000001E-2</v>
      </c>
      <c r="DD235">
        <v>6.3500000000000001E-2</v>
      </c>
      <c r="DE235">
        <v>6.3500000000000001E-2</v>
      </c>
      <c r="DF235">
        <v>7.6200000000000004E-2</v>
      </c>
      <c r="DG235">
        <v>6.8599999999999994E-2</v>
      </c>
      <c r="DH235">
        <v>0</v>
      </c>
      <c r="DI235">
        <v>3</v>
      </c>
      <c r="DJ235">
        <v>4.8300000000000003E-2</v>
      </c>
      <c r="DK235">
        <v>61021</v>
      </c>
      <c r="DL235" t="s">
        <v>141</v>
      </c>
      <c r="DM235">
        <v>8252</v>
      </c>
      <c r="DN235">
        <v>8231</v>
      </c>
      <c r="DO235">
        <v>1288</v>
      </c>
      <c r="DP235">
        <v>2405</v>
      </c>
      <c r="DQ235">
        <v>100030.1</v>
      </c>
      <c r="DR235">
        <v>4</v>
      </c>
      <c r="DS235">
        <v>20060920</v>
      </c>
      <c r="DT235" t="s">
        <v>363</v>
      </c>
      <c r="DU235" t="s">
        <v>927</v>
      </c>
      <c r="DV235" t="s">
        <v>918</v>
      </c>
    </row>
    <row r="236" spans="1:126">
      <c r="A236" t="s">
        <v>160</v>
      </c>
      <c r="B236">
        <v>3</v>
      </c>
      <c r="C236">
        <v>18.7</v>
      </c>
      <c r="D236">
        <v>60534</v>
      </c>
      <c r="E236" t="s">
        <v>577</v>
      </c>
      <c r="F236" t="s">
        <v>128</v>
      </c>
      <c r="G236">
        <v>20060921</v>
      </c>
      <c r="H236" t="s">
        <v>787</v>
      </c>
      <c r="I236" t="s">
        <v>913</v>
      </c>
      <c r="J236">
        <v>20060927</v>
      </c>
      <c r="K236" t="s">
        <v>624</v>
      </c>
      <c r="L236" t="s">
        <v>897</v>
      </c>
      <c r="M236" t="s">
        <v>557</v>
      </c>
      <c r="N236" t="s">
        <v>944</v>
      </c>
      <c r="O236" t="s">
        <v>133</v>
      </c>
      <c r="P236">
        <v>0.57730000000000004</v>
      </c>
      <c r="Q236" t="s">
        <v>135</v>
      </c>
      <c r="R236" t="s">
        <v>136</v>
      </c>
      <c r="S236" t="s">
        <v>135</v>
      </c>
      <c r="T236" t="s">
        <v>137</v>
      </c>
      <c r="U236" t="s">
        <v>137</v>
      </c>
      <c r="V236">
        <v>0</v>
      </c>
      <c r="W236" t="s">
        <v>151</v>
      </c>
      <c r="X236">
        <v>143.5</v>
      </c>
      <c r="Y236">
        <v>20060919</v>
      </c>
      <c r="Z236" t="s">
        <v>138</v>
      </c>
      <c r="AA236" t="s">
        <v>652</v>
      </c>
      <c r="AB236" t="s">
        <v>879</v>
      </c>
      <c r="AC236">
        <v>40</v>
      </c>
      <c r="AD236">
        <v>58.91</v>
      </c>
      <c r="AE236">
        <v>52.94</v>
      </c>
      <c r="AF236">
        <v>10.17</v>
      </c>
      <c r="AG236">
        <v>9.24</v>
      </c>
      <c r="AH236">
        <v>9.3800000000000008</v>
      </c>
      <c r="AI236">
        <v>240</v>
      </c>
      <c r="AJ236" t="s">
        <v>956</v>
      </c>
      <c r="AK236">
        <v>40</v>
      </c>
      <c r="AL236">
        <v>9.3000000000000007</v>
      </c>
      <c r="AM236">
        <v>9.4</v>
      </c>
      <c r="AN236">
        <v>18.7</v>
      </c>
      <c r="AO236">
        <v>0</v>
      </c>
      <c r="AP236">
        <v>3147</v>
      </c>
      <c r="AQ236">
        <v>3153</v>
      </c>
      <c r="AR236">
        <v>3150</v>
      </c>
      <c r="AS236">
        <v>13.1</v>
      </c>
      <c r="AT236">
        <v>13.9</v>
      </c>
      <c r="AU236">
        <v>13.6</v>
      </c>
      <c r="AV236">
        <v>2.19</v>
      </c>
      <c r="AW236">
        <v>2.36</v>
      </c>
      <c r="AX236">
        <v>2.2999999999999998</v>
      </c>
      <c r="AY236">
        <v>4176.3</v>
      </c>
      <c r="AZ236">
        <v>5007.2</v>
      </c>
      <c r="BA236">
        <v>4620.2</v>
      </c>
      <c r="BB236">
        <v>2122.4</v>
      </c>
      <c r="BC236">
        <v>2498</v>
      </c>
      <c r="BD236">
        <v>2353.8000000000002</v>
      </c>
      <c r="BE236">
        <v>844</v>
      </c>
      <c r="BF236">
        <v>856</v>
      </c>
      <c r="BG236">
        <v>850</v>
      </c>
      <c r="BH236">
        <v>142.9</v>
      </c>
      <c r="BI236">
        <v>143.9</v>
      </c>
      <c r="BJ236">
        <v>143.5</v>
      </c>
      <c r="BK236">
        <v>87.8</v>
      </c>
      <c r="BL236">
        <v>88.1</v>
      </c>
      <c r="BM236">
        <v>87.9</v>
      </c>
      <c r="BN236">
        <v>93.2</v>
      </c>
      <c r="BO236">
        <v>93.7</v>
      </c>
      <c r="BP236">
        <v>93.5</v>
      </c>
      <c r="BQ236">
        <v>5.4</v>
      </c>
      <c r="BR236">
        <v>5.7</v>
      </c>
      <c r="BS236">
        <v>5.6</v>
      </c>
      <c r="BT236">
        <v>32.299999999999997</v>
      </c>
      <c r="BU236">
        <v>40.700000000000003</v>
      </c>
      <c r="BV236">
        <v>38</v>
      </c>
      <c r="BW236">
        <v>269</v>
      </c>
      <c r="BX236">
        <v>281</v>
      </c>
      <c r="BY236">
        <v>274</v>
      </c>
      <c r="BZ236">
        <v>10.5</v>
      </c>
      <c r="CA236">
        <v>11.6</v>
      </c>
      <c r="CB236">
        <v>10.9</v>
      </c>
      <c r="CC236">
        <v>-0.1</v>
      </c>
      <c r="CD236">
        <v>0.5</v>
      </c>
      <c r="CE236">
        <v>0.4</v>
      </c>
      <c r="CF236">
        <v>0.49</v>
      </c>
      <c r="CG236">
        <v>0.51</v>
      </c>
      <c r="CH236">
        <v>0.5</v>
      </c>
      <c r="CI236">
        <v>35</v>
      </c>
      <c r="CJ236">
        <v>35</v>
      </c>
      <c r="CK236">
        <v>35</v>
      </c>
      <c r="CL236">
        <v>148.4</v>
      </c>
      <c r="CM236">
        <v>190.8</v>
      </c>
      <c r="CN236">
        <v>164.5</v>
      </c>
      <c r="CO236">
        <v>1660</v>
      </c>
      <c r="CP236">
        <v>720</v>
      </c>
      <c r="CQ236">
        <v>540</v>
      </c>
      <c r="CR236">
        <v>1600</v>
      </c>
      <c r="CS236">
        <v>8.1299999999999997E-2</v>
      </c>
      <c r="CT236">
        <v>8.6400000000000005E-2</v>
      </c>
      <c r="CU236">
        <v>8.3199999999999996E-2</v>
      </c>
      <c r="CV236">
        <v>8.6400000000000005E-2</v>
      </c>
      <c r="CW236">
        <v>9.4E-2</v>
      </c>
      <c r="CX236">
        <v>9.0200000000000002E-2</v>
      </c>
      <c r="CY236">
        <v>6.0999999999999999E-2</v>
      </c>
      <c r="CZ236">
        <v>6.3500000000000001E-2</v>
      </c>
      <c r="DA236">
        <v>6.2199999999999998E-2</v>
      </c>
      <c r="DB236">
        <v>5.8400000000000001E-2</v>
      </c>
      <c r="DC236">
        <v>6.0999999999999999E-2</v>
      </c>
      <c r="DD236">
        <v>5.9700000000000003E-2</v>
      </c>
      <c r="DE236">
        <v>5.8400000000000001E-2</v>
      </c>
      <c r="DF236">
        <v>6.3500000000000001E-2</v>
      </c>
      <c r="DG236">
        <v>6.0999999999999999E-2</v>
      </c>
      <c r="DH236">
        <v>0</v>
      </c>
      <c r="DI236">
        <v>7</v>
      </c>
      <c r="DJ236">
        <v>4.8300000000000003E-2</v>
      </c>
      <c r="DK236" t="s">
        <v>893</v>
      </c>
      <c r="DL236">
        <v>152</v>
      </c>
      <c r="DM236">
        <v>8252</v>
      </c>
      <c r="DN236" t="s">
        <v>188</v>
      </c>
      <c r="DO236">
        <v>1295</v>
      </c>
      <c r="DP236">
        <v>2405</v>
      </c>
      <c r="DQ236" t="s">
        <v>142</v>
      </c>
      <c r="DR236">
        <v>199</v>
      </c>
      <c r="DS236">
        <v>20060921</v>
      </c>
      <c r="DT236" t="s">
        <v>787</v>
      </c>
      <c r="DU236">
        <v>152</v>
      </c>
      <c r="DV236" t="s">
        <v>918</v>
      </c>
    </row>
    <row r="237" spans="1:126">
      <c r="A237" t="s">
        <v>126</v>
      </c>
      <c r="B237">
        <v>3</v>
      </c>
      <c r="C237" t="s">
        <v>161</v>
      </c>
      <c r="D237">
        <v>61038</v>
      </c>
      <c r="E237" t="s">
        <v>144</v>
      </c>
      <c r="F237" t="s">
        <v>128</v>
      </c>
      <c r="G237">
        <v>20060926</v>
      </c>
      <c r="H237" t="s">
        <v>275</v>
      </c>
      <c r="I237" t="s">
        <v>241</v>
      </c>
      <c r="J237">
        <v>20060928</v>
      </c>
      <c r="K237" t="s">
        <v>624</v>
      </c>
      <c r="L237" t="s">
        <v>897</v>
      </c>
      <c r="M237" t="s">
        <v>944</v>
      </c>
      <c r="N237" t="s">
        <v>957</v>
      </c>
      <c r="O237" t="s">
        <v>800</v>
      </c>
      <c r="P237" t="s">
        <v>134</v>
      </c>
      <c r="Q237" t="s">
        <v>135</v>
      </c>
      <c r="R237" t="s">
        <v>136</v>
      </c>
      <c r="S237" t="s">
        <v>135</v>
      </c>
      <c r="T237" t="s">
        <v>137</v>
      </c>
      <c r="U237" t="s">
        <v>137</v>
      </c>
      <c r="V237">
        <v>5</v>
      </c>
      <c r="W237" t="s">
        <v>286</v>
      </c>
      <c r="X237" t="s">
        <v>201</v>
      </c>
      <c r="Y237">
        <v>20060925</v>
      </c>
      <c r="Z237" t="s">
        <v>245</v>
      </c>
      <c r="AA237" t="s">
        <v>269</v>
      </c>
      <c r="AB237" t="s">
        <v>203</v>
      </c>
      <c r="AC237">
        <v>1</v>
      </c>
      <c r="AD237" t="s">
        <v>165</v>
      </c>
      <c r="AE237" t="s">
        <v>165</v>
      </c>
      <c r="AF237" t="s">
        <v>165</v>
      </c>
      <c r="AG237" t="s">
        <v>165</v>
      </c>
      <c r="AH237" t="s">
        <v>137</v>
      </c>
      <c r="AI237" t="s">
        <v>166</v>
      </c>
      <c r="AJ237" t="s">
        <v>958</v>
      </c>
      <c r="AK237" t="s">
        <v>248</v>
      </c>
      <c r="AL237" t="s">
        <v>161</v>
      </c>
      <c r="AM237" t="s">
        <v>161</v>
      </c>
      <c r="AN237" t="s">
        <v>161</v>
      </c>
      <c r="AO237" t="s">
        <v>161</v>
      </c>
      <c r="AP237" t="s">
        <v>168</v>
      </c>
      <c r="AQ237" t="s">
        <v>168</v>
      </c>
      <c r="AR237" t="s">
        <v>168</v>
      </c>
      <c r="AS237" t="s">
        <v>161</v>
      </c>
      <c r="AT237" t="s">
        <v>161</v>
      </c>
      <c r="AU237" t="s">
        <v>161</v>
      </c>
      <c r="AV237" t="s">
        <v>169</v>
      </c>
      <c r="AW237" t="s">
        <v>169</v>
      </c>
      <c r="AX237" t="s">
        <v>169</v>
      </c>
      <c r="AY237" t="s">
        <v>168</v>
      </c>
      <c r="AZ237" t="s">
        <v>168</v>
      </c>
      <c r="BA237" t="s">
        <v>168</v>
      </c>
      <c r="BB237" t="s">
        <v>168</v>
      </c>
      <c r="BC237" t="s">
        <v>168</v>
      </c>
      <c r="BD237" t="s">
        <v>168</v>
      </c>
      <c r="BE237" t="s">
        <v>170</v>
      </c>
      <c r="BF237" t="s">
        <v>170</v>
      </c>
      <c r="BG237" t="s">
        <v>170</v>
      </c>
      <c r="BH237" t="s">
        <v>161</v>
      </c>
      <c r="BI237" t="s">
        <v>161</v>
      </c>
      <c r="BJ237" t="s">
        <v>161</v>
      </c>
      <c r="BK237" t="s">
        <v>161</v>
      </c>
      <c r="BL237" t="s">
        <v>161</v>
      </c>
      <c r="BM237" t="s">
        <v>161</v>
      </c>
      <c r="BN237" t="s">
        <v>161</v>
      </c>
      <c r="BO237" t="s">
        <v>161</v>
      </c>
      <c r="BP237" t="s">
        <v>161</v>
      </c>
      <c r="BQ237" t="s">
        <v>171</v>
      </c>
      <c r="BR237" t="s">
        <v>171</v>
      </c>
      <c r="BS237" t="s">
        <v>171</v>
      </c>
      <c r="BT237" t="s">
        <v>161</v>
      </c>
      <c r="BU237" t="s">
        <v>161</v>
      </c>
      <c r="BV237" t="s">
        <v>161</v>
      </c>
      <c r="BW237" t="s">
        <v>166</v>
      </c>
      <c r="BX237" t="s">
        <v>166</v>
      </c>
      <c r="BY237" t="s">
        <v>166</v>
      </c>
      <c r="BZ237" t="s">
        <v>172</v>
      </c>
      <c r="CA237" t="s">
        <v>172</v>
      </c>
      <c r="CB237" t="s">
        <v>172</v>
      </c>
      <c r="CC237" t="s">
        <v>172</v>
      </c>
      <c r="CD237" t="s">
        <v>172</v>
      </c>
      <c r="CE237" t="s">
        <v>172</v>
      </c>
      <c r="CF237" t="s">
        <v>173</v>
      </c>
      <c r="CG237" t="s">
        <v>173</v>
      </c>
      <c r="CH237" t="s">
        <v>173</v>
      </c>
      <c r="CI237" t="s">
        <v>174</v>
      </c>
      <c r="CJ237" t="s">
        <v>174</v>
      </c>
      <c r="CK237" t="s">
        <v>174</v>
      </c>
      <c r="CL237" t="s">
        <v>161</v>
      </c>
      <c r="CM237" t="s">
        <v>161</v>
      </c>
      <c r="CN237" t="s">
        <v>161</v>
      </c>
      <c r="CO237" t="s">
        <v>166</v>
      </c>
      <c r="CP237" t="s">
        <v>166</v>
      </c>
      <c r="CQ237" t="s">
        <v>166</v>
      </c>
      <c r="CR237" t="s">
        <v>166</v>
      </c>
      <c r="CS237" t="s">
        <v>134</v>
      </c>
      <c r="CT237" t="s">
        <v>134</v>
      </c>
      <c r="CU237" t="s">
        <v>134</v>
      </c>
      <c r="CV237" t="s">
        <v>134</v>
      </c>
      <c r="CW237" t="s">
        <v>134</v>
      </c>
      <c r="CX237" t="s">
        <v>134</v>
      </c>
      <c r="CY237" t="s">
        <v>134</v>
      </c>
      <c r="CZ237" t="s">
        <v>134</v>
      </c>
      <c r="DA237" t="s">
        <v>134</v>
      </c>
      <c r="DB237" t="s">
        <v>134</v>
      </c>
      <c r="DC237" t="s">
        <v>134</v>
      </c>
      <c r="DD237" t="s">
        <v>134</v>
      </c>
      <c r="DE237" t="s">
        <v>134</v>
      </c>
      <c r="DF237" t="s">
        <v>134</v>
      </c>
      <c r="DG237" t="s">
        <v>134</v>
      </c>
      <c r="DH237" t="s">
        <v>134</v>
      </c>
      <c r="DI237" t="s">
        <v>174</v>
      </c>
      <c r="DJ237" t="s">
        <v>134</v>
      </c>
      <c r="DK237" t="s">
        <v>175</v>
      </c>
      <c r="DL237" t="s">
        <v>175</v>
      </c>
      <c r="DM237" t="s">
        <v>175</v>
      </c>
      <c r="DN237" t="s">
        <v>175</v>
      </c>
      <c r="DO237" t="s">
        <v>175</v>
      </c>
      <c r="DP237" t="s">
        <v>175</v>
      </c>
      <c r="DQ237" t="s">
        <v>175</v>
      </c>
      <c r="DR237">
        <v>0</v>
      </c>
      <c r="DS237">
        <v>20060926</v>
      </c>
      <c r="DT237" t="s">
        <v>275</v>
      </c>
      <c r="DU237" t="s">
        <v>927</v>
      </c>
      <c r="DV237" t="s">
        <v>246</v>
      </c>
    </row>
    <row r="238" spans="1:126">
      <c r="A238" t="s">
        <v>126</v>
      </c>
      <c r="B238">
        <v>4</v>
      </c>
      <c r="C238">
        <v>10.5</v>
      </c>
      <c r="D238">
        <v>60837</v>
      </c>
      <c r="E238" t="s">
        <v>144</v>
      </c>
      <c r="F238" t="s">
        <v>145</v>
      </c>
      <c r="G238">
        <v>20060927</v>
      </c>
      <c r="H238" t="s">
        <v>179</v>
      </c>
      <c r="I238" t="s">
        <v>236</v>
      </c>
      <c r="J238">
        <v>20060928</v>
      </c>
      <c r="K238">
        <v>20070118</v>
      </c>
      <c r="L238" t="s">
        <v>897</v>
      </c>
      <c r="M238" t="s">
        <v>557</v>
      </c>
      <c r="N238" t="s">
        <v>952</v>
      </c>
      <c r="O238" t="s">
        <v>954</v>
      </c>
      <c r="P238">
        <v>0.94830000000000003</v>
      </c>
      <c r="Q238" t="s">
        <v>135</v>
      </c>
      <c r="R238" t="s">
        <v>136</v>
      </c>
      <c r="S238" t="s">
        <v>135</v>
      </c>
      <c r="T238" t="s">
        <v>137</v>
      </c>
      <c r="U238" t="s">
        <v>137</v>
      </c>
      <c r="V238">
        <v>0</v>
      </c>
      <c r="W238" t="s">
        <v>286</v>
      </c>
      <c r="X238">
        <v>143.5</v>
      </c>
      <c r="Y238">
        <v>20060925</v>
      </c>
      <c r="Z238" t="s">
        <v>138</v>
      </c>
      <c r="AA238" t="s">
        <v>324</v>
      </c>
      <c r="AB238" t="s">
        <v>901</v>
      </c>
      <c r="AC238">
        <v>40</v>
      </c>
      <c r="AD238">
        <v>71.77</v>
      </c>
      <c r="AE238">
        <v>66.239999999999995</v>
      </c>
      <c r="AF238">
        <v>10.9</v>
      </c>
      <c r="AG238">
        <v>10.26</v>
      </c>
      <c r="AH238">
        <v>10.44</v>
      </c>
      <c r="AI238">
        <v>40</v>
      </c>
      <c r="AJ238" t="s">
        <v>959</v>
      </c>
      <c r="AK238">
        <v>40</v>
      </c>
      <c r="AL238">
        <v>4.9000000000000004</v>
      </c>
      <c r="AM238">
        <v>5.6</v>
      </c>
      <c r="AN238">
        <v>10.5</v>
      </c>
      <c r="AO238">
        <v>0</v>
      </c>
      <c r="AP238">
        <v>3144</v>
      </c>
      <c r="AQ238">
        <v>3158</v>
      </c>
      <c r="AR238">
        <v>3148.4</v>
      </c>
      <c r="AS238">
        <v>13.1</v>
      </c>
      <c r="AT238">
        <v>13.6</v>
      </c>
      <c r="AU238">
        <v>13.4</v>
      </c>
      <c r="AV238">
        <v>2.2000000000000002</v>
      </c>
      <c r="AW238">
        <v>2.29</v>
      </c>
      <c r="AX238">
        <v>2.2200000000000002</v>
      </c>
      <c r="AY238">
        <v>6.8</v>
      </c>
      <c r="AZ238">
        <v>7.1</v>
      </c>
      <c r="BA238">
        <v>7</v>
      </c>
      <c r="BB238" t="s">
        <v>168</v>
      </c>
      <c r="BC238" t="s">
        <v>168</v>
      </c>
      <c r="BD238" t="s">
        <v>168</v>
      </c>
      <c r="BE238">
        <v>832</v>
      </c>
      <c r="BF238">
        <v>872</v>
      </c>
      <c r="BG238">
        <v>848</v>
      </c>
      <c r="BH238">
        <v>143.30000000000001</v>
      </c>
      <c r="BI238">
        <v>144</v>
      </c>
      <c r="BJ238">
        <v>143.6</v>
      </c>
      <c r="BK238">
        <v>87.8</v>
      </c>
      <c r="BL238">
        <v>88.3</v>
      </c>
      <c r="BM238">
        <v>88.1</v>
      </c>
      <c r="BN238">
        <v>93.4</v>
      </c>
      <c r="BO238">
        <v>93.9</v>
      </c>
      <c r="BP238">
        <v>93.7</v>
      </c>
      <c r="BQ238">
        <v>5.4</v>
      </c>
      <c r="BR238">
        <v>5.8</v>
      </c>
      <c r="BS238">
        <v>5.6</v>
      </c>
      <c r="BT238">
        <v>29.1</v>
      </c>
      <c r="BU238">
        <v>38.299999999999997</v>
      </c>
      <c r="BV238">
        <v>33.799999999999997</v>
      </c>
      <c r="BW238">
        <v>276</v>
      </c>
      <c r="BX238">
        <v>276</v>
      </c>
      <c r="BY238">
        <v>276</v>
      </c>
      <c r="BZ238">
        <v>8.1</v>
      </c>
      <c r="CA238">
        <v>8.4</v>
      </c>
      <c r="CB238">
        <v>8.3000000000000007</v>
      </c>
      <c r="CC238">
        <v>0.2</v>
      </c>
      <c r="CD238">
        <v>0.4</v>
      </c>
      <c r="CE238">
        <v>0.3</v>
      </c>
      <c r="CF238">
        <v>0.45</v>
      </c>
      <c r="CG238">
        <v>0.62</v>
      </c>
      <c r="CH238">
        <v>0.51</v>
      </c>
      <c r="CI238">
        <v>35</v>
      </c>
      <c r="CJ238">
        <v>35</v>
      </c>
      <c r="CK238">
        <v>35</v>
      </c>
      <c r="CL238">
        <v>138.80000000000001</v>
      </c>
      <c r="CM238">
        <v>189.7</v>
      </c>
      <c r="CN238">
        <v>169.3</v>
      </c>
      <c r="CO238">
        <v>1660</v>
      </c>
      <c r="CP238">
        <v>720</v>
      </c>
      <c r="CQ238">
        <v>540</v>
      </c>
      <c r="CR238">
        <v>1800</v>
      </c>
      <c r="CS238">
        <v>5.8400000000000001E-2</v>
      </c>
      <c r="CT238">
        <v>5.8400000000000001E-2</v>
      </c>
      <c r="CU238">
        <v>5.8400000000000001E-2</v>
      </c>
      <c r="CV238">
        <v>8.6400000000000005E-2</v>
      </c>
      <c r="CW238">
        <v>8.6400000000000005E-2</v>
      </c>
      <c r="CX238">
        <v>8.6400000000000005E-2</v>
      </c>
      <c r="CY238">
        <v>6.3500000000000001E-2</v>
      </c>
      <c r="CZ238">
        <v>6.3500000000000001E-2</v>
      </c>
      <c r="DA238">
        <v>6.3500000000000001E-2</v>
      </c>
      <c r="DB238">
        <v>5.5899999999999998E-2</v>
      </c>
      <c r="DC238">
        <v>6.6000000000000003E-2</v>
      </c>
      <c r="DD238">
        <v>6.0999999999999999E-2</v>
      </c>
      <c r="DE238">
        <v>6.0999999999999999E-2</v>
      </c>
      <c r="DF238">
        <v>7.1099999999999997E-2</v>
      </c>
      <c r="DG238">
        <v>6.6000000000000003E-2</v>
      </c>
      <c r="DH238">
        <v>0</v>
      </c>
      <c r="DI238">
        <v>6</v>
      </c>
      <c r="DJ238">
        <v>5.5899999999999998E-2</v>
      </c>
      <c r="DK238" t="s">
        <v>825</v>
      </c>
      <c r="DL238">
        <v>6982</v>
      </c>
      <c r="DM238">
        <v>8252</v>
      </c>
      <c r="DN238">
        <v>8231</v>
      </c>
      <c r="DO238">
        <v>1272</v>
      </c>
      <c r="DP238" t="s">
        <v>479</v>
      </c>
      <c r="DQ238" t="s">
        <v>142</v>
      </c>
      <c r="DR238">
        <v>143</v>
      </c>
      <c r="DS238">
        <v>20060927</v>
      </c>
      <c r="DT238" t="s">
        <v>179</v>
      </c>
      <c r="DU238">
        <v>66</v>
      </c>
      <c r="DV238" t="s">
        <v>918</v>
      </c>
    </row>
    <row r="239" spans="1:126">
      <c r="A239" t="s">
        <v>126</v>
      </c>
      <c r="B239">
        <v>3</v>
      </c>
      <c r="C239">
        <v>14.6</v>
      </c>
      <c r="D239">
        <v>61039</v>
      </c>
      <c r="E239" t="s">
        <v>144</v>
      </c>
      <c r="F239" t="s">
        <v>128</v>
      </c>
      <c r="G239">
        <v>20060928</v>
      </c>
      <c r="H239" t="s">
        <v>622</v>
      </c>
      <c r="I239" t="s">
        <v>334</v>
      </c>
      <c r="J239">
        <v>20061002</v>
      </c>
      <c r="K239" t="s">
        <v>624</v>
      </c>
      <c r="L239" t="s">
        <v>897</v>
      </c>
      <c r="M239" t="s">
        <v>557</v>
      </c>
      <c r="N239" t="s">
        <v>944</v>
      </c>
      <c r="O239" t="s">
        <v>960</v>
      </c>
      <c r="P239">
        <v>2.7155</v>
      </c>
      <c r="Q239" t="s">
        <v>135</v>
      </c>
      <c r="R239" t="s">
        <v>136</v>
      </c>
      <c r="S239" t="s">
        <v>135</v>
      </c>
      <c r="T239" t="s">
        <v>137</v>
      </c>
      <c r="U239" t="s">
        <v>137</v>
      </c>
      <c r="V239">
        <v>0</v>
      </c>
      <c r="W239" t="s">
        <v>286</v>
      </c>
      <c r="X239">
        <v>143.5</v>
      </c>
      <c r="Y239">
        <v>20060926</v>
      </c>
      <c r="Z239" t="s">
        <v>138</v>
      </c>
      <c r="AA239" t="s">
        <v>862</v>
      </c>
      <c r="AB239" t="s">
        <v>901</v>
      </c>
      <c r="AC239">
        <v>40</v>
      </c>
      <c r="AD239">
        <v>71.75</v>
      </c>
      <c r="AE239">
        <v>65.47</v>
      </c>
      <c r="AF239">
        <v>10.93</v>
      </c>
      <c r="AG239">
        <v>10.119999999999999</v>
      </c>
      <c r="AH239">
        <v>10.29</v>
      </c>
      <c r="AI239">
        <v>140</v>
      </c>
      <c r="AJ239" t="s">
        <v>961</v>
      </c>
      <c r="AK239">
        <v>40</v>
      </c>
      <c r="AL239">
        <v>6.3</v>
      </c>
      <c r="AM239">
        <v>8.3000000000000007</v>
      </c>
      <c r="AN239">
        <v>14.6</v>
      </c>
      <c r="AO239">
        <v>0</v>
      </c>
      <c r="AP239">
        <v>3146</v>
      </c>
      <c r="AQ239">
        <v>3160</v>
      </c>
      <c r="AR239">
        <v>3153.6</v>
      </c>
      <c r="AS239">
        <v>13.2</v>
      </c>
      <c r="AT239">
        <v>13.7</v>
      </c>
      <c r="AU239">
        <v>13.3</v>
      </c>
      <c r="AV239">
        <v>2.17</v>
      </c>
      <c r="AW239">
        <v>2.2999999999999998</v>
      </c>
      <c r="AX239">
        <v>2.21</v>
      </c>
      <c r="AY239">
        <v>5.9</v>
      </c>
      <c r="AZ239">
        <v>6.5</v>
      </c>
      <c r="BA239">
        <v>6.4</v>
      </c>
      <c r="BB239" t="s">
        <v>168</v>
      </c>
      <c r="BC239" t="s">
        <v>168</v>
      </c>
      <c r="BD239" t="s">
        <v>168</v>
      </c>
      <c r="BE239">
        <v>839</v>
      </c>
      <c r="BF239">
        <v>862</v>
      </c>
      <c r="BG239">
        <v>851</v>
      </c>
      <c r="BH239">
        <v>143.19999999999999</v>
      </c>
      <c r="BI239">
        <v>144</v>
      </c>
      <c r="BJ239">
        <v>143.5</v>
      </c>
      <c r="BK239">
        <v>87.4</v>
      </c>
      <c r="BL239">
        <v>88.1</v>
      </c>
      <c r="BM239">
        <v>87.8</v>
      </c>
      <c r="BN239">
        <v>93.2</v>
      </c>
      <c r="BO239">
        <v>93.9</v>
      </c>
      <c r="BP239">
        <v>93.6</v>
      </c>
      <c r="BQ239">
        <v>5.5</v>
      </c>
      <c r="BR239">
        <v>5.9</v>
      </c>
      <c r="BS239">
        <v>5.7</v>
      </c>
      <c r="BT239">
        <v>27.4</v>
      </c>
      <c r="BU239">
        <v>34.299999999999997</v>
      </c>
      <c r="BV239">
        <v>30</v>
      </c>
      <c r="BW239">
        <v>276</v>
      </c>
      <c r="BX239">
        <v>276</v>
      </c>
      <c r="BY239">
        <v>276</v>
      </c>
      <c r="BZ239">
        <v>10.1</v>
      </c>
      <c r="CA239">
        <v>10.1</v>
      </c>
      <c r="CB239">
        <v>10.1</v>
      </c>
      <c r="CC239">
        <v>0.3</v>
      </c>
      <c r="CD239">
        <v>0.3</v>
      </c>
      <c r="CE239">
        <v>0.3</v>
      </c>
      <c r="CF239">
        <v>0.45</v>
      </c>
      <c r="CG239">
        <v>0.6</v>
      </c>
      <c r="CH239">
        <v>0.5</v>
      </c>
      <c r="CI239">
        <v>35</v>
      </c>
      <c r="CJ239">
        <v>35</v>
      </c>
      <c r="CK239">
        <v>35</v>
      </c>
      <c r="CL239">
        <v>138.80000000000001</v>
      </c>
      <c r="CM239">
        <v>192.6</v>
      </c>
      <c r="CN239">
        <v>175.5</v>
      </c>
      <c r="CO239">
        <v>1660</v>
      </c>
      <c r="CP239">
        <v>720</v>
      </c>
      <c r="CQ239">
        <v>540</v>
      </c>
      <c r="CR239">
        <v>1700</v>
      </c>
      <c r="CS239">
        <v>5.5899999999999998E-2</v>
      </c>
      <c r="CT239">
        <v>5.5899999999999998E-2</v>
      </c>
      <c r="CU239">
        <v>5.5899999999999998E-2</v>
      </c>
      <c r="CV239">
        <v>8.8900000000000007E-2</v>
      </c>
      <c r="CW239">
        <v>8.8900000000000007E-2</v>
      </c>
      <c r="CX239">
        <v>8.8900000000000007E-2</v>
      </c>
      <c r="CY239">
        <v>6.6000000000000003E-2</v>
      </c>
      <c r="CZ239">
        <v>6.6000000000000003E-2</v>
      </c>
      <c r="DA239">
        <v>6.6000000000000003E-2</v>
      </c>
      <c r="DB239">
        <v>6.3500000000000001E-2</v>
      </c>
      <c r="DC239">
        <v>6.3500000000000001E-2</v>
      </c>
      <c r="DD239">
        <v>6.3500000000000001E-2</v>
      </c>
      <c r="DE239">
        <v>6.3500000000000001E-2</v>
      </c>
      <c r="DF239">
        <v>7.6200000000000004E-2</v>
      </c>
      <c r="DG239">
        <v>6.8599999999999994E-2</v>
      </c>
      <c r="DH239">
        <v>0</v>
      </c>
      <c r="DI239">
        <v>5</v>
      </c>
      <c r="DJ239">
        <v>4.8300000000000003E-2</v>
      </c>
      <c r="DK239">
        <v>61021</v>
      </c>
      <c r="DL239" t="s">
        <v>141</v>
      </c>
      <c r="DM239">
        <v>8252</v>
      </c>
      <c r="DN239">
        <v>8231</v>
      </c>
      <c r="DO239">
        <v>1288</v>
      </c>
      <c r="DP239">
        <v>2405</v>
      </c>
      <c r="DQ239" t="s">
        <v>142</v>
      </c>
      <c r="DR239">
        <v>6</v>
      </c>
      <c r="DS239">
        <v>20060928</v>
      </c>
      <c r="DT239" t="s">
        <v>622</v>
      </c>
      <c r="DU239" t="s">
        <v>927</v>
      </c>
      <c r="DV239" t="s">
        <v>918</v>
      </c>
    </row>
    <row r="240" spans="1:126">
      <c r="A240" t="s">
        <v>160</v>
      </c>
      <c r="B240">
        <v>5</v>
      </c>
      <c r="C240">
        <v>8.3000000000000007</v>
      </c>
      <c r="D240">
        <v>60887</v>
      </c>
      <c r="E240" t="s">
        <v>144</v>
      </c>
      <c r="F240" t="s">
        <v>145</v>
      </c>
      <c r="G240">
        <v>20061001</v>
      </c>
      <c r="H240" t="s">
        <v>962</v>
      </c>
      <c r="I240" t="s">
        <v>236</v>
      </c>
      <c r="J240">
        <v>20061003</v>
      </c>
      <c r="K240" t="s">
        <v>624</v>
      </c>
      <c r="L240" t="s">
        <v>897</v>
      </c>
      <c r="M240" t="s">
        <v>557</v>
      </c>
      <c r="N240" t="s">
        <v>952</v>
      </c>
      <c r="O240" t="s">
        <v>963</v>
      </c>
      <c r="P240">
        <v>0</v>
      </c>
      <c r="Q240" t="s">
        <v>135</v>
      </c>
      <c r="R240" t="s">
        <v>136</v>
      </c>
      <c r="S240" t="s">
        <v>135</v>
      </c>
      <c r="T240" t="s">
        <v>137</v>
      </c>
      <c r="U240" t="s">
        <v>137</v>
      </c>
      <c r="V240">
        <v>0</v>
      </c>
      <c r="W240" t="s">
        <v>147</v>
      </c>
      <c r="X240">
        <v>143.5</v>
      </c>
      <c r="Y240">
        <v>20060929</v>
      </c>
      <c r="Z240" t="s">
        <v>138</v>
      </c>
      <c r="AA240" t="s">
        <v>921</v>
      </c>
      <c r="AB240" t="s">
        <v>879</v>
      </c>
      <c r="AC240">
        <v>40</v>
      </c>
      <c r="AD240">
        <v>71.239999999999995</v>
      </c>
      <c r="AE240">
        <v>65.88</v>
      </c>
      <c r="AF240">
        <v>10.88</v>
      </c>
      <c r="AG240">
        <v>10.06</v>
      </c>
      <c r="AH240">
        <v>10.31</v>
      </c>
      <c r="AI240">
        <v>140</v>
      </c>
      <c r="AJ240" t="s">
        <v>964</v>
      </c>
      <c r="AK240">
        <v>40</v>
      </c>
      <c r="AL240">
        <v>5</v>
      </c>
      <c r="AM240">
        <v>3.3</v>
      </c>
      <c r="AN240">
        <v>8.3000000000000007</v>
      </c>
      <c r="AO240">
        <v>0</v>
      </c>
      <c r="AP240">
        <v>3139</v>
      </c>
      <c r="AQ240">
        <v>3157</v>
      </c>
      <c r="AR240">
        <v>3149</v>
      </c>
      <c r="AS240">
        <v>12.9</v>
      </c>
      <c r="AT240">
        <v>13.7</v>
      </c>
      <c r="AU240">
        <v>13.3</v>
      </c>
      <c r="AV240">
        <v>2.21</v>
      </c>
      <c r="AW240">
        <v>2.33</v>
      </c>
      <c r="AX240">
        <v>2.2599999999999998</v>
      </c>
      <c r="AY240">
        <v>3255.8</v>
      </c>
      <c r="AZ240">
        <v>4481.3</v>
      </c>
      <c r="BA240">
        <v>3892.3</v>
      </c>
      <c r="BB240">
        <v>1977.1</v>
      </c>
      <c r="BC240">
        <v>2138.4</v>
      </c>
      <c r="BD240">
        <v>2080.5</v>
      </c>
      <c r="BE240">
        <v>838</v>
      </c>
      <c r="BF240">
        <v>867</v>
      </c>
      <c r="BG240">
        <v>849</v>
      </c>
      <c r="BH240">
        <v>143.4</v>
      </c>
      <c r="BI240">
        <v>143.6</v>
      </c>
      <c r="BJ240">
        <v>143.5</v>
      </c>
      <c r="BK240">
        <v>87.6</v>
      </c>
      <c r="BL240">
        <v>88.2</v>
      </c>
      <c r="BM240">
        <v>87.8</v>
      </c>
      <c r="BN240">
        <v>93.2</v>
      </c>
      <c r="BO240">
        <v>93.9</v>
      </c>
      <c r="BP240">
        <v>93.5</v>
      </c>
      <c r="BQ240">
        <v>5.5</v>
      </c>
      <c r="BR240">
        <v>5.7</v>
      </c>
      <c r="BS240">
        <v>5.6</v>
      </c>
      <c r="BT240">
        <v>29.7</v>
      </c>
      <c r="BU240">
        <v>34.299999999999997</v>
      </c>
      <c r="BV240">
        <v>31.3</v>
      </c>
      <c r="BW240">
        <v>274</v>
      </c>
      <c r="BX240">
        <v>283</v>
      </c>
      <c r="BY240">
        <v>280</v>
      </c>
      <c r="BZ240">
        <v>10.1</v>
      </c>
      <c r="CA240">
        <v>10.9</v>
      </c>
      <c r="CB240">
        <v>10.6</v>
      </c>
      <c r="CC240">
        <v>-0.1</v>
      </c>
      <c r="CD240">
        <v>0.1</v>
      </c>
      <c r="CE240">
        <v>0</v>
      </c>
      <c r="CF240">
        <v>0.47</v>
      </c>
      <c r="CG240">
        <v>0.55000000000000004</v>
      </c>
      <c r="CH240">
        <v>0.51</v>
      </c>
      <c r="CI240">
        <v>35</v>
      </c>
      <c r="CJ240">
        <v>35</v>
      </c>
      <c r="CK240">
        <v>35</v>
      </c>
      <c r="CL240">
        <v>154.9</v>
      </c>
      <c r="CM240">
        <v>181.5</v>
      </c>
      <c r="CN240">
        <v>164.8</v>
      </c>
      <c r="CO240">
        <v>1660</v>
      </c>
      <c r="CP240">
        <v>720</v>
      </c>
      <c r="CQ240">
        <v>540</v>
      </c>
      <c r="CR240">
        <v>1700</v>
      </c>
      <c r="CS240">
        <v>7.8700000000000006E-2</v>
      </c>
      <c r="CT240">
        <v>8.3799999999999999E-2</v>
      </c>
      <c r="CU240">
        <v>8.0600000000000005E-2</v>
      </c>
      <c r="CV240">
        <v>9.4E-2</v>
      </c>
      <c r="CW240">
        <v>0.1016</v>
      </c>
      <c r="CX240">
        <v>9.7799999999999998E-2</v>
      </c>
      <c r="CY240">
        <v>6.0999999999999999E-2</v>
      </c>
      <c r="CZ240">
        <v>6.3500000000000001E-2</v>
      </c>
      <c r="DA240">
        <v>6.1600000000000002E-2</v>
      </c>
      <c r="DB240">
        <v>7.1099999999999997E-2</v>
      </c>
      <c r="DC240">
        <v>7.1099999999999997E-2</v>
      </c>
      <c r="DD240">
        <v>7.1099999999999997E-2</v>
      </c>
      <c r="DE240">
        <v>6.0999999999999999E-2</v>
      </c>
      <c r="DF240">
        <v>6.3500000000000001E-2</v>
      </c>
      <c r="DG240">
        <v>6.2199999999999998E-2</v>
      </c>
      <c r="DH240">
        <v>2.5000000000000001E-3</v>
      </c>
      <c r="DI240">
        <v>1</v>
      </c>
      <c r="DJ240">
        <v>3.0499999999999999E-2</v>
      </c>
      <c r="DK240">
        <v>1627</v>
      </c>
      <c r="DL240">
        <v>320</v>
      </c>
      <c r="DM240">
        <v>8252</v>
      </c>
      <c r="DN240" t="s">
        <v>188</v>
      </c>
      <c r="DO240">
        <v>650</v>
      </c>
      <c r="DP240">
        <v>2405</v>
      </c>
      <c r="DQ240" t="s">
        <v>965</v>
      </c>
      <c r="DR240">
        <v>92</v>
      </c>
      <c r="DS240">
        <v>20061001</v>
      </c>
      <c r="DT240" t="s">
        <v>962</v>
      </c>
      <c r="DU240">
        <v>320</v>
      </c>
      <c r="DV240" t="s">
        <v>918</v>
      </c>
    </row>
    <row r="241" spans="1:126">
      <c r="A241" t="s">
        <v>239</v>
      </c>
      <c r="B241">
        <v>1</v>
      </c>
      <c r="C241">
        <v>9.3000000000000007</v>
      </c>
      <c r="D241">
        <v>61004</v>
      </c>
      <c r="E241" t="s">
        <v>144</v>
      </c>
      <c r="F241" t="s">
        <v>145</v>
      </c>
      <c r="G241">
        <v>20061005</v>
      </c>
      <c r="H241" t="s">
        <v>214</v>
      </c>
      <c r="I241" t="s">
        <v>236</v>
      </c>
      <c r="J241">
        <v>20061013</v>
      </c>
      <c r="K241" t="s">
        <v>624</v>
      </c>
      <c r="L241" t="s">
        <v>897</v>
      </c>
      <c r="M241" t="s">
        <v>557</v>
      </c>
      <c r="N241" t="s">
        <v>952</v>
      </c>
      <c r="O241" t="s">
        <v>963</v>
      </c>
      <c r="P241">
        <v>0.43099999999999999</v>
      </c>
      <c r="Q241" t="s">
        <v>135</v>
      </c>
      <c r="R241" t="s">
        <v>136</v>
      </c>
      <c r="S241" t="s">
        <v>135</v>
      </c>
      <c r="T241" t="s">
        <v>137</v>
      </c>
      <c r="U241" t="s">
        <v>137</v>
      </c>
      <c r="V241">
        <v>0</v>
      </c>
      <c r="W241" t="s">
        <v>164</v>
      </c>
      <c r="X241">
        <v>143.5</v>
      </c>
      <c r="Y241">
        <v>20061003</v>
      </c>
      <c r="Z241" t="s">
        <v>138</v>
      </c>
      <c r="AA241" t="s">
        <v>214</v>
      </c>
      <c r="AB241" t="s">
        <v>924</v>
      </c>
      <c r="AC241">
        <v>40</v>
      </c>
      <c r="AD241">
        <v>71.56</v>
      </c>
      <c r="AE241">
        <v>10.84</v>
      </c>
      <c r="AF241">
        <v>63.64</v>
      </c>
      <c r="AG241">
        <v>9.83</v>
      </c>
      <c r="AH241">
        <v>10.1</v>
      </c>
      <c r="AI241">
        <v>200</v>
      </c>
      <c r="AJ241" t="s">
        <v>252</v>
      </c>
      <c r="AK241">
        <v>40</v>
      </c>
      <c r="AL241">
        <v>5.2</v>
      </c>
      <c r="AM241">
        <v>4.0999999999999996</v>
      </c>
      <c r="AN241">
        <v>9.3000000000000007</v>
      </c>
      <c r="AO241">
        <v>0</v>
      </c>
      <c r="AP241">
        <v>3133</v>
      </c>
      <c r="AQ241">
        <v>3170</v>
      </c>
      <c r="AR241">
        <v>3149</v>
      </c>
      <c r="AS241">
        <v>13.1</v>
      </c>
      <c r="AT241">
        <v>13.4</v>
      </c>
      <c r="AU241">
        <v>13.3</v>
      </c>
      <c r="AV241">
        <v>2.21</v>
      </c>
      <c r="AW241">
        <v>2.2799999999999998</v>
      </c>
      <c r="AX241">
        <v>2.25</v>
      </c>
      <c r="AY241">
        <v>5965.5</v>
      </c>
      <c r="AZ241">
        <v>6040.1</v>
      </c>
      <c r="BA241">
        <v>6038.2</v>
      </c>
      <c r="BB241" t="s">
        <v>168</v>
      </c>
      <c r="BC241" t="s">
        <v>168</v>
      </c>
      <c r="BD241" t="s">
        <v>168</v>
      </c>
      <c r="BE241">
        <v>849</v>
      </c>
      <c r="BF241">
        <v>852</v>
      </c>
      <c r="BG241">
        <v>850</v>
      </c>
      <c r="BH241">
        <v>142.19999999999999</v>
      </c>
      <c r="BI241">
        <v>144</v>
      </c>
      <c r="BJ241">
        <v>143.19999999999999</v>
      </c>
      <c r="BK241">
        <v>86.3</v>
      </c>
      <c r="BL241">
        <v>92.9</v>
      </c>
      <c r="BM241">
        <v>87.6</v>
      </c>
      <c r="BN241">
        <v>92.4</v>
      </c>
      <c r="BO241">
        <v>94.1</v>
      </c>
      <c r="BP241">
        <v>93.1</v>
      </c>
      <c r="BQ241">
        <v>5.4</v>
      </c>
      <c r="BR241">
        <v>6.3</v>
      </c>
      <c r="BS241">
        <v>5.7</v>
      </c>
      <c r="BT241">
        <v>25</v>
      </c>
      <c r="BU241">
        <v>33.799999999999997</v>
      </c>
      <c r="BV241">
        <v>28.6</v>
      </c>
      <c r="BW241">
        <v>276</v>
      </c>
      <c r="BX241">
        <v>276</v>
      </c>
      <c r="BY241">
        <v>276</v>
      </c>
      <c r="BZ241">
        <v>14.5</v>
      </c>
      <c r="CA241">
        <v>15.2</v>
      </c>
      <c r="CB241">
        <v>15</v>
      </c>
      <c r="CC241">
        <v>0.3</v>
      </c>
      <c r="CD241">
        <v>0.3</v>
      </c>
      <c r="CE241">
        <v>0.3</v>
      </c>
      <c r="CF241">
        <v>0.5</v>
      </c>
      <c r="CG241">
        <v>0.52</v>
      </c>
      <c r="CH241">
        <v>0.5</v>
      </c>
      <c r="CI241">
        <v>35</v>
      </c>
      <c r="CJ241">
        <v>35</v>
      </c>
      <c r="CK241">
        <v>35</v>
      </c>
      <c r="CL241">
        <v>283.2</v>
      </c>
      <c r="CM241">
        <v>288.2</v>
      </c>
      <c r="CN241">
        <v>283.39999999999998</v>
      </c>
      <c r="CO241">
        <v>1660</v>
      </c>
      <c r="CP241">
        <v>720</v>
      </c>
      <c r="CQ241">
        <v>540</v>
      </c>
      <c r="CR241">
        <v>1640</v>
      </c>
      <c r="CS241">
        <v>8.1199999999999994E-2</v>
      </c>
      <c r="CT241">
        <v>8.1199999999999994E-2</v>
      </c>
      <c r="CU241">
        <v>8.1199999999999994E-2</v>
      </c>
      <c r="CV241">
        <v>8.6300000000000002E-2</v>
      </c>
      <c r="CW241">
        <v>8.6300000000000002E-2</v>
      </c>
      <c r="CX241">
        <v>8.6300000000000002E-2</v>
      </c>
      <c r="CY241">
        <v>7.3599999999999999E-2</v>
      </c>
      <c r="CZ241">
        <v>7.3599999999999999E-2</v>
      </c>
      <c r="DA241">
        <v>7.3599999999999999E-2</v>
      </c>
      <c r="DB241">
        <v>5.0799999999999998E-2</v>
      </c>
      <c r="DC241">
        <v>5.0799999999999998E-2</v>
      </c>
      <c r="DD241">
        <v>5.0799999999999998E-2</v>
      </c>
      <c r="DE241">
        <v>5.5800000000000002E-2</v>
      </c>
      <c r="DF241">
        <v>5.5800000000000002E-2</v>
      </c>
      <c r="DG241">
        <v>5.5800000000000002E-2</v>
      </c>
      <c r="DH241">
        <v>0</v>
      </c>
      <c r="DI241">
        <v>1</v>
      </c>
      <c r="DJ241">
        <v>5.0799999999999998E-2</v>
      </c>
      <c r="DK241">
        <v>49486</v>
      </c>
      <c r="DL241">
        <v>67.75</v>
      </c>
      <c r="DM241" t="s">
        <v>393</v>
      </c>
      <c r="DN241">
        <v>8231</v>
      </c>
      <c r="DO241">
        <v>488</v>
      </c>
      <c r="DP241">
        <v>2405</v>
      </c>
      <c r="DQ241" t="s">
        <v>142</v>
      </c>
      <c r="DR241">
        <v>257</v>
      </c>
      <c r="DS241">
        <v>20061005</v>
      </c>
      <c r="DT241" t="s">
        <v>214</v>
      </c>
      <c r="DU241">
        <v>91</v>
      </c>
      <c r="DV241" t="s">
        <v>918</v>
      </c>
    </row>
    <row r="242" spans="1:126">
      <c r="A242" t="s">
        <v>160</v>
      </c>
      <c r="B242">
        <v>5</v>
      </c>
      <c r="C242" t="s">
        <v>161</v>
      </c>
      <c r="D242">
        <v>60840</v>
      </c>
      <c r="E242" t="s">
        <v>577</v>
      </c>
      <c r="F242" t="s">
        <v>128</v>
      </c>
      <c r="G242">
        <v>20061006</v>
      </c>
      <c r="H242" t="s">
        <v>869</v>
      </c>
      <c r="I242" t="s">
        <v>334</v>
      </c>
      <c r="J242">
        <v>20061006</v>
      </c>
      <c r="K242" t="s">
        <v>624</v>
      </c>
      <c r="L242" t="s">
        <v>966</v>
      </c>
      <c r="M242" t="s">
        <v>285</v>
      </c>
      <c r="N242" t="s">
        <v>967</v>
      </c>
      <c r="O242" t="s">
        <v>411</v>
      </c>
      <c r="P242" t="s">
        <v>134</v>
      </c>
      <c r="Q242" t="s">
        <v>135</v>
      </c>
      <c r="R242" t="s">
        <v>136</v>
      </c>
      <c r="S242" t="s">
        <v>135</v>
      </c>
      <c r="T242" t="s">
        <v>137</v>
      </c>
      <c r="U242" t="s">
        <v>137</v>
      </c>
      <c r="V242">
        <v>0</v>
      </c>
      <c r="W242" t="s">
        <v>200</v>
      </c>
      <c r="X242">
        <v>143.5</v>
      </c>
      <c r="Y242">
        <v>20061004</v>
      </c>
      <c r="Z242" t="s">
        <v>138</v>
      </c>
      <c r="AA242" t="s">
        <v>202</v>
      </c>
      <c r="AB242" t="s">
        <v>879</v>
      </c>
      <c r="AC242">
        <v>40</v>
      </c>
      <c r="AD242" t="s">
        <v>165</v>
      </c>
      <c r="AE242" t="s">
        <v>165</v>
      </c>
      <c r="AF242" t="s">
        <v>165</v>
      </c>
      <c r="AG242" t="s">
        <v>165</v>
      </c>
      <c r="AH242" t="s">
        <v>137</v>
      </c>
      <c r="AI242" t="s">
        <v>166</v>
      </c>
      <c r="AJ242" t="s">
        <v>968</v>
      </c>
      <c r="AK242" t="s">
        <v>248</v>
      </c>
      <c r="AL242" t="s">
        <v>161</v>
      </c>
      <c r="AM242" t="s">
        <v>161</v>
      </c>
      <c r="AN242" t="s">
        <v>161</v>
      </c>
      <c r="AO242" t="s">
        <v>161</v>
      </c>
      <c r="AP242" t="s">
        <v>168</v>
      </c>
      <c r="AQ242" t="s">
        <v>168</v>
      </c>
      <c r="AR242" t="s">
        <v>168</v>
      </c>
      <c r="AS242" t="s">
        <v>161</v>
      </c>
      <c r="AT242" t="s">
        <v>161</v>
      </c>
      <c r="AU242" t="s">
        <v>161</v>
      </c>
      <c r="AV242" t="s">
        <v>169</v>
      </c>
      <c r="AW242" t="s">
        <v>169</v>
      </c>
      <c r="AX242" t="s">
        <v>169</v>
      </c>
      <c r="AY242" t="s">
        <v>168</v>
      </c>
      <c r="AZ242" t="s">
        <v>168</v>
      </c>
      <c r="BA242" t="s">
        <v>168</v>
      </c>
      <c r="BB242" t="s">
        <v>168</v>
      </c>
      <c r="BC242" t="s">
        <v>168</v>
      </c>
      <c r="BD242" t="s">
        <v>168</v>
      </c>
      <c r="BE242" t="s">
        <v>170</v>
      </c>
      <c r="BF242" t="s">
        <v>170</v>
      </c>
      <c r="BG242" t="s">
        <v>170</v>
      </c>
      <c r="BH242" t="s">
        <v>161</v>
      </c>
      <c r="BI242" t="s">
        <v>161</v>
      </c>
      <c r="BJ242" t="s">
        <v>161</v>
      </c>
      <c r="BK242" t="s">
        <v>161</v>
      </c>
      <c r="BL242" t="s">
        <v>161</v>
      </c>
      <c r="BM242" t="s">
        <v>161</v>
      </c>
      <c r="BN242" t="s">
        <v>161</v>
      </c>
      <c r="BO242" t="s">
        <v>161</v>
      </c>
      <c r="BP242" t="s">
        <v>161</v>
      </c>
      <c r="BQ242" t="s">
        <v>171</v>
      </c>
      <c r="BR242" t="s">
        <v>171</v>
      </c>
      <c r="BS242" t="s">
        <v>171</v>
      </c>
      <c r="BT242" t="s">
        <v>161</v>
      </c>
      <c r="BU242" t="s">
        <v>161</v>
      </c>
      <c r="BV242" t="s">
        <v>161</v>
      </c>
      <c r="BW242" t="s">
        <v>166</v>
      </c>
      <c r="BX242" t="s">
        <v>166</v>
      </c>
      <c r="BY242" t="s">
        <v>166</v>
      </c>
      <c r="BZ242" t="s">
        <v>172</v>
      </c>
      <c r="CA242" t="s">
        <v>172</v>
      </c>
      <c r="CB242" t="s">
        <v>172</v>
      </c>
      <c r="CC242" t="s">
        <v>172</v>
      </c>
      <c r="CD242" t="s">
        <v>172</v>
      </c>
      <c r="CE242" t="s">
        <v>172</v>
      </c>
      <c r="CF242" t="s">
        <v>173</v>
      </c>
      <c r="CG242" t="s">
        <v>173</v>
      </c>
      <c r="CH242" t="s">
        <v>173</v>
      </c>
      <c r="CI242" t="s">
        <v>174</v>
      </c>
      <c r="CJ242" t="s">
        <v>174</v>
      </c>
      <c r="CK242" t="s">
        <v>174</v>
      </c>
      <c r="CL242" t="s">
        <v>161</v>
      </c>
      <c r="CM242" t="s">
        <v>161</v>
      </c>
      <c r="CN242" t="s">
        <v>161</v>
      </c>
      <c r="CO242" t="s">
        <v>166</v>
      </c>
      <c r="CP242" t="s">
        <v>166</v>
      </c>
      <c r="CQ242" t="s">
        <v>166</v>
      </c>
      <c r="CR242" t="s">
        <v>166</v>
      </c>
      <c r="CS242" t="s">
        <v>134</v>
      </c>
      <c r="CT242" t="s">
        <v>134</v>
      </c>
      <c r="CU242" t="s">
        <v>134</v>
      </c>
      <c r="CV242" t="s">
        <v>134</v>
      </c>
      <c r="CW242" t="s">
        <v>134</v>
      </c>
      <c r="CX242" t="s">
        <v>134</v>
      </c>
      <c r="CY242" t="s">
        <v>134</v>
      </c>
      <c r="CZ242" t="s">
        <v>134</v>
      </c>
      <c r="DA242" t="s">
        <v>134</v>
      </c>
      <c r="DB242" t="s">
        <v>134</v>
      </c>
      <c r="DC242" t="s">
        <v>134</v>
      </c>
      <c r="DD242" t="s">
        <v>134</v>
      </c>
      <c r="DE242" t="s">
        <v>134</v>
      </c>
      <c r="DF242" t="s">
        <v>134</v>
      </c>
      <c r="DG242" t="s">
        <v>134</v>
      </c>
      <c r="DH242" t="s">
        <v>134</v>
      </c>
      <c r="DI242" t="s">
        <v>174</v>
      </c>
      <c r="DJ242" t="s">
        <v>134</v>
      </c>
      <c r="DK242" t="s">
        <v>175</v>
      </c>
      <c r="DL242" t="s">
        <v>175</v>
      </c>
      <c r="DM242" t="s">
        <v>175</v>
      </c>
      <c r="DN242" t="s">
        <v>175</v>
      </c>
      <c r="DO242" t="s">
        <v>175</v>
      </c>
      <c r="DP242" t="s">
        <v>175</v>
      </c>
      <c r="DQ242" t="s">
        <v>175</v>
      </c>
      <c r="DR242">
        <v>93</v>
      </c>
      <c r="DS242">
        <v>20061006</v>
      </c>
      <c r="DT242" t="s">
        <v>869</v>
      </c>
      <c r="DU242">
        <v>320</v>
      </c>
      <c r="DV242" t="s">
        <v>918</v>
      </c>
    </row>
    <row r="243" spans="1:126">
      <c r="A243" t="s">
        <v>126</v>
      </c>
      <c r="B243">
        <v>3</v>
      </c>
      <c r="C243">
        <v>13.4</v>
      </c>
      <c r="D243">
        <v>61138</v>
      </c>
      <c r="E243" t="s">
        <v>144</v>
      </c>
      <c r="F243" t="s">
        <v>145</v>
      </c>
      <c r="G243">
        <v>20061006</v>
      </c>
      <c r="H243" t="s">
        <v>194</v>
      </c>
      <c r="I243" t="s">
        <v>295</v>
      </c>
      <c r="J243">
        <v>20061009</v>
      </c>
      <c r="K243" t="s">
        <v>624</v>
      </c>
      <c r="L243" t="s">
        <v>897</v>
      </c>
      <c r="M243" t="s">
        <v>557</v>
      </c>
      <c r="N243" t="s">
        <v>952</v>
      </c>
      <c r="O243" t="s">
        <v>969</v>
      </c>
      <c r="P243">
        <v>2.1983000000000001</v>
      </c>
      <c r="Q243" t="s">
        <v>135</v>
      </c>
      <c r="R243" t="s">
        <v>136</v>
      </c>
      <c r="S243" t="s">
        <v>135</v>
      </c>
      <c r="T243" t="s">
        <v>137</v>
      </c>
      <c r="U243" t="s">
        <v>137</v>
      </c>
      <c r="V243">
        <v>0</v>
      </c>
      <c r="W243" t="s">
        <v>147</v>
      </c>
      <c r="X243">
        <v>143.5</v>
      </c>
      <c r="Y243">
        <v>20061004</v>
      </c>
      <c r="Z243" t="s">
        <v>138</v>
      </c>
      <c r="AA243" t="s">
        <v>441</v>
      </c>
      <c r="AB243" t="s">
        <v>901</v>
      </c>
      <c r="AC243">
        <v>40</v>
      </c>
      <c r="AD243">
        <v>71.47</v>
      </c>
      <c r="AE243">
        <v>65.41</v>
      </c>
      <c r="AF243">
        <v>10.92</v>
      </c>
      <c r="AG243">
        <v>10.11</v>
      </c>
      <c r="AH243">
        <v>10.41</v>
      </c>
      <c r="AI243">
        <v>240</v>
      </c>
      <c r="AJ243" t="s">
        <v>970</v>
      </c>
      <c r="AK243">
        <v>40</v>
      </c>
      <c r="AL243">
        <v>5.2</v>
      </c>
      <c r="AM243">
        <v>8.1999999999999993</v>
      </c>
      <c r="AN243">
        <v>13.4</v>
      </c>
      <c r="AO243">
        <v>0</v>
      </c>
      <c r="AP243">
        <v>3142</v>
      </c>
      <c r="AQ243">
        <v>3160</v>
      </c>
      <c r="AR243">
        <v>3152.2</v>
      </c>
      <c r="AS243">
        <v>13.1</v>
      </c>
      <c r="AT243">
        <v>13.5</v>
      </c>
      <c r="AU243">
        <v>13.3</v>
      </c>
      <c r="AV243">
        <v>2.15</v>
      </c>
      <c r="AW243">
        <v>2.31</v>
      </c>
      <c r="AX243">
        <v>2.2200000000000002</v>
      </c>
      <c r="AY243">
        <v>6.1</v>
      </c>
      <c r="AZ243">
        <v>6.8</v>
      </c>
      <c r="BA243">
        <v>6.5</v>
      </c>
      <c r="BB243" t="s">
        <v>168</v>
      </c>
      <c r="BC243" t="s">
        <v>168</v>
      </c>
      <c r="BD243" t="s">
        <v>168</v>
      </c>
      <c r="BE243">
        <v>844</v>
      </c>
      <c r="BF243">
        <v>856</v>
      </c>
      <c r="BG243">
        <v>849</v>
      </c>
      <c r="BH243">
        <v>143.30000000000001</v>
      </c>
      <c r="BI243">
        <v>143.80000000000001</v>
      </c>
      <c r="BJ243">
        <v>143.6</v>
      </c>
      <c r="BK243">
        <v>87.7</v>
      </c>
      <c r="BL243">
        <v>88.3</v>
      </c>
      <c r="BM243">
        <v>88</v>
      </c>
      <c r="BN243">
        <v>93.3</v>
      </c>
      <c r="BO243">
        <v>93.8</v>
      </c>
      <c r="BP243">
        <v>93.6</v>
      </c>
      <c r="BQ243">
        <v>5.5</v>
      </c>
      <c r="BR243">
        <v>5.8</v>
      </c>
      <c r="BS243">
        <v>5.6</v>
      </c>
      <c r="BT243">
        <v>24.7</v>
      </c>
      <c r="BU243">
        <v>31.4</v>
      </c>
      <c r="BV243">
        <v>27.2</v>
      </c>
      <c r="BW243">
        <v>276</v>
      </c>
      <c r="BX243">
        <v>276</v>
      </c>
      <c r="BY243">
        <v>276</v>
      </c>
      <c r="BZ243">
        <v>8.4</v>
      </c>
      <c r="CA243">
        <v>10.1</v>
      </c>
      <c r="CB243">
        <v>9.6</v>
      </c>
      <c r="CC243">
        <v>0.3</v>
      </c>
      <c r="CD243">
        <v>0.4</v>
      </c>
      <c r="CE243">
        <v>0.3</v>
      </c>
      <c r="CF243">
        <v>0.5</v>
      </c>
      <c r="CG243">
        <v>0.5</v>
      </c>
      <c r="CH243">
        <v>0.5</v>
      </c>
      <c r="CI243">
        <v>35</v>
      </c>
      <c r="CJ243">
        <v>35</v>
      </c>
      <c r="CK243">
        <v>35</v>
      </c>
      <c r="CL243">
        <v>138.80000000000001</v>
      </c>
      <c r="CM243">
        <v>169.9</v>
      </c>
      <c r="CN243">
        <v>151.6</v>
      </c>
      <c r="CO243">
        <v>1660</v>
      </c>
      <c r="CP243">
        <v>720</v>
      </c>
      <c r="CQ243">
        <v>540</v>
      </c>
      <c r="CR243">
        <v>1600</v>
      </c>
      <c r="CS243">
        <v>5.8400000000000001E-2</v>
      </c>
      <c r="CT243">
        <v>5.8400000000000001E-2</v>
      </c>
      <c r="CU243">
        <v>5.8400000000000001E-2</v>
      </c>
      <c r="CV243">
        <v>8.3799999999999999E-2</v>
      </c>
      <c r="CW243">
        <v>8.3799999999999999E-2</v>
      </c>
      <c r="CX243">
        <v>8.3799999999999999E-2</v>
      </c>
      <c r="CY243">
        <v>6.6000000000000003E-2</v>
      </c>
      <c r="CZ243">
        <v>6.6000000000000003E-2</v>
      </c>
      <c r="DA243">
        <v>6.6000000000000003E-2</v>
      </c>
      <c r="DB243">
        <v>6.3500000000000001E-2</v>
      </c>
      <c r="DC243">
        <v>6.3500000000000001E-2</v>
      </c>
      <c r="DD243">
        <v>6.3500000000000001E-2</v>
      </c>
      <c r="DE243">
        <v>6.6000000000000003E-2</v>
      </c>
      <c r="DF243">
        <v>7.6200000000000004E-2</v>
      </c>
      <c r="DG243">
        <v>7.1099999999999997E-2</v>
      </c>
      <c r="DH243">
        <v>0</v>
      </c>
      <c r="DI243">
        <v>6</v>
      </c>
      <c r="DJ243">
        <v>5.0799999999999998E-2</v>
      </c>
      <c r="DK243">
        <v>61021</v>
      </c>
      <c r="DL243" t="s">
        <v>141</v>
      </c>
      <c r="DM243">
        <v>8252</v>
      </c>
      <c r="DN243">
        <v>8231</v>
      </c>
      <c r="DO243">
        <v>1288</v>
      </c>
      <c r="DP243" t="s">
        <v>619</v>
      </c>
      <c r="DQ243" t="s">
        <v>142</v>
      </c>
      <c r="DR243">
        <v>8</v>
      </c>
      <c r="DS243">
        <v>20061006</v>
      </c>
      <c r="DT243" t="s">
        <v>194</v>
      </c>
      <c r="DU243" t="s">
        <v>927</v>
      </c>
      <c r="DV243" t="s">
        <v>918</v>
      </c>
    </row>
    <row r="244" spans="1:126">
      <c r="A244" t="s">
        <v>160</v>
      </c>
      <c r="B244">
        <v>3</v>
      </c>
      <c r="C244">
        <v>6.8</v>
      </c>
      <c r="D244">
        <v>60888</v>
      </c>
      <c r="E244" t="s">
        <v>144</v>
      </c>
      <c r="F244" t="s">
        <v>145</v>
      </c>
      <c r="G244">
        <v>20061008</v>
      </c>
      <c r="H244" t="s">
        <v>771</v>
      </c>
      <c r="I244" t="s">
        <v>236</v>
      </c>
      <c r="J244">
        <v>20061009</v>
      </c>
      <c r="K244" t="s">
        <v>624</v>
      </c>
      <c r="L244" t="s">
        <v>897</v>
      </c>
      <c r="M244" t="s">
        <v>557</v>
      </c>
      <c r="N244" t="s">
        <v>952</v>
      </c>
      <c r="O244" t="s">
        <v>963</v>
      </c>
      <c r="P244">
        <v>-0.64659999999999995</v>
      </c>
      <c r="Q244" t="s">
        <v>135</v>
      </c>
      <c r="R244" t="s">
        <v>136</v>
      </c>
      <c r="S244" t="s">
        <v>135</v>
      </c>
      <c r="T244" t="s">
        <v>137</v>
      </c>
      <c r="U244" t="s">
        <v>137</v>
      </c>
      <c r="V244">
        <v>0</v>
      </c>
      <c r="W244" t="s">
        <v>147</v>
      </c>
      <c r="X244">
        <v>143.5</v>
      </c>
      <c r="Y244">
        <v>20061006</v>
      </c>
      <c r="Z244" t="s">
        <v>138</v>
      </c>
      <c r="AA244" t="s">
        <v>971</v>
      </c>
      <c r="AB244" t="s">
        <v>879</v>
      </c>
      <c r="AC244">
        <v>40</v>
      </c>
      <c r="AD244">
        <v>71.62</v>
      </c>
      <c r="AE244">
        <v>66.540000000000006</v>
      </c>
      <c r="AF244">
        <v>10.92</v>
      </c>
      <c r="AG244">
        <v>10.19</v>
      </c>
      <c r="AH244">
        <v>10.38</v>
      </c>
      <c r="AI244">
        <v>340</v>
      </c>
      <c r="AJ244" t="s">
        <v>972</v>
      </c>
      <c r="AK244">
        <v>40</v>
      </c>
      <c r="AL244">
        <v>3.9</v>
      </c>
      <c r="AM244">
        <v>2.9</v>
      </c>
      <c r="AN244">
        <v>6.8</v>
      </c>
      <c r="AO244">
        <v>0</v>
      </c>
      <c r="AP244">
        <v>3148</v>
      </c>
      <c r="AQ244">
        <v>3154</v>
      </c>
      <c r="AR244">
        <v>3150</v>
      </c>
      <c r="AS244">
        <v>13.5</v>
      </c>
      <c r="AT244">
        <v>13.9</v>
      </c>
      <c r="AU244">
        <v>13.7</v>
      </c>
      <c r="AV244">
        <v>2.16</v>
      </c>
      <c r="AW244">
        <v>2.36</v>
      </c>
      <c r="AX244">
        <v>2.27</v>
      </c>
      <c r="AY244">
        <v>4392.6000000000004</v>
      </c>
      <c r="AZ244">
        <v>5046.3</v>
      </c>
      <c r="BA244">
        <v>4818.6000000000004</v>
      </c>
      <c r="BB244">
        <v>1962.1</v>
      </c>
      <c r="BC244">
        <v>2301.9</v>
      </c>
      <c r="BD244">
        <v>2226.9</v>
      </c>
      <c r="BE244">
        <v>843</v>
      </c>
      <c r="BF244">
        <v>861</v>
      </c>
      <c r="BG244">
        <v>850</v>
      </c>
      <c r="BH244">
        <v>143.4</v>
      </c>
      <c r="BI244">
        <v>143.6</v>
      </c>
      <c r="BJ244">
        <v>143.5</v>
      </c>
      <c r="BK244">
        <v>87.8</v>
      </c>
      <c r="BL244">
        <v>88</v>
      </c>
      <c r="BM244">
        <v>87.9</v>
      </c>
      <c r="BN244">
        <v>93.3</v>
      </c>
      <c r="BO244">
        <v>93.7</v>
      </c>
      <c r="BP244">
        <v>93.5</v>
      </c>
      <c r="BQ244">
        <v>5.5</v>
      </c>
      <c r="BR244">
        <v>5.7</v>
      </c>
      <c r="BS244">
        <v>5.6</v>
      </c>
      <c r="BT244">
        <v>29.4</v>
      </c>
      <c r="BU244">
        <v>35.4</v>
      </c>
      <c r="BV244">
        <v>32.299999999999997</v>
      </c>
      <c r="BW244">
        <v>272</v>
      </c>
      <c r="BX244">
        <v>281</v>
      </c>
      <c r="BY244">
        <v>276</v>
      </c>
      <c r="BZ244">
        <v>10.5</v>
      </c>
      <c r="CA244">
        <v>11.4</v>
      </c>
      <c r="CB244">
        <v>11.1</v>
      </c>
      <c r="CC244">
        <v>0.5</v>
      </c>
      <c r="CD244">
        <v>0.6</v>
      </c>
      <c r="CE244">
        <v>0.5</v>
      </c>
      <c r="CF244">
        <v>0.49</v>
      </c>
      <c r="CG244">
        <v>0.51</v>
      </c>
      <c r="CH244">
        <v>0.5</v>
      </c>
      <c r="CI244">
        <v>35</v>
      </c>
      <c r="CJ244">
        <v>35</v>
      </c>
      <c r="CK244">
        <v>35</v>
      </c>
      <c r="CL244">
        <v>150.1</v>
      </c>
      <c r="CM244">
        <v>182.8</v>
      </c>
      <c r="CN244">
        <v>165.2</v>
      </c>
      <c r="CO244">
        <v>1660</v>
      </c>
      <c r="CP244">
        <v>720</v>
      </c>
      <c r="CQ244">
        <v>540</v>
      </c>
      <c r="CR244">
        <v>1500</v>
      </c>
      <c r="CS244">
        <v>8.6400000000000005E-2</v>
      </c>
      <c r="CT244">
        <v>9.1399999999999995E-2</v>
      </c>
      <c r="CU244">
        <v>8.8900000000000007E-2</v>
      </c>
      <c r="CV244">
        <v>9.4E-2</v>
      </c>
      <c r="CW244">
        <v>9.9099999999999994E-2</v>
      </c>
      <c r="CX244">
        <v>9.6500000000000002E-2</v>
      </c>
      <c r="CY244">
        <v>6.3500000000000001E-2</v>
      </c>
      <c r="CZ244">
        <v>6.3500000000000001E-2</v>
      </c>
      <c r="DA244">
        <v>6.3500000000000001E-2</v>
      </c>
      <c r="DB244">
        <v>6.3500000000000001E-2</v>
      </c>
      <c r="DC244">
        <v>6.6000000000000003E-2</v>
      </c>
      <c r="DD244">
        <v>6.4799999999999996E-2</v>
      </c>
      <c r="DE244">
        <v>6.0999999999999999E-2</v>
      </c>
      <c r="DF244">
        <v>6.3500000000000001E-2</v>
      </c>
      <c r="DG244">
        <v>6.2199999999999998E-2</v>
      </c>
      <c r="DH244">
        <v>0</v>
      </c>
      <c r="DI244">
        <v>8</v>
      </c>
      <c r="DJ244">
        <v>4.8300000000000003E-2</v>
      </c>
      <c r="DK244" t="s">
        <v>893</v>
      </c>
      <c r="DL244">
        <v>152</v>
      </c>
      <c r="DM244">
        <v>8252</v>
      </c>
      <c r="DN244" t="s">
        <v>188</v>
      </c>
      <c r="DO244">
        <v>1295</v>
      </c>
      <c r="DP244">
        <v>2405</v>
      </c>
      <c r="DQ244" t="s">
        <v>142</v>
      </c>
      <c r="DR244">
        <v>200</v>
      </c>
      <c r="DS244">
        <v>20061008</v>
      </c>
      <c r="DT244" t="s">
        <v>771</v>
      </c>
      <c r="DU244">
        <v>152</v>
      </c>
      <c r="DV244" t="s">
        <v>918</v>
      </c>
    </row>
    <row r="245" spans="1:126">
      <c r="A245" t="s">
        <v>160</v>
      </c>
      <c r="B245">
        <v>3</v>
      </c>
      <c r="C245">
        <v>16.899999999999999</v>
      </c>
      <c r="D245">
        <v>60889</v>
      </c>
      <c r="E245" t="s">
        <v>577</v>
      </c>
      <c r="F245" t="s">
        <v>145</v>
      </c>
      <c r="G245">
        <v>20061012</v>
      </c>
      <c r="H245" t="s">
        <v>949</v>
      </c>
      <c r="I245" t="s">
        <v>295</v>
      </c>
      <c r="J245">
        <v>20061013</v>
      </c>
      <c r="K245" t="s">
        <v>624</v>
      </c>
      <c r="L245" t="s">
        <v>897</v>
      </c>
      <c r="M245" t="s">
        <v>557</v>
      </c>
      <c r="N245" t="s">
        <v>952</v>
      </c>
      <c r="O245" t="s">
        <v>973</v>
      </c>
      <c r="P245">
        <v>0.20619999999999999</v>
      </c>
      <c r="Q245" t="s">
        <v>135</v>
      </c>
      <c r="R245" t="s">
        <v>136</v>
      </c>
      <c r="S245" t="s">
        <v>135</v>
      </c>
      <c r="T245" t="s">
        <v>137</v>
      </c>
      <c r="U245" t="s">
        <v>137</v>
      </c>
      <c r="V245">
        <v>0</v>
      </c>
      <c r="W245" t="s">
        <v>151</v>
      </c>
      <c r="X245">
        <v>143.5</v>
      </c>
      <c r="Y245">
        <v>20061010</v>
      </c>
      <c r="Z245" t="s">
        <v>138</v>
      </c>
      <c r="AA245" t="s">
        <v>627</v>
      </c>
      <c r="AB245" t="s">
        <v>879</v>
      </c>
      <c r="AC245">
        <v>40</v>
      </c>
      <c r="AD245">
        <v>58.75</v>
      </c>
      <c r="AE245">
        <v>53.03</v>
      </c>
      <c r="AF245">
        <v>10.16</v>
      </c>
      <c r="AG245">
        <v>9.2799999999999994</v>
      </c>
      <c r="AH245">
        <v>9.49</v>
      </c>
      <c r="AI245">
        <v>340</v>
      </c>
      <c r="AJ245" t="s">
        <v>974</v>
      </c>
      <c r="AK245">
        <v>40</v>
      </c>
      <c r="AL245">
        <v>8.8000000000000007</v>
      </c>
      <c r="AM245">
        <v>8.1</v>
      </c>
      <c r="AN245">
        <v>16.899999999999999</v>
      </c>
      <c r="AO245">
        <v>0</v>
      </c>
      <c r="AP245">
        <v>3144</v>
      </c>
      <c r="AQ245">
        <v>3156</v>
      </c>
      <c r="AR245">
        <v>3150</v>
      </c>
      <c r="AS245">
        <v>13.5</v>
      </c>
      <c r="AT245">
        <v>13.9</v>
      </c>
      <c r="AU245">
        <v>13.7</v>
      </c>
      <c r="AV245">
        <v>2.1800000000000002</v>
      </c>
      <c r="AW245">
        <v>2.27</v>
      </c>
      <c r="AX245">
        <v>2.23</v>
      </c>
      <c r="AY245">
        <v>4651.6000000000004</v>
      </c>
      <c r="AZ245">
        <v>5214.5</v>
      </c>
      <c r="BA245">
        <v>4866.7</v>
      </c>
      <c r="BB245">
        <v>2238.6999999999998</v>
      </c>
      <c r="BC245">
        <v>2624.1</v>
      </c>
      <c r="BD245">
        <v>2399.8000000000002</v>
      </c>
      <c r="BE245">
        <v>843</v>
      </c>
      <c r="BF245">
        <v>857</v>
      </c>
      <c r="BG245">
        <v>850</v>
      </c>
      <c r="BH245">
        <v>143.30000000000001</v>
      </c>
      <c r="BI245">
        <v>144.5</v>
      </c>
      <c r="BJ245">
        <v>143.5</v>
      </c>
      <c r="BK245">
        <v>87.7</v>
      </c>
      <c r="BL245">
        <v>88.1</v>
      </c>
      <c r="BM245">
        <v>87.9</v>
      </c>
      <c r="BN245">
        <v>93.4</v>
      </c>
      <c r="BO245">
        <v>93.8</v>
      </c>
      <c r="BP245">
        <v>93.5</v>
      </c>
      <c r="BQ245">
        <v>5.5</v>
      </c>
      <c r="BR245">
        <v>5.7</v>
      </c>
      <c r="BS245">
        <v>5.6</v>
      </c>
      <c r="BT245">
        <v>28.5</v>
      </c>
      <c r="BU245">
        <v>34.700000000000003</v>
      </c>
      <c r="BV245">
        <v>31.3</v>
      </c>
      <c r="BW245">
        <v>269</v>
      </c>
      <c r="BX245">
        <v>284</v>
      </c>
      <c r="BY245">
        <v>276</v>
      </c>
      <c r="BZ245">
        <v>10.6</v>
      </c>
      <c r="CA245">
        <v>11.3</v>
      </c>
      <c r="CB245">
        <v>11.1</v>
      </c>
      <c r="CC245">
        <v>-0.1</v>
      </c>
      <c r="CD245">
        <v>0.6</v>
      </c>
      <c r="CE245">
        <v>0.5</v>
      </c>
      <c r="CF245">
        <v>0.48</v>
      </c>
      <c r="CG245">
        <v>0.51</v>
      </c>
      <c r="CH245">
        <v>0.5</v>
      </c>
      <c r="CI245">
        <v>35</v>
      </c>
      <c r="CJ245">
        <v>35</v>
      </c>
      <c r="CK245">
        <v>35</v>
      </c>
      <c r="CL245">
        <v>149.80000000000001</v>
      </c>
      <c r="CM245">
        <v>173.8</v>
      </c>
      <c r="CN245">
        <v>160.5</v>
      </c>
      <c r="CO245">
        <v>1660</v>
      </c>
      <c r="CP245">
        <v>720</v>
      </c>
      <c r="CQ245">
        <v>540</v>
      </c>
      <c r="CR245">
        <v>1500</v>
      </c>
      <c r="CS245">
        <v>7.1099999999999997E-2</v>
      </c>
      <c r="CT245">
        <v>7.8700000000000006E-2</v>
      </c>
      <c r="CU245">
        <v>7.4899999999999994E-2</v>
      </c>
      <c r="CV245">
        <v>9.6500000000000002E-2</v>
      </c>
      <c r="CW245">
        <v>0.1061</v>
      </c>
      <c r="CX245">
        <v>9.8400000000000001E-2</v>
      </c>
      <c r="CY245">
        <v>6.0999999999999999E-2</v>
      </c>
      <c r="CZ245">
        <v>6.0999999999999999E-2</v>
      </c>
      <c r="DA245">
        <v>6.0999999999999999E-2</v>
      </c>
      <c r="DB245">
        <v>6.6000000000000003E-2</v>
      </c>
      <c r="DC245">
        <v>6.8599999999999994E-2</v>
      </c>
      <c r="DD245">
        <v>6.7299999999999999E-2</v>
      </c>
      <c r="DE245">
        <v>5.5899999999999998E-2</v>
      </c>
      <c r="DF245">
        <v>6.3500000000000001E-2</v>
      </c>
      <c r="DG245">
        <v>5.9700000000000003E-2</v>
      </c>
      <c r="DH245">
        <v>0</v>
      </c>
      <c r="DI245">
        <v>9</v>
      </c>
      <c r="DJ245">
        <v>4.8300000000000003E-2</v>
      </c>
      <c r="DK245" t="s">
        <v>893</v>
      </c>
      <c r="DL245">
        <v>152</v>
      </c>
      <c r="DM245">
        <v>8252</v>
      </c>
      <c r="DN245" t="s">
        <v>188</v>
      </c>
      <c r="DO245">
        <v>1295</v>
      </c>
      <c r="DP245">
        <v>2405</v>
      </c>
      <c r="DQ245" t="s">
        <v>142</v>
      </c>
      <c r="DR245">
        <v>201</v>
      </c>
      <c r="DS245">
        <v>20061012</v>
      </c>
      <c r="DT245" t="s">
        <v>949</v>
      </c>
      <c r="DU245">
        <v>152</v>
      </c>
      <c r="DV245" t="s">
        <v>918</v>
      </c>
    </row>
    <row r="246" spans="1:126">
      <c r="A246" t="s">
        <v>160</v>
      </c>
      <c r="B246">
        <v>5</v>
      </c>
      <c r="C246" t="s">
        <v>161</v>
      </c>
      <c r="D246">
        <v>60846</v>
      </c>
      <c r="E246" t="s">
        <v>577</v>
      </c>
      <c r="F246" t="s">
        <v>128</v>
      </c>
      <c r="G246">
        <v>20061013</v>
      </c>
      <c r="H246" t="s">
        <v>464</v>
      </c>
      <c r="I246" t="s">
        <v>334</v>
      </c>
      <c r="J246">
        <v>20061016</v>
      </c>
      <c r="K246" t="s">
        <v>624</v>
      </c>
      <c r="L246" t="s">
        <v>897</v>
      </c>
      <c r="M246" t="s">
        <v>557</v>
      </c>
      <c r="N246" t="s">
        <v>930</v>
      </c>
      <c r="O246" t="s">
        <v>602</v>
      </c>
      <c r="P246" t="s">
        <v>134</v>
      </c>
      <c r="Q246" t="s">
        <v>135</v>
      </c>
      <c r="R246" t="s">
        <v>136</v>
      </c>
      <c r="S246" t="s">
        <v>135</v>
      </c>
      <c r="T246" t="s">
        <v>137</v>
      </c>
      <c r="U246" t="s">
        <v>137</v>
      </c>
      <c r="V246">
        <v>0</v>
      </c>
      <c r="W246" t="s">
        <v>200</v>
      </c>
      <c r="X246">
        <v>143.5</v>
      </c>
      <c r="Y246">
        <v>20061011</v>
      </c>
      <c r="Z246" t="s">
        <v>138</v>
      </c>
      <c r="AA246" t="s">
        <v>975</v>
      </c>
      <c r="AB246" t="s">
        <v>879</v>
      </c>
      <c r="AC246">
        <v>40</v>
      </c>
      <c r="AD246" t="s">
        <v>165</v>
      </c>
      <c r="AE246" t="s">
        <v>165</v>
      </c>
      <c r="AF246" t="s">
        <v>165</v>
      </c>
      <c r="AG246" t="s">
        <v>165</v>
      </c>
      <c r="AH246" t="s">
        <v>137</v>
      </c>
      <c r="AI246" t="s">
        <v>166</v>
      </c>
      <c r="AJ246" t="s">
        <v>976</v>
      </c>
      <c r="AK246" t="s">
        <v>248</v>
      </c>
      <c r="AL246" t="s">
        <v>161</v>
      </c>
      <c r="AM246" t="s">
        <v>161</v>
      </c>
      <c r="AN246" t="s">
        <v>161</v>
      </c>
      <c r="AO246" t="s">
        <v>161</v>
      </c>
      <c r="AP246" t="s">
        <v>168</v>
      </c>
      <c r="AQ246" t="s">
        <v>168</v>
      </c>
      <c r="AR246" t="s">
        <v>168</v>
      </c>
      <c r="AS246" t="s">
        <v>161</v>
      </c>
      <c r="AT246" t="s">
        <v>161</v>
      </c>
      <c r="AU246" t="s">
        <v>161</v>
      </c>
      <c r="AV246" t="s">
        <v>169</v>
      </c>
      <c r="AW246" t="s">
        <v>169</v>
      </c>
      <c r="AX246" t="s">
        <v>169</v>
      </c>
      <c r="AY246" t="s">
        <v>168</v>
      </c>
      <c r="AZ246" t="s">
        <v>168</v>
      </c>
      <c r="BA246" t="s">
        <v>168</v>
      </c>
      <c r="BB246" t="s">
        <v>168</v>
      </c>
      <c r="BC246" t="s">
        <v>168</v>
      </c>
      <c r="BD246" t="s">
        <v>168</v>
      </c>
      <c r="BE246" t="s">
        <v>170</v>
      </c>
      <c r="BF246" t="s">
        <v>170</v>
      </c>
      <c r="BG246" t="s">
        <v>170</v>
      </c>
      <c r="BH246" t="s">
        <v>161</v>
      </c>
      <c r="BI246" t="s">
        <v>161</v>
      </c>
      <c r="BJ246" t="s">
        <v>161</v>
      </c>
      <c r="BK246" t="s">
        <v>161</v>
      </c>
      <c r="BL246" t="s">
        <v>161</v>
      </c>
      <c r="BM246" t="s">
        <v>161</v>
      </c>
      <c r="BN246" t="s">
        <v>161</v>
      </c>
      <c r="BO246" t="s">
        <v>161</v>
      </c>
      <c r="BP246" t="s">
        <v>161</v>
      </c>
      <c r="BQ246" t="s">
        <v>171</v>
      </c>
      <c r="BR246" t="s">
        <v>171</v>
      </c>
      <c r="BS246" t="s">
        <v>171</v>
      </c>
      <c r="BT246" t="s">
        <v>161</v>
      </c>
      <c r="BU246" t="s">
        <v>161</v>
      </c>
      <c r="BV246" t="s">
        <v>161</v>
      </c>
      <c r="BW246" t="s">
        <v>166</v>
      </c>
      <c r="BX246" t="s">
        <v>166</v>
      </c>
      <c r="BY246" t="s">
        <v>166</v>
      </c>
      <c r="BZ246" t="s">
        <v>172</v>
      </c>
      <c r="CA246" t="s">
        <v>172</v>
      </c>
      <c r="CB246" t="s">
        <v>172</v>
      </c>
      <c r="CC246" t="s">
        <v>172</v>
      </c>
      <c r="CD246" t="s">
        <v>172</v>
      </c>
      <c r="CE246" t="s">
        <v>172</v>
      </c>
      <c r="CF246" t="s">
        <v>173</v>
      </c>
      <c r="CG246" t="s">
        <v>173</v>
      </c>
      <c r="CH246" t="s">
        <v>173</v>
      </c>
      <c r="CI246" t="s">
        <v>174</v>
      </c>
      <c r="CJ246" t="s">
        <v>174</v>
      </c>
      <c r="CK246" t="s">
        <v>174</v>
      </c>
      <c r="CL246" t="s">
        <v>161</v>
      </c>
      <c r="CM246" t="s">
        <v>161</v>
      </c>
      <c r="CN246" t="s">
        <v>161</v>
      </c>
      <c r="CO246" t="s">
        <v>166</v>
      </c>
      <c r="CP246" t="s">
        <v>166</v>
      </c>
      <c r="CQ246" t="s">
        <v>166</v>
      </c>
      <c r="CR246" t="s">
        <v>166</v>
      </c>
      <c r="CS246" t="s">
        <v>134</v>
      </c>
      <c r="CT246" t="s">
        <v>134</v>
      </c>
      <c r="CU246" t="s">
        <v>134</v>
      </c>
      <c r="CV246" t="s">
        <v>134</v>
      </c>
      <c r="CW246" t="s">
        <v>134</v>
      </c>
      <c r="CX246" t="s">
        <v>134</v>
      </c>
      <c r="CY246" t="s">
        <v>134</v>
      </c>
      <c r="CZ246" t="s">
        <v>134</v>
      </c>
      <c r="DA246" t="s">
        <v>134</v>
      </c>
      <c r="DB246" t="s">
        <v>134</v>
      </c>
      <c r="DC246" t="s">
        <v>134</v>
      </c>
      <c r="DD246" t="s">
        <v>134</v>
      </c>
      <c r="DE246" t="s">
        <v>134</v>
      </c>
      <c r="DF246" t="s">
        <v>134</v>
      </c>
      <c r="DG246" t="s">
        <v>134</v>
      </c>
      <c r="DH246" t="s">
        <v>134</v>
      </c>
      <c r="DI246" t="s">
        <v>174</v>
      </c>
      <c r="DJ246" t="s">
        <v>134</v>
      </c>
      <c r="DK246">
        <v>1627</v>
      </c>
      <c r="DL246">
        <v>320</v>
      </c>
      <c r="DM246">
        <v>8252</v>
      </c>
      <c r="DN246" t="s">
        <v>188</v>
      </c>
      <c r="DO246">
        <v>650</v>
      </c>
      <c r="DP246">
        <v>2405</v>
      </c>
      <c r="DQ246" t="s">
        <v>965</v>
      </c>
      <c r="DR246">
        <v>94</v>
      </c>
      <c r="DS246">
        <v>20061013</v>
      </c>
      <c r="DT246" t="s">
        <v>464</v>
      </c>
      <c r="DU246">
        <v>320</v>
      </c>
      <c r="DV246" t="s">
        <v>918</v>
      </c>
    </row>
    <row r="247" spans="1:126">
      <c r="A247" t="s">
        <v>126</v>
      </c>
      <c r="B247">
        <v>3</v>
      </c>
      <c r="C247">
        <v>18.8</v>
      </c>
      <c r="D247">
        <v>61040</v>
      </c>
      <c r="E247" t="s">
        <v>577</v>
      </c>
      <c r="F247" t="s">
        <v>145</v>
      </c>
      <c r="G247">
        <v>20061018</v>
      </c>
      <c r="H247" t="s">
        <v>655</v>
      </c>
      <c r="I247" t="s">
        <v>236</v>
      </c>
      <c r="J247">
        <v>20061019</v>
      </c>
      <c r="K247">
        <v>20070118</v>
      </c>
      <c r="L247" t="s">
        <v>897</v>
      </c>
      <c r="M247" t="s">
        <v>557</v>
      </c>
      <c r="N247" t="s">
        <v>952</v>
      </c>
      <c r="O247" t="s">
        <v>954</v>
      </c>
      <c r="P247">
        <v>0.59789999999999999</v>
      </c>
      <c r="Q247" t="s">
        <v>135</v>
      </c>
      <c r="R247" t="s">
        <v>136</v>
      </c>
      <c r="S247" t="s">
        <v>135</v>
      </c>
      <c r="T247" t="s">
        <v>137</v>
      </c>
      <c r="U247" t="s">
        <v>137</v>
      </c>
      <c r="V247">
        <v>0</v>
      </c>
      <c r="W247" t="s">
        <v>151</v>
      </c>
      <c r="X247">
        <v>143.5</v>
      </c>
      <c r="Y247">
        <v>20061016</v>
      </c>
      <c r="Z247" t="s">
        <v>138</v>
      </c>
      <c r="AA247" t="s">
        <v>655</v>
      </c>
      <c r="AB247" t="s">
        <v>901</v>
      </c>
      <c r="AC247">
        <v>40</v>
      </c>
      <c r="AD247">
        <v>58.21</v>
      </c>
      <c r="AE247">
        <v>52.28</v>
      </c>
      <c r="AF247">
        <v>10.09</v>
      </c>
      <c r="AG247">
        <v>9.17</v>
      </c>
      <c r="AH247">
        <v>9.32</v>
      </c>
      <c r="AI247">
        <v>190</v>
      </c>
      <c r="AJ247" t="s">
        <v>977</v>
      </c>
      <c r="AK247">
        <v>40</v>
      </c>
      <c r="AL247">
        <v>8.6</v>
      </c>
      <c r="AM247">
        <v>10.199999999999999</v>
      </c>
      <c r="AN247">
        <v>18.8</v>
      </c>
      <c r="AO247">
        <v>0</v>
      </c>
      <c r="AP247">
        <v>3144</v>
      </c>
      <c r="AQ247">
        <v>3160</v>
      </c>
      <c r="AR247">
        <v>3151.6</v>
      </c>
      <c r="AS247">
        <v>13.2</v>
      </c>
      <c r="AT247">
        <v>13.7</v>
      </c>
      <c r="AU247">
        <v>13.4</v>
      </c>
      <c r="AV247">
        <v>2.2200000000000002</v>
      </c>
      <c r="AW247">
        <v>2.3199999999999998</v>
      </c>
      <c r="AX247">
        <v>2.29</v>
      </c>
      <c r="AY247">
        <v>6.5</v>
      </c>
      <c r="AZ247">
        <v>7.1</v>
      </c>
      <c r="BA247">
        <v>6.9</v>
      </c>
      <c r="BB247" t="s">
        <v>168</v>
      </c>
      <c r="BC247" t="s">
        <v>168</v>
      </c>
      <c r="BD247" t="s">
        <v>168</v>
      </c>
      <c r="BE247">
        <v>839</v>
      </c>
      <c r="BF247">
        <v>868</v>
      </c>
      <c r="BG247">
        <v>851</v>
      </c>
      <c r="BH247">
        <v>143.4</v>
      </c>
      <c r="BI247">
        <v>143.9</v>
      </c>
      <c r="BJ247">
        <v>143.6</v>
      </c>
      <c r="BK247">
        <v>87.6</v>
      </c>
      <c r="BL247">
        <v>88.2</v>
      </c>
      <c r="BM247">
        <v>87.9</v>
      </c>
      <c r="BN247">
        <v>93.4</v>
      </c>
      <c r="BO247">
        <v>93.8</v>
      </c>
      <c r="BP247">
        <v>93.6</v>
      </c>
      <c r="BQ247">
        <v>5.5</v>
      </c>
      <c r="BR247">
        <v>5.9</v>
      </c>
      <c r="BS247">
        <v>5.7</v>
      </c>
      <c r="BT247">
        <v>25.8</v>
      </c>
      <c r="BU247">
        <v>32</v>
      </c>
      <c r="BV247">
        <v>28.9</v>
      </c>
      <c r="BW247">
        <v>276</v>
      </c>
      <c r="BX247">
        <v>276</v>
      </c>
      <c r="BY247">
        <v>276</v>
      </c>
      <c r="BZ247">
        <v>6.8</v>
      </c>
      <c r="CA247">
        <v>8.1</v>
      </c>
      <c r="CB247">
        <v>8.1</v>
      </c>
      <c r="CC247">
        <v>0.3</v>
      </c>
      <c r="CD247">
        <v>0.4</v>
      </c>
      <c r="CE247">
        <v>0.4</v>
      </c>
      <c r="CF247">
        <v>0.5</v>
      </c>
      <c r="CG247">
        <v>0.6</v>
      </c>
      <c r="CH247">
        <v>0.5</v>
      </c>
      <c r="CI247">
        <v>35</v>
      </c>
      <c r="CJ247">
        <v>35</v>
      </c>
      <c r="CK247">
        <v>35</v>
      </c>
      <c r="CL247">
        <v>150.1</v>
      </c>
      <c r="CM247">
        <v>172.7</v>
      </c>
      <c r="CN247">
        <v>161.5</v>
      </c>
      <c r="CO247">
        <v>1660</v>
      </c>
      <c r="CP247">
        <v>720</v>
      </c>
      <c r="CQ247">
        <v>540</v>
      </c>
      <c r="CR247">
        <v>1650</v>
      </c>
      <c r="CS247">
        <v>5.0799999999999998E-2</v>
      </c>
      <c r="CT247">
        <v>5.0799999999999998E-2</v>
      </c>
      <c r="CU247">
        <v>5.0799999999999998E-2</v>
      </c>
      <c r="CV247">
        <v>8.3799999999999999E-2</v>
      </c>
      <c r="CW247">
        <v>8.3799999999999999E-2</v>
      </c>
      <c r="CX247">
        <v>8.3799999999999999E-2</v>
      </c>
      <c r="CY247">
        <v>6.6000000000000003E-2</v>
      </c>
      <c r="CZ247">
        <v>6.6000000000000003E-2</v>
      </c>
      <c r="DA247">
        <v>6.6000000000000003E-2</v>
      </c>
      <c r="DB247">
        <v>6.3500000000000001E-2</v>
      </c>
      <c r="DC247">
        <v>6.3500000000000001E-2</v>
      </c>
      <c r="DD247">
        <v>6.3500000000000001E-2</v>
      </c>
      <c r="DE247">
        <v>6.6000000000000003E-2</v>
      </c>
      <c r="DF247">
        <v>7.6200000000000004E-2</v>
      </c>
      <c r="DG247">
        <v>7.1099999999999997E-2</v>
      </c>
      <c r="DH247">
        <v>0</v>
      </c>
      <c r="DI247">
        <v>7</v>
      </c>
      <c r="DJ247">
        <v>5.0799999999999998E-2</v>
      </c>
      <c r="DK247">
        <v>61021</v>
      </c>
      <c r="DL247" t="s">
        <v>141</v>
      </c>
      <c r="DM247">
        <v>8252</v>
      </c>
      <c r="DN247">
        <v>8231</v>
      </c>
      <c r="DO247">
        <v>1288</v>
      </c>
      <c r="DP247" t="s">
        <v>403</v>
      </c>
      <c r="DQ247" t="s">
        <v>142</v>
      </c>
      <c r="DR247">
        <v>9</v>
      </c>
      <c r="DS247">
        <v>20061018</v>
      </c>
      <c r="DT247" t="s">
        <v>655</v>
      </c>
      <c r="DU247" t="s">
        <v>927</v>
      </c>
      <c r="DV247" t="s">
        <v>918</v>
      </c>
    </row>
    <row r="248" spans="1:126">
      <c r="A248" t="s">
        <v>239</v>
      </c>
      <c r="B248">
        <v>1</v>
      </c>
      <c r="C248">
        <v>48.1</v>
      </c>
      <c r="D248">
        <v>61003</v>
      </c>
      <c r="E248" t="s">
        <v>577</v>
      </c>
      <c r="F248" t="s">
        <v>128</v>
      </c>
      <c r="G248">
        <v>20061019</v>
      </c>
      <c r="H248" t="s">
        <v>208</v>
      </c>
      <c r="I248" t="s">
        <v>591</v>
      </c>
      <c r="J248">
        <v>20061025</v>
      </c>
      <c r="K248" t="s">
        <v>624</v>
      </c>
      <c r="L248" t="s">
        <v>897</v>
      </c>
      <c r="M248" t="s">
        <v>285</v>
      </c>
      <c r="N248" t="s">
        <v>952</v>
      </c>
      <c r="O248" t="s">
        <v>954</v>
      </c>
      <c r="P248">
        <v>6.6391999999999998</v>
      </c>
      <c r="Q248" t="s">
        <v>135</v>
      </c>
      <c r="R248" t="s">
        <v>136</v>
      </c>
      <c r="S248" t="s">
        <v>135</v>
      </c>
      <c r="T248" t="s">
        <v>137</v>
      </c>
      <c r="U248" t="s">
        <v>137</v>
      </c>
      <c r="V248">
        <v>0</v>
      </c>
      <c r="W248" t="s">
        <v>164</v>
      </c>
      <c r="X248">
        <v>143.5</v>
      </c>
      <c r="Y248">
        <v>20061017</v>
      </c>
      <c r="Z248" t="s">
        <v>138</v>
      </c>
      <c r="AA248" t="s">
        <v>978</v>
      </c>
      <c r="AB248" t="s">
        <v>924</v>
      </c>
      <c r="AC248">
        <v>40</v>
      </c>
      <c r="AD248" t="s">
        <v>165</v>
      </c>
      <c r="AE248" t="s">
        <v>165</v>
      </c>
      <c r="AF248" t="s">
        <v>165</v>
      </c>
      <c r="AG248" t="s">
        <v>165</v>
      </c>
      <c r="AH248" t="s">
        <v>137</v>
      </c>
      <c r="AI248">
        <v>-40</v>
      </c>
      <c r="AJ248" t="s">
        <v>252</v>
      </c>
      <c r="AK248">
        <v>40</v>
      </c>
      <c r="AL248">
        <v>22.6</v>
      </c>
      <c r="AM248">
        <v>25.5</v>
      </c>
      <c r="AN248">
        <v>48.1</v>
      </c>
      <c r="AO248">
        <v>0</v>
      </c>
      <c r="AP248">
        <v>3128</v>
      </c>
      <c r="AQ248">
        <v>3162</v>
      </c>
      <c r="AR248">
        <v>3150</v>
      </c>
      <c r="AS248">
        <v>13.4</v>
      </c>
      <c r="AT248">
        <v>13.5</v>
      </c>
      <c r="AU248">
        <v>13.4</v>
      </c>
      <c r="AV248">
        <v>2.23</v>
      </c>
      <c r="AW248">
        <v>2.35</v>
      </c>
      <c r="AX248">
        <v>2.2599999999999998</v>
      </c>
      <c r="AY248">
        <v>5965.5</v>
      </c>
      <c r="AZ248">
        <v>6040.1</v>
      </c>
      <c r="BA248">
        <v>6004.7</v>
      </c>
      <c r="BB248" t="s">
        <v>168</v>
      </c>
      <c r="BC248" t="s">
        <v>168</v>
      </c>
      <c r="BD248" t="s">
        <v>168</v>
      </c>
      <c r="BE248">
        <v>849</v>
      </c>
      <c r="BF248">
        <v>849</v>
      </c>
      <c r="BG248">
        <v>849</v>
      </c>
      <c r="BH248">
        <v>142.5</v>
      </c>
      <c r="BI248">
        <v>143.9</v>
      </c>
      <c r="BJ248">
        <v>143.19999999999999</v>
      </c>
      <c r="BK248">
        <v>86.2</v>
      </c>
      <c r="BL248">
        <v>88.1</v>
      </c>
      <c r="BM248">
        <v>87.4</v>
      </c>
      <c r="BN248">
        <v>92.4</v>
      </c>
      <c r="BO248">
        <v>93.6</v>
      </c>
      <c r="BP248">
        <v>93</v>
      </c>
      <c r="BQ248">
        <v>5.2</v>
      </c>
      <c r="BR248">
        <v>6.3</v>
      </c>
      <c r="BS248">
        <v>5.6</v>
      </c>
      <c r="BT248">
        <v>25</v>
      </c>
      <c r="BU248">
        <v>31</v>
      </c>
      <c r="BV248">
        <v>27.7</v>
      </c>
      <c r="BW248">
        <v>276</v>
      </c>
      <c r="BX248">
        <v>276</v>
      </c>
      <c r="BY248">
        <v>276</v>
      </c>
      <c r="BZ248">
        <v>14.5</v>
      </c>
      <c r="CA248">
        <v>14.5</v>
      </c>
      <c r="CB248">
        <v>14.5</v>
      </c>
      <c r="CC248">
        <v>0.3</v>
      </c>
      <c r="CD248">
        <v>0.3</v>
      </c>
      <c r="CE248">
        <v>0.3</v>
      </c>
      <c r="CF248">
        <v>0.5</v>
      </c>
      <c r="CG248">
        <v>0.55000000000000004</v>
      </c>
      <c r="CH248">
        <v>0.5</v>
      </c>
      <c r="CI248">
        <v>35</v>
      </c>
      <c r="CJ248">
        <v>35</v>
      </c>
      <c r="CK248">
        <v>35</v>
      </c>
      <c r="CL248">
        <v>283.2</v>
      </c>
      <c r="CM248">
        <v>288.2</v>
      </c>
      <c r="CN248">
        <v>283.3</v>
      </c>
      <c r="CO248">
        <v>1660</v>
      </c>
      <c r="CP248">
        <v>720</v>
      </c>
      <c r="CQ248">
        <v>540</v>
      </c>
      <c r="CR248">
        <v>1880</v>
      </c>
      <c r="CS248">
        <v>7.5999999999999998E-2</v>
      </c>
      <c r="CT248">
        <v>7.5999999999999998E-2</v>
      </c>
      <c r="CU248">
        <v>7.5999999999999998E-2</v>
      </c>
      <c r="CV248">
        <v>9.1999999999999998E-2</v>
      </c>
      <c r="CW248">
        <v>9.1999999999999998E-2</v>
      </c>
      <c r="CX248">
        <v>9.1999999999999998E-2</v>
      </c>
      <c r="CY248">
        <v>7.3599999999999999E-2</v>
      </c>
      <c r="CZ248">
        <v>7.3599999999999999E-2</v>
      </c>
      <c r="DA248">
        <v>7.3599999999999999E-2</v>
      </c>
      <c r="DB248">
        <v>5.0799999999999998E-2</v>
      </c>
      <c r="DC248">
        <v>5.0799999999999998E-2</v>
      </c>
      <c r="DD248">
        <v>5.0799999999999998E-2</v>
      </c>
      <c r="DE248">
        <v>5.5800000000000002E-2</v>
      </c>
      <c r="DF248">
        <v>5.5800000000000002E-2</v>
      </c>
      <c r="DG248">
        <v>5.5800000000000002E-2</v>
      </c>
      <c r="DH248">
        <v>0</v>
      </c>
      <c r="DI248">
        <v>2</v>
      </c>
      <c r="DJ248">
        <v>5.33E-2</v>
      </c>
      <c r="DK248">
        <v>49486</v>
      </c>
      <c r="DL248">
        <v>67.75</v>
      </c>
      <c r="DM248" t="s">
        <v>445</v>
      </c>
      <c r="DN248">
        <v>8231</v>
      </c>
      <c r="DO248">
        <v>488</v>
      </c>
      <c r="DP248">
        <v>2405</v>
      </c>
      <c r="DQ248" t="s">
        <v>142</v>
      </c>
      <c r="DR248">
        <v>258</v>
      </c>
      <c r="DS248">
        <v>20061019</v>
      </c>
      <c r="DT248" t="s">
        <v>208</v>
      </c>
      <c r="DU248">
        <v>91</v>
      </c>
      <c r="DV248" t="s">
        <v>918</v>
      </c>
    </row>
    <row r="249" spans="1:126">
      <c r="A249" t="s">
        <v>160</v>
      </c>
      <c r="B249">
        <v>3</v>
      </c>
      <c r="C249">
        <v>8.8000000000000007</v>
      </c>
      <c r="D249">
        <v>61152</v>
      </c>
      <c r="E249" t="s">
        <v>144</v>
      </c>
      <c r="F249" t="s">
        <v>145</v>
      </c>
      <c r="G249">
        <v>20061023</v>
      </c>
      <c r="H249" t="s">
        <v>979</v>
      </c>
      <c r="I249" t="s">
        <v>295</v>
      </c>
      <c r="J249">
        <v>20061024</v>
      </c>
      <c r="K249" t="s">
        <v>624</v>
      </c>
      <c r="L249" t="s">
        <v>980</v>
      </c>
      <c r="M249" t="s">
        <v>981</v>
      </c>
      <c r="N249" t="s">
        <v>133</v>
      </c>
      <c r="O249" t="s">
        <v>133</v>
      </c>
      <c r="P249">
        <v>0.2155</v>
      </c>
      <c r="Q249" t="s">
        <v>135</v>
      </c>
      <c r="R249" t="s">
        <v>136</v>
      </c>
      <c r="S249" t="s">
        <v>135</v>
      </c>
      <c r="T249" t="s">
        <v>137</v>
      </c>
      <c r="U249" t="s">
        <v>137</v>
      </c>
      <c r="V249">
        <v>0</v>
      </c>
      <c r="W249" t="s">
        <v>147</v>
      </c>
      <c r="X249">
        <v>143.5</v>
      </c>
      <c r="Y249">
        <v>20061021</v>
      </c>
      <c r="Z249" t="s">
        <v>138</v>
      </c>
      <c r="AA249" t="s">
        <v>982</v>
      </c>
      <c r="AB249" t="s">
        <v>879</v>
      </c>
      <c r="AC249">
        <v>40</v>
      </c>
      <c r="AD249">
        <v>71.650000000000006</v>
      </c>
      <c r="AE249">
        <v>65.739999999999995</v>
      </c>
      <c r="AF249">
        <v>10.88</v>
      </c>
      <c r="AG249">
        <v>10.11</v>
      </c>
      <c r="AH249">
        <v>10.34</v>
      </c>
      <c r="AI249">
        <v>40</v>
      </c>
      <c r="AJ249" t="s">
        <v>983</v>
      </c>
      <c r="AK249">
        <v>40</v>
      </c>
      <c r="AL249">
        <v>4.7</v>
      </c>
      <c r="AM249">
        <v>4.0999999999999996</v>
      </c>
      <c r="AN249">
        <v>8.8000000000000007</v>
      </c>
      <c r="AO249">
        <v>0</v>
      </c>
      <c r="AP249">
        <v>3148</v>
      </c>
      <c r="AQ249">
        <v>3153</v>
      </c>
      <c r="AR249">
        <v>3150</v>
      </c>
      <c r="AS249">
        <v>13.2</v>
      </c>
      <c r="AT249">
        <v>13.8</v>
      </c>
      <c r="AU249">
        <v>13.5</v>
      </c>
      <c r="AV249">
        <v>2.1800000000000002</v>
      </c>
      <c r="AW249">
        <v>2.35</v>
      </c>
      <c r="AX249">
        <v>2.2599999999999998</v>
      </c>
      <c r="AY249">
        <v>3524.9</v>
      </c>
      <c r="AZ249">
        <v>4718.8</v>
      </c>
      <c r="BA249">
        <v>4226.7</v>
      </c>
      <c r="BB249">
        <v>1767.6</v>
      </c>
      <c r="BC249">
        <v>2024.5</v>
      </c>
      <c r="BD249">
        <v>1856.3</v>
      </c>
      <c r="BE249">
        <v>842</v>
      </c>
      <c r="BF249">
        <v>861</v>
      </c>
      <c r="BG249">
        <v>850</v>
      </c>
      <c r="BH249">
        <v>143.6</v>
      </c>
      <c r="BI249">
        <v>143.69999999999999</v>
      </c>
      <c r="BJ249">
        <v>143.6</v>
      </c>
      <c r="BK249">
        <v>87.8</v>
      </c>
      <c r="BL249">
        <v>88.1</v>
      </c>
      <c r="BM249">
        <v>87.9</v>
      </c>
      <c r="BN249">
        <v>93.4</v>
      </c>
      <c r="BO249">
        <v>93.6</v>
      </c>
      <c r="BP249">
        <v>93.5</v>
      </c>
      <c r="BQ249">
        <v>5.5</v>
      </c>
      <c r="BR249">
        <v>5.7</v>
      </c>
      <c r="BS249">
        <v>5.6</v>
      </c>
      <c r="BT249">
        <v>26.7</v>
      </c>
      <c r="BU249">
        <v>34.1</v>
      </c>
      <c r="BV249">
        <v>30.9</v>
      </c>
      <c r="BW249">
        <v>274</v>
      </c>
      <c r="BX249">
        <v>281</v>
      </c>
      <c r="BY249">
        <v>277</v>
      </c>
      <c r="BZ249">
        <v>10.5</v>
      </c>
      <c r="CA249">
        <v>11.2</v>
      </c>
      <c r="CB249">
        <v>10.9</v>
      </c>
      <c r="CC249">
        <v>-0.8</v>
      </c>
      <c r="CD249">
        <v>0.5</v>
      </c>
      <c r="CE249">
        <v>0</v>
      </c>
      <c r="CF249">
        <v>0.49</v>
      </c>
      <c r="CG249">
        <v>0.51</v>
      </c>
      <c r="CH249">
        <v>0.5</v>
      </c>
      <c r="CI249">
        <v>35</v>
      </c>
      <c r="CJ249">
        <v>35</v>
      </c>
      <c r="CK249">
        <v>35</v>
      </c>
      <c r="CL249">
        <v>160.30000000000001</v>
      </c>
      <c r="CM249">
        <v>194</v>
      </c>
      <c r="CN249">
        <v>169.5</v>
      </c>
      <c r="CO249">
        <v>1660</v>
      </c>
      <c r="CP249">
        <v>720</v>
      </c>
      <c r="CQ249">
        <v>540</v>
      </c>
      <c r="CR249">
        <v>1800</v>
      </c>
      <c r="CS249">
        <v>6.6000000000000003E-2</v>
      </c>
      <c r="CT249">
        <v>7.1099999999999997E-2</v>
      </c>
      <c r="CU249">
        <v>6.8599999999999994E-2</v>
      </c>
      <c r="CV249">
        <v>8.8900000000000007E-2</v>
      </c>
      <c r="CW249">
        <v>9.6500000000000002E-2</v>
      </c>
      <c r="CX249">
        <v>9.2700000000000005E-2</v>
      </c>
      <c r="CY249">
        <v>6.0999999999999999E-2</v>
      </c>
      <c r="CZ249">
        <v>6.3500000000000001E-2</v>
      </c>
      <c r="DA249">
        <v>6.2199999999999998E-2</v>
      </c>
      <c r="DB249">
        <v>6.3500000000000001E-2</v>
      </c>
      <c r="DC249">
        <v>6.3500000000000001E-2</v>
      </c>
      <c r="DD249">
        <v>6.3500000000000001E-2</v>
      </c>
      <c r="DE249">
        <v>6.0999999999999999E-2</v>
      </c>
      <c r="DF249">
        <v>6.3500000000000001E-2</v>
      </c>
      <c r="DG249">
        <v>6.2199999999999998E-2</v>
      </c>
      <c r="DH249">
        <v>0</v>
      </c>
      <c r="DI249">
        <v>10</v>
      </c>
      <c r="DJ249">
        <v>5.5899999999999998E-2</v>
      </c>
      <c r="DK249" t="s">
        <v>893</v>
      </c>
      <c r="DL249">
        <v>152</v>
      </c>
      <c r="DM249">
        <v>8252</v>
      </c>
      <c r="DN249" t="s">
        <v>188</v>
      </c>
      <c r="DO249">
        <v>1295</v>
      </c>
      <c r="DP249">
        <v>2405</v>
      </c>
      <c r="DQ249" t="s">
        <v>142</v>
      </c>
      <c r="DR249">
        <v>202</v>
      </c>
      <c r="DS249">
        <v>20061023</v>
      </c>
      <c r="DT249" t="s">
        <v>979</v>
      </c>
      <c r="DU249">
        <v>152</v>
      </c>
      <c r="DV249" t="s">
        <v>918</v>
      </c>
    </row>
    <row r="250" spans="1:126">
      <c r="A250" t="s">
        <v>160</v>
      </c>
      <c r="B250">
        <v>5</v>
      </c>
      <c r="C250" t="s">
        <v>161</v>
      </c>
      <c r="D250">
        <v>61154</v>
      </c>
      <c r="E250" t="s">
        <v>577</v>
      </c>
      <c r="F250" t="s">
        <v>128</v>
      </c>
      <c r="G250">
        <v>20061024</v>
      </c>
      <c r="H250" t="s">
        <v>984</v>
      </c>
      <c r="I250" t="s">
        <v>334</v>
      </c>
      <c r="J250">
        <v>20061025</v>
      </c>
      <c r="K250" t="s">
        <v>624</v>
      </c>
      <c r="L250" t="s">
        <v>461</v>
      </c>
      <c r="M250" t="s">
        <v>285</v>
      </c>
      <c r="N250" t="s">
        <v>133</v>
      </c>
      <c r="O250" t="s">
        <v>133</v>
      </c>
      <c r="P250" t="s">
        <v>134</v>
      </c>
      <c r="Q250" t="s">
        <v>135</v>
      </c>
      <c r="R250" t="s">
        <v>136</v>
      </c>
      <c r="S250" t="s">
        <v>135</v>
      </c>
      <c r="T250" t="s">
        <v>137</v>
      </c>
      <c r="U250" t="s">
        <v>137</v>
      </c>
      <c r="V250">
        <v>0</v>
      </c>
      <c r="W250" t="s">
        <v>151</v>
      </c>
      <c r="X250">
        <v>143.5</v>
      </c>
      <c r="Y250">
        <v>20061022</v>
      </c>
      <c r="Z250" t="s">
        <v>138</v>
      </c>
      <c r="AA250" t="s">
        <v>255</v>
      </c>
      <c r="AB250" t="s">
        <v>879</v>
      </c>
      <c r="AC250">
        <v>40</v>
      </c>
      <c r="AD250" t="s">
        <v>165</v>
      </c>
      <c r="AE250" t="s">
        <v>165</v>
      </c>
      <c r="AF250" t="s">
        <v>165</v>
      </c>
      <c r="AG250" t="s">
        <v>165</v>
      </c>
      <c r="AH250" t="s">
        <v>137</v>
      </c>
      <c r="AI250" t="s">
        <v>166</v>
      </c>
      <c r="AJ250" t="s">
        <v>985</v>
      </c>
      <c r="AK250" t="s">
        <v>248</v>
      </c>
      <c r="AL250" t="s">
        <v>161</v>
      </c>
      <c r="AM250" t="s">
        <v>161</v>
      </c>
      <c r="AN250" t="s">
        <v>161</v>
      </c>
      <c r="AO250" t="s">
        <v>161</v>
      </c>
      <c r="AP250" t="s">
        <v>168</v>
      </c>
      <c r="AQ250" t="s">
        <v>168</v>
      </c>
      <c r="AR250" t="s">
        <v>168</v>
      </c>
      <c r="AS250" t="s">
        <v>161</v>
      </c>
      <c r="AT250" t="s">
        <v>161</v>
      </c>
      <c r="AU250" t="s">
        <v>161</v>
      </c>
      <c r="AV250" t="s">
        <v>169</v>
      </c>
      <c r="AW250" t="s">
        <v>169</v>
      </c>
      <c r="AX250" t="s">
        <v>169</v>
      </c>
      <c r="AY250" t="s">
        <v>168</v>
      </c>
      <c r="AZ250" t="s">
        <v>168</v>
      </c>
      <c r="BA250" t="s">
        <v>168</v>
      </c>
      <c r="BB250" t="s">
        <v>168</v>
      </c>
      <c r="BC250" t="s">
        <v>168</v>
      </c>
      <c r="BD250" t="s">
        <v>168</v>
      </c>
      <c r="BE250" t="s">
        <v>170</v>
      </c>
      <c r="BF250" t="s">
        <v>170</v>
      </c>
      <c r="BG250" t="s">
        <v>170</v>
      </c>
      <c r="BH250" t="s">
        <v>161</v>
      </c>
      <c r="BI250" t="s">
        <v>161</v>
      </c>
      <c r="BJ250" t="s">
        <v>161</v>
      </c>
      <c r="BK250" t="s">
        <v>161</v>
      </c>
      <c r="BL250" t="s">
        <v>161</v>
      </c>
      <c r="BM250" t="s">
        <v>161</v>
      </c>
      <c r="BN250" t="s">
        <v>161</v>
      </c>
      <c r="BO250" t="s">
        <v>161</v>
      </c>
      <c r="BP250" t="s">
        <v>161</v>
      </c>
      <c r="BQ250" t="s">
        <v>171</v>
      </c>
      <c r="BR250" t="s">
        <v>171</v>
      </c>
      <c r="BS250" t="s">
        <v>171</v>
      </c>
      <c r="BT250" t="s">
        <v>161</v>
      </c>
      <c r="BU250" t="s">
        <v>161</v>
      </c>
      <c r="BV250" t="s">
        <v>161</v>
      </c>
      <c r="BW250" t="s">
        <v>166</v>
      </c>
      <c r="BX250" t="s">
        <v>166</v>
      </c>
      <c r="BY250" t="s">
        <v>166</v>
      </c>
      <c r="BZ250" t="s">
        <v>172</v>
      </c>
      <c r="CA250" t="s">
        <v>172</v>
      </c>
      <c r="CB250" t="s">
        <v>172</v>
      </c>
      <c r="CC250" t="s">
        <v>172</v>
      </c>
      <c r="CD250" t="s">
        <v>172</v>
      </c>
      <c r="CE250" t="s">
        <v>172</v>
      </c>
      <c r="CF250" t="s">
        <v>173</v>
      </c>
      <c r="CG250" t="s">
        <v>173</v>
      </c>
      <c r="CH250" t="s">
        <v>173</v>
      </c>
      <c r="CI250" t="s">
        <v>174</v>
      </c>
      <c r="CJ250" t="s">
        <v>174</v>
      </c>
      <c r="CK250" t="s">
        <v>174</v>
      </c>
      <c r="CL250" t="s">
        <v>161</v>
      </c>
      <c r="CM250" t="s">
        <v>161</v>
      </c>
      <c r="CN250" t="s">
        <v>161</v>
      </c>
      <c r="CO250" t="s">
        <v>166</v>
      </c>
      <c r="CP250" t="s">
        <v>166</v>
      </c>
      <c r="CQ250" t="s">
        <v>166</v>
      </c>
      <c r="CR250" t="s">
        <v>166</v>
      </c>
      <c r="CS250" t="s">
        <v>134</v>
      </c>
      <c r="CT250" t="s">
        <v>134</v>
      </c>
      <c r="CU250" t="s">
        <v>134</v>
      </c>
      <c r="CV250" t="s">
        <v>134</v>
      </c>
      <c r="CW250" t="s">
        <v>134</v>
      </c>
      <c r="CX250" t="s">
        <v>134</v>
      </c>
      <c r="CY250" t="s">
        <v>134</v>
      </c>
      <c r="CZ250" t="s">
        <v>134</v>
      </c>
      <c r="DA250" t="s">
        <v>134</v>
      </c>
      <c r="DB250" t="s">
        <v>134</v>
      </c>
      <c r="DC250" t="s">
        <v>134</v>
      </c>
      <c r="DD250" t="s">
        <v>134</v>
      </c>
      <c r="DE250" t="s">
        <v>134</v>
      </c>
      <c r="DF250" t="s">
        <v>134</v>
      </c>
      <c r="DG250" t="s">
        <v>134</v>
      </c>
      <c r="DH250" t="s">
        <v>134</v>
      </c>
      <c r="DI250" t="s">
        <v>174</v>
      </c>
      <c r="DJ250" t="s">
        <v>134</v>
      </c>
      <c r="DK250" t="s">
        <v>175</v>
      </c>
      <c r="DL250" t="s">
        <v>175</v>
      </c>
      <c r="DM250" t="s">
        <v>175</v>
      </c>
      <c r="DN250" t="s">
        <v>175</v>
      </c>
      <c r="DO250" t="s">
        <v>175</v>
      </c>
      <c r="DP250" t="s">
        <v>175</v>
      </c>
      <c r="DQ250" t="s">
        <v>175</v>
      </c>
      <c r="DR250">
        <v>97</v>
      </c>
      <c r="DS250">
        <v>20061024</v>
      </c>
      <c r="DT250" t="s">
        <v>984</v>
      </c>
      <c r="DU250">
        <v>320</v>
      </c>
      <c r="DV250" t="s">
        <v>918</v>
      </c>
    </row>
    <row r="251" spans="1:126">
      <c r="A251" t="s">
        <v>160</v>
      </c>
      <c r="B251">
        <v>3</v>
      </c>
      <c r="C251">
        <v>16</v>
      </c>
      <c r="D251">
        <v>61155</v>
      </c>
      <c r="E251" t="s">
        <v>577</v>
      </c>
      <c r="F251" t="s">
        <v>145</v>
      </c>
      <c r="G251">
        <v>20061027</v>
      </c>
      <c r="H251" t="s">
        <v>986</v>
      </c>
      <c r="I251" t="s">
        <v>236</v>
      </c>
      <c r="J251">
        <v>20061027</v>
      </c>
      <c r="K251">
        <v>20070127</v>
      </c>
      <c r="L251" t="s">
        <v>133</v>
      </c>
      <c r="M251" t="s">
        <v>133</v>
      </c>
      <c r="N251" t="s">
        <v>133</v>
      </c>
      <c r="O251" t="s">
        <v>133</v>
      </c>
      <c r="P251">
        <v>2.06E-2</v>
      </c>
      <c r="Q251" t="s">
        <v>135</v>
      </c>
      <c r="R251" t="s">
        <v>136</v>
      </c>
      <c r="S251" t="s">
        <v>135</v>
      </c>
      <c r="T251" t="s">
        <v>137</v>
      </c>
      <c r="U251" t="s">
        <v>137</v>
      </c>
      <c r="V251">
        <v>0</v>
      </c>
      <c r="W251" t="s">
        <v>200</v>
      </c>
      <c r="X251">
        <v>143.5</v>
      </c>
      <c r="Y251">
        <v>20061025</v>
      </c>
      <c r="Z251" t="s">
        <v>138</v>
      </c>
      <c r="AA251" t="s">
        <v>987</v>
      </c>
      <c r="AB251" t="s">
        <v>879</v>
      </c>
      <c r="AC251">
        <v>40</v>
      </c>
      <c r="AD251">
        <v>59.04</v>
      </c>
      <c r="AE251">
        <v>52.46</v>
      </c>
      <c r="AF251">
        <v>10.17</v>
      </c>
      <c r="AG251">
        <v>9.11</v>
      </c>
      <c r="AH251">
        <v>9.32</v>
      </c>
      <c r="AI251">
        <v>90</v>
      </c>
      <c r="AJ251" t="s">
        <v>988</v>
      </c>
      <c r="AK251">
        <v>40</v>
      </c>
      <c r="AL251">
        <v>7.9</v>
      </c>
      <c r="AM251">
        <v>8.1</v>
      </c>
      <c r="AN251">
        <v>16</v>
      </c>
      <c r="AO251">
        <v>0</v>
      </c>
      <c r="AP251">
        <v>3147</v>
      </c>
      <c r="AQ251">
        <v>3153</v>
      </c>
      <c r="AR251">
        <v>3150</v>
      </c>
      <c r="AS251">
        <v>13</v>
      </c>
      <c r="AT251">
        <v>13.7</v>
      </c>
      <c r="AU251">
        <v>13.5</v>
      </c>
      <c r="AV251">
        <v>2.16</v>
      </c>
      <c r="AW251">
        <v>2.36</v>
      </c>
      <c r="AX251">
        <v>2.25</v>
      </c>
      <c r="AY251">
        <v>4382.3</v>
      </c>
      <c r="AZ251">
        <v>5114.3999999999996</v>
      </c>
      <c r="BA251">
        <v>4690.1000000000004</v>
      </c>
      <c r="BB251">
        <v>2027.7</v>
      </c>
      <c r="BC251">
        <v>2249.3000000000002</v>
      </c>
      <c r="BD251">
        <v>2104.1999999999998</v>
      </c>
      <c r="BE251">
        <v>845</v>
      </c>
      <c r="BF251">
        <v>857</v>
      </c>
      <c r="BG251">
        <v>851</v>
      </c>
      <c r="BH251">
        <v>143.6</v>
      </c>
      <c r="BI251">
        <v>143.69999999999999</v>
      </c>
      <c r="BJ251">
        <v>143.6</v>
      </c>
      <c r="BK251">
        <v>87.7</v>
      </c>
      <c r="BL251">
        <v>88</v>
      </c>
      <c r="BM251">
        <v>87.9</v>
      </c>
      <c r="BN251">
        <v>93.3</v>
      </c>
      <c r="BO251">
        <v>93.7</v>
      </c>
      <c r="BP251">
        <v>93.5</v>
      </c>
      <c r="BQ251">
        <v>5.5</v>
      </c>
      <c r="BR251">
        <v>5.7</v>
      </c>
      <c r="BS251">
        <v>5.6</v>
      </c>
      <c r="BT251">
        <v>26.9</v>
      </c>
      <c r="BU251">
        <v>34.700000000000003</v>
      </c>
      <c r="BV251">
        <v>31.5</v>
      </c>
      <c r="BW251">
        <v>274</v>
      </c>
      <c r="BX251">
        <v>284</v>
      </c>
      <c r="BY251">
        <v>277</v>
      </c>
      <c r="BZ251">
        <v>10.1</v>
      </c>
      <c r="CA251">
        <v>11.2</v>
      </c>
      <c r="CB251">
        <v>10.8</v>
      </c>
      <c r="CC251">
        <v>0.4</v>
      </c>
      <c r="CD251">
        <v>0.6</v>
      </c>
      <c r="CE251">
        <v>0.5</v>
      </c>
      <c r="CF251">
        <v>0.47</v>
      </c>
      <c r="CG251">
        <v>0.51</v>
      </c>
      <c r="CH251">
        <v>0.5</v>
      </c>
      <c r="CI251">
        <v>35</v>
      </c>
      <c r="CJ251">
        <v>35</v>
      </c>
      <c r="CK251">
        <v>35</v>
      </c>
      <c r="CL251">
        <v>151.80000000000001</v>
      </c>
      <c r="CM251">
        <v>188.6</v>
      </c>
      <c r="CN251">
        <v>165.3</v>
      </c>
      <c r="CO251">
        <v>1660</v>
      </c>
      <c r="CP251">
        <v>720</v>
      </c>
      <c r="CQ251">
        <v>540</v>
      </c>
      <c r="CR251">
        <v>1750</v>
      </c>
      <c r="CS251">
        <v>6.3500000000000001E-2</v>
      </c>
      <c r="CT251">
        <v>7.1099999999999997E-2</v>
      </c>
      <c r="CU251">
        <v>6.7299999999999999E-2</v>
      </c>
      <c r="CV251">
        <v>8.6400000000000005E-2</v>
      </c>
      <c r="CW251">
        <v>9.4E-2</v>
      </c>
      <c r="CX251">
        <v>9.0200000000000002E-2</v>
      </c>
      <c r="CY251">
        <v>6.0999999999999999E-2</v>
      </c>
      <c r="CZ251">
        <v>6.3500000000000001E-2</v>
      </c>
      <c r="DA251">
        <v>6.2199999999999998E-2</v>
      </c>
      <c r="DB251">
        <v>6.3500000000000001E-2</v>
      </c>
      <c r="DC251">
        <v>6.6000000000000003E-2</v>
      </c>
      <c r="DD251">
        <v>6.4799999999999996E-2</v>
      </c>
      <c r="DE251">
        <v>6.0999999999999999E-2</v>
      </c>
      <c r="DF251">
        <v>6.6000000000000003E-2</v>
      </c>
      <c r="DG251">
        <v>6.3500000000000001E-2</v>
      </c>
      <c r="DH251">
        <v>0</v>
      </c>
      <c r="DI251">
        <v>11</v>
      </c>
      <c r="DJ251">
        <v>4.8300000000000003E-2</v>
      </c>
      <c r="DK251" t="s">
        <v>893</v>
      </c>
      <c r="DL251">
        <v>152</v>
      </c>
      <c r="DM251">
        <v>8252</v>
      </c>
      <c r="DN251" t="s">
        <v>188</v>
      </c>
      <c r="DO251">
        <v>1295</v>
      </c>
      <c r="DP251">
        <v>2405</v>
      </c>
      <c r="DQ251" t="s">
        <v>142</v>
      </c>
      <c r="DR251">
        <v>203</v>
      </c>
      <c r="DS251">
        <v>20061027</v>
      </c>
      <c r="DT251" t="s">
        <v>986</v>
      </c>
      <c r="DU251">
        <v>152</v>
      </c>
      <c r="DV251" t="s">
        <v>918</v>
      </c>
    </row>
    <row r="252" spans="1:126">
      <c r="A252" t="s">
        <v>160</v>
      </c>
      <c r="B252">
        <v>5</v>
      </c>
      <c r="C252">
        <v>12.6</v>
      </c>
      <c r="D252">
        <v>61153</v>
      </c>
      <c r="E252" t="s">
        <v>144</v>
      </c>
      <c r="F252" t="s">
        <v>145</v>
      </c>
      <c r="G252">
        <v>20061028</v>
      </c>
      <c r="H252" t="s">
        <v>345</v>
      </c>
      <c r="I252" t="s">
        <v>236</v>
      </c>
      <c r="J252">
        <v>20061030</v>
      </c>
      <c r="K252">
        <v>20070128</v>
      </c>
      <c r="L252" t="s">
        <v>133</v>
      </c>
      <c r="M252" t="s">
        <v>133</v>
      </c>
      <c r="N252" t="s">
        <v>133</v>
      </c>
      <c r="O252" t="s">
        <v>133</v>
      </c>
      <c r="P252">
        <v>1.8533999999999999</v>
      </c>
      <c r="Q252" t="s">
        <v>135</v>
      </c>
      <c r="R252" t="s">
        <v>136</v>
      </c>
      <c r="S252" t="s">
        <v>135</v>
      </c>
      <c r="T252" t="s">
        <v>137</v>
      </c>
      <c r="U252" t="s">
        <v>137</v>
      </c>
      <c r="V252">
        <v>0</v>
      </c>
      <c r="W252" t="s">
        <v>200</v>
      </c>
      <c r="X252">
        <v>143.5</v>
      </c>
      <c r="Y252">
        <v>20061026</v>
      </c>
      <c r="Z252" t="s">
        <v>138</v>
      </c>
      <c r="AA252" t="s">
        <v>534</v>
      </c>
      <c r="AB252" t="s">
        <v>879</v>
      </c>
      <c r="AC252">
        <v>40</v>
      </c>
      <c r="AD252">
        <v>71.540000000000006</v>
      </c>
      <c r="AE252">
        <v>65.56</v>
      </c>
      <c r="AF252">
        <v>10.89</v>
      </c>
      <c r="AG252">
        <v>10.1</v>
      </c>
      <c r="AH252">
        <v>10.34</v>
      </c>
      <c r="AI252">
        <v>-10</v>
      </c>
      <c r="AJ252" t="s">
        <v>989</v>
      </c>
      <c r="AK252">
        <v>40</v>
      </c>
      <c r="AL252">
        <v>4.8</v>
      </c>
      <c r="AM252">
        <v>7.8</v>
      </c>
      <c r="AN252">
        <v>12.6</v>
      </c>
      <c r="AO252">
        <v>0</v>
      </c>
      <c r="AP252">
        <v>3147</v>
      </c>
      <c r="AQ252">
        <v>3152</v>
      </c>
      <c r="AR252">
        <v>3150</v>
      </c>
      <c r="AS252">
        <v>13.3</v>
      </c>
      <c r="AT252">
        <v>13.9</v>
      </c>
      <c r="AU252">
        <v>13.6</v>
      </c>
      <c r="AV252">
        <v>2.14</v>
      </c>
      <c r="AW252">
        <v>2.3199999999999998</v>
      </c>
      <c r="AX252">
        <v>2.2200000000000002</v>
      </c>
      <c r="AY252">
        <v>3760.3</v>
      </c>
      <c r="AZ252">
        <v>4708.3</v>
      </c>
      <c r="BA252">
        <v>4128.2</v>
      </c>
      <c r="BB252">
        <v>1744.1</v>
      </c>
      <c r="BC252">
        <v>2093.8000000000002</v>
      </c>
      <c r="BD252">
        <v>1949.3</v>
      </c>
      <c r="BE252">
        <v>822</v>
      </c>
      <c r="BF252">
        <v>876</v>
      </c>
      <c r="BG252">
        <v>850</v>
      </c>
      <c r="BH252">
        <v>143.4</v>
      </c>
      <c r="BI252">
        <v>143.5</v>
      </c>
      <c r="BJ252">
        <v>143.5</v>
      </c>
      <c r="BK252">
        <v>87.5</v>
      </c>
      <c r="BL252">
        <v>88.3</v>
      </c>
      <c r="BM252">
        <v>87.9</v>
      </c>
      <c r="BN252">
        <v>93.1</v>
      </c>
      <c r="BO252">
        <v>93.9</v>
      </c>
      <c r="BP252">
        <v>93.5</v>
      </c>
      <c r="BQ252">
        <v>5.5</v>
      </c>
      <c r="BR252">
        <v>5.8</v>
      </c>
      <c r="BS252">
        <v>5.6</v>
      </c>
      <c r="BT252">
        <v>24</v>
      </c>
      <c r="BU252">
        <v>40.5</v>
      </c>
      <c r="BV252">
        <v>30.9</v>
      </c>
      <c r="BW252">
        <v>272</v>
      </c>
      <c r="BX252">
        <v>284</v>
      </c>
      <c r="BY252">
        <v>280</v>
      </c>
      <c r="BZ252">
        <v>10.7</v>
      </c>
      <c r="CA252">
        <v>11.3</v>
      </c>
      <c r="CB252">
        <v>11</v>
      </c>
      <c r="CC252">
        <v>0.1</v>
      </c>
      <c r="CD252">
        <v>0.2</v>
      </c>
      <c r="CE252">
        <v>0.2</v>
      </c>
      <c r="CF252">
        <v>0.38</v>
      </c>
      <c r="CG252">
        <v>0.56999999999999995</v>
      </c>
      <c r="CH252">
        <v>0.5</v>
      </c>
      <c r="CI252">
        <v>35</v>
      </c>
      <c r="CJ252">
        <v>35</v>
      </c>
      <c r="CK252">
        <v>35</v>
      </c>
      <c r="CL252">
        <v>4.8</v>
      </c>
      <c r="CM252">
        <v>170.9</v>
      </c>
      <c r="CN252">
        <v>125.6</v>
      </c>
      <c r="CO252">
        <v>1660</v>
      </c>
      <c r="CP252">
        <v>720</v>
      </c>
      <c r="CQ252">
        <v>540</v>
      </c>
      <c r="CR252">
        <v>1850</v>
      </c>
      <c r="CS252">
        <v>8.3799999999999999E-2</v>
      </c>
      <c r="CT252">
        <v>8.6400000000000005E-2</v>
      </c>
      <c r="CU252">
        <v>8.5099999999999995E-2</v>
      </c>
      <c r="CV252">
        <v>8.8900000000000007E-2</v>
      </c>
      <c r="CW252">
        <v>9.6500000000000002E-2</v>
      </c>
      <c r="CX252">
        <v>9.2700000000000005E-2</v>
      </c>
      <c r="CY252">
        <v>6.0999999999999999E-2</v>
      </c>
      <c r="CZ252">
        <v>6.6000000000000003E-2</v>
      </c>
      <c r="DA252">
        <v>6.4100000000000004E-2</v>
      </c>
      <c r="DB252">
        <v>6.3500000000000001E-2</v>
      </c>
      <c r="DC252">
        <v>6.6000000000000003E-2</v>
      </c>
      <c r="DD252">
        <v>6.4799999999999996E-2</v>
      </c>
      <c r="DE252">
        <v>6.3500000000000001E-2</v>
      </c>
      <c r="DF252">
        <v>6.3500000000000001E-2</v>
      </c>
      <c r="DG252">
        <v>6.3500000000000001E-2</v>
      </c>
      <c r="DH252">
        <v>5.0000000000000001E-3</v>
      </c>
      <c r="DI252">
        <v>5</v>
      </c>
      <c r="DJ252">
        <v>3.8100000000000002E-2</v>
      </c>
      <c r="DK252">
        <v>1627</v>
      </c>
      <c r="DL252">
        <v>320</v>
      </c>
      <c r="DM252">
        <v>8252</v>
      </c>
      <c r="DN252" t="s">
        <v>188</v>
      </c>
      <c r="DO252">
        <v>869</v>
      </c>
      <c r="DP252">
        <v>2405</v>
      </c>
      <c r="DQ252" t="s">
        <v>142</v>
      </c>
      <c r="DR252">
        <v>98</v>
      </c>
      <c r="DS252">
        <v>20061028</v>
      </c>
      <c r="DT252" t="s">
        <v>345</v>
      </c>
      <c r="DU252">
        <v>320</v>
      </c>
      <c r="DV252" t="s">
        <v>918</v>
      </c>
    </row>
    <row r="253" spans="1:126">
      <c r="A253" t="s">
        <v>126</v>
      </c>
      <c r="B253">
        <v>4</v>
      </c>
      <c r="C253">
        <v>23.4</v>
      </c>
      <c r="D253">
        <v>61041</v>
      </c>
      <c r="E253" t="s">
        <v>577</v>
      </c>
      <c r="F253" t="s">
        <v>145</v>
      </c>
      <c r="G253">
        <v>20061207</v>
      </c>
      <c r="H253" t="s">
        <v>427</v>
      </c>
      <c r="I253" t="s">
        <v>295</v>
      </c>
      <c r="J253">
        <v>20061211</v>
      </c>
      <c r="K253" t="s">
        <v>624</v>
      </c>
      <c r="L253" t="s">
        <v>897</v>
      </c>
      <c r="M253" t="s">
        <v>133</v>
      </c>
      <c r="N253" t="s">
        <v>133</v>
      </c>
      <c r="O253" t="s">
        <v>133</v>
      </c>
      <c r="P253">
        <v>1.5464</v>
      </c>
      <c r="Q253" t="s">
        <v>135</v>
      </c>
      <c r="R253" t="s">
        <v>136</v>
      </c>
      <c r="S253" t="s">
        <v>135</v>
      </c>
      <c r="T253" t="s">
        <v>137</v>
      </c>
      <c r="U253" t="s">
        <v>137</v>
      </c>
      <c r="V253">
        <v>0</v>
      </c>
      <c r="W253" t="s">
        <v>286</v>
      </c>
      <c r="X253">
        <v>143.5</v>
      </c>
      <c r="Y253">
        <v>20061205</v>
      </c>
      <c r="Z253" t="s">
        <v>138</v>
      </c>
      <c r="AA253" t="s">
        <v>637</v>
      </c>
      <c r="AB253" t="s">
        <v>901</v>
      </c>
      <c r="AC253">
        <v>40</v>
      </c>
      <c r="AD253">
        <v>58.85</v>
      </c>
      <c r="AE253">
        <v>52.85</v>
      </c>
      <c r="AF253">
        <v>10.17</v>
      </c>
      <c r="AG253">
        <v>9.2799999999999994</v>
      </c>
      <c r="AH253">
        <v>9.48</v>
      </c>
      <c r="AI253">
        <v>140</v>
      </c>
      <c r="AJ253" t="s">
        <v>990</v>
      </c>
      <c r="AK253">
        <v>40</v>
      </c>
      <c r="AL253">
        <v>10.1</v>
      </c>
      <c r="AM253">
        <v>13.3</v>
      </c>
      <c r="AN253">
        <v>23.4</v>
      </c>
      <c r="AO253">
        <v>0</v>
      </c>
      <c r="AP253">
        <v>3147</v>
      </c>
      <c r="AQ253">
        <v>3160</v>
      </c>
      <c r="AR253">
        <v>3151.9</v>
      </c>
      <c r="AS253">
        <v>13.2</v>
      </c>
      <c r="AT253">
        <v>13.6</v>
      </c>
      <c r="AU253">
        <v>13.3</v>
      </c>
      <c r="AV253">
        <v>2.15</v>
      </c>
      <c r="AW253">
        <v>2.2799999999999998</v>
      </c>
      <c r="AX253">
        <v>2.21</v>
      </c>
      <c r="AY253">
        <v>6.3</v>
      </c>
      <c r="AZ253">
        <v>7.7</v>
      </c>
      <c r="BA253">
        <v>7</v>
      </c>
      <c r="BB253" t="s">
        <v>168</v>
      </c>
      <c r="BC253" t="s">
        <v>168</v>
      </c>
      <c r="BD253" t="s">
        <v>168</v>
      </c>
      <c r="BE253">
        <v>833</v>
      </c>
      <c r="BF253">
        <v>856</v>
      </c>
      <c r="BG253">
        <v>846</v>
      </c>
      <c r="BH253">
        <v>143.1</v>
      </c>
      <c r="BI253">
        <v>144.1</v>
      </c>
      <c r="BJ253">
        <v>143.6</v>
      </c>
      <c r="BK253">
        <v>87.5</v>
      </c>
      <c r="BL253">
        <v>88.1</v>
      </c>
      <c r="BM253">
        <v>87.9</v>
      </c>
      <c r="BN253">
        <v>93.3</v>
      </c>
      <c r="BO253">
        <v>93.9</v>
      </c>
      <c r="BP253">
        <v>93.6</v>
      </c>
      <c r="BQ253">
        <v>5.4</v>
      </c>
      <c r="BR253">
        <v>6.3</v>
      </c>
      <c r="BS253">
        <v>5.6</v>
      </c>
      <c r="BT253">
        <v>25.7</v>
      </c>
      <c r="BU253">
        <v>32.6</v>
      </c>
      <c r="BV253">
        <v>28.8</v>
      </c>
      <c r="BW253">
        <v>276</v>
      </c>
      <c r="BX253">
        <v>276</v>
      </c>
      <c r="BY253">
        <v>276</v>
      </c>
      <c r="BZ253">
        <v>8.1</v>
      </c>
      <c r="CA253">
        <v>10.1</v>
      </c>
      <c r="CB253">
        <v>9.1</v>
      </c>
      <c r="CC253">
        <v>0.2</v>
      </c>
      <c r="CD253">
        <v>0.3</v>
      </c>
      <c r="CE253">
        <v>0.2</v>
      </c>
      <c r="CF253">
        <v>0.45</v>
      </c>
      <c r="CG253">
        <v>0.55000000000000004</v>
      </c>
      <c r="CH253">
        <v>0.5</v>
      </c>
      <c r="CI253">
        <v>35</v>
      </c>
      <c r="CJ253">
        <v>35</v>
      </c>
      <c r="CK253">
        <v>35</v>
      </c>
      <c r="CL253">
        <v>158.6</v>
      </c>
      <c r="CM253">
        <v>206.7</v>
      </c>
      <c r="CN253">
        <v>185.6</v>
      </c>
      <c r="CO253">
        <v>1660</v>
      </c>
      <c r="CP253">
        <v>720</v>
      </c>
      <c r="CQ253">
        <v>540</v>
      </c>
      <c r="CR253">
        <v>1700</v>
      </c>
      <c r="CS253">
        <v>5.5899999999999998E-2</v>
      </c>
      <c r="CT253">
        <v>5.5899999999999998E-2</v>
      </c>
      <c r="CU253">
        <v>5.5899999999999998E-2</v>
      </c>
      <c r="CV253">
        <v>7.8700000000000006E-2</v>
      </c>
      <c r="CW253">
        <v>7.8700000000000006E-2</v>
      </c>
      <c r="CX253">
        <v>7.8700000000000006E-2</v>
      </c>
      <c r="CY253">
        <v>6.3500000000000001E-2</v>
      </c>
      <c r="CZ253">
        <v>6.3500000000000001E-2</v>
      </c>
      <c r="DA253">
        <v>6.3500000000000001E-2</v>
      </c>
      <c r="DB253">
        <v>5.5899999999999998E-2</v>
      </c>
      <c r="DC253">
        <v>6.6000000000000003E-2</v>
      </c>
      <c r="DD253">
        <v>6.0999999999999999E-2</v>
      </c>
      <c r="DE253">
        <v>6.0999999999999999E-2</v>
      </c>
      <c r="DF253">
        <v>7.1099999999999997E-2</v>
      </c>
      <c r="DG253">
        <v>6.6000000000000003E-2</v>
      </c>
      <c r="DH253">
        <v>0</v>
      </c>
      <c r="DI253">
        <v>15</v>
      </c>
      <c r="DJ253">
        <v>5.0799999999999998E-2</v>
      </c>
      <c r="DK253" t="s">
        <v>825</v>
      </c>
      <c r="DL253">
        <v>6982</v>
      </c>
      <c r="DM253">
        <v>8252</v>
      </c>
      <c r="DN253">
        <v>8231</v>
      </c>
      <c r="DO253">
        <v>1272</v>
      </c>
      <c r="DP253">
        <v>2405</v>
      </c>
      <c r="DQ253" t="s">
        <v>142</v>
      </c>
      <c r="DR253">
        <v>152</v>
      </c>
      <c r="DS253">
        <v>20061207</v>
      </c>
      <c r="DT253" t="s">
        <v>427</v>
      </c>
      <c r="DU253">
        <v>66</v>
      </c>
      <c r="DV253" t="s">
        <v>918</v>
      </c>
    </row>
    <row r="254" spans="1:126">
      <c r="A254" t="s">
        <v>126</v>
      </c>
      <c r="B254">
        <v>3</v>
      </c>
      <c r="C254">
        <v>0</v>
      </c>
      <c r="D254">
        <v>61139</v>
      </c>
      <c r="E254" t="s">
        <v>144</v>
      </c>
      <c r="F254" t="s">
        <v>128</v>
      </c>
      <c r="G254">
        <v>20061213</v>
      </c>
      <c r="H254" t="s">
        <v>991</v>
      </c>
      <c r="I254" t="s">
        <v>241</v>
      </c>
      <c r="J254">
        <v>20061213</v>
      </c>
      <c r="K254" t="s">
        <v>624</v>
      </c>
      <c r="L254">
        <v>20061208</v>
      </c>
      <c r="M254" t="s">
        <v>133</v>
      </c>
      <c r="N254" t="s">
        <v>133</v>
      </c>
      <c r="O254" t="s">
        <v>133</v>
      </c>
      <c r="P254">
        <v>-3.5775999999999999</v>
      </c>
      <c r="Q254" t="s">
        <v>135</v>
      </c>
      <c r="R254" t="s">
        <v>136</v>
      </c>
      <c r="S254" t="s">
        <v>135</v>
      </c>
      <c r="T254" t="s">
        <v>137</v>
      </c>
      <c r="U254" t="s">
        <v>137</v>
      </c>
      <c r="V254">
        <v>0</v>
      </c>
      <c r="W254" t="s">
        <v>286</v>
      </c>
      <c r="X254">
        <v>143.5</v>
      </c>
      <c r="Y254">
        <v>20061211</v>
      </c>
      <c r="Z254" t="s">
        <v>138</v>
      </c>
      <c r="AA254" t="s">
        <v>505</v>
      </c>
      <c r="AB254" t="s">
        <v>901</v>
      </c>
      <c r="AC254">
        <v>26</v>
      </c>
      <c r="AD254">
        <v>0</v>
      </c>
      <c r="AE254">
        <v>0</v>
      </c>
      <c r="AF254">
        <v>0</v>
      </c>
      <c r="AG254">
        <v>0</v>
      </c>
      <c r="AH254" t="s">
        <v>137</v>
      </c>
      <c r="AI254">
        <v>0</v>
      </c>
      <c r="AJ254" t="s">
        <v>992</v>
      </c>
      <c r="AK254">
        <v>26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 t="s">
        <v>168</v>
      </c>
      <c r="BC254" t="s">
        <v>168</v>
      </c>
      <c r="BD254" t="s">
        <v>168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BX254">
        <v>0</v>
      </c>
      <c r="BY254">
        <v>0</v>
      </c>
      <c r="BZ254">
        <v>0</v>
      </c>
      <c r="CA254">
        <v>0</v>
      </c>
      <c r="CB254">
        <v>0</v>
      </c>
      <c r="CC254">
        <v>0</v>
      </c>
      <c r="CD254">
        <v>0</v>
      </c>
      <c r="CE254">
        <v>0</v>
      </c>
      <c r="CF254">
        <v>0</v>
      </c>
      <c r="CG254">
        <v>0</v>
      </c>
      <c r="CH254">
        <v>0</v>
      </c>
      <c r="CI254">
        <v>0</v>
      </c>
      <c r="CJ254">
        <v>0</v>
      </c>
      <c r="CK254">
        <v>0</v>
      </c>
      <c r="CL254">
        <v>0</v>
      </c>
      <c r="CM254">
        <v>0</v>
      </c>
      <c r="CN254">
        <v>0</v>
      </c>
      <c r="CO254">
        <v>0</v>
      </c>
      <c r="CP254">
        <v>0</v>
      </c>
      <c r="CQ254">
        <v>0</v>
      </c>
      <c r="CR254">
        <v>0</v>
      </c>
      <c r="CS254">
        <v>0</v>
      </c>
      <c r="CT254">
        <v>0</v>
      </c>
      <c r="CU254">
        <v>0</v>
      </c>
      <c r="CV254">
        <v>0</v>
      </c>
      <c r="CW254">
        <v>0</v>
      </c>
      <c r="CX254">
        <v>0</v>
      </c>
      <c r="CY254">
        <v>0</v>
      </c>
      <c r="CZ254">
        <v>0</v>
      </c>
      <c r="DA254">
        <v>0</v>
      </c>
      <c r="DB254">
        <v>0</v>
      </c>
      <c r="DC254">
        <v>0</v>
      </c>
      <c r="DD254">
        <v>0</v>
      </c>
      <c r="DE254">
        <v>0</v>
      </c>
      <c r="DF254">
        <v>0</v>
      </c>
      <c r="DG254">
        <v>0</v>
      </c>
      <c r="DH254">
        <v>0</v>
      </c>
      <c r="DI254">
        <v>0</v>
      </c>
      <c r="DJ254">
        <v>0</v>
      </c>
      <c r="DK254" t="s">
        <v>175</v>
      </c>
      <c r="DL254" t="s">
        <v>175</v>
      </c>
      <c r="DM254" t="s">
        <v>175</v>
      </c>
      <c r="DN254" t="s">
        <v>175</v>
      </c>
      <c r="DO254" t="s">
        <v>175</v>
      </c>
      <c r="DP254" t="s">
        <v>175</v>
      </c>
      <c r="DQ254" t="s">
        <v>175</v>
      </c>
      <c r="DR254">
        <v>18</v>
      </c>
      <c r="DS254">
        <v>20061213</v>
      </c>
      <c r="DT254" t="s">
        <v>991</v>
      </c>
      <c r="DU254" t="s">
        <v>927</v>
      </c>
      <c r="DV254" t="s">
        <v>246</v>
      </c>
    </row>
    <row r="255" spans="1:126">
      <c r="A255" t="s">
        <v>126</v>
      </c>
      <c r="B255">
        <v>4</v>
      </c>
      <c r="C255">
        <v>11.9</v>
      </c>
      <c r="D255">
        <v>60844</v>
      </c>
      <c r="E255" t="s">
        <v>577</v>
      </c>
      <c r="F255" t="s">
        <v>145</v>
      </c>
      <c r="G255">
        <v>20061214</v>
      </c>
      <c r="H255" t="s">
        <v>401</v>
      </c>
      <c r="I255" t="s">
        <v>236</v>
      </c>
      <c r="J255">
        <v>20061215</v>
      </c>
      <c r="K255">
        <v>20070314</v>
      </c>
      <c r="L255" t="s">
        <v>736</v>
      </c>
      <c r="M255" t="s">
        <v>993</v>
      </c>
      <c r="N255" t="s">
        <v>133</v>
      </c>
      <c r="O255" t="s">
        <v>133</v>
      </c>
      <c r="P255">
        <v>-0.82469999999999999</v>
      </c>
      <c r="Q255" t="s">
        <v>135</v>
      </c>
      <c r="R255" t="s">
        <v>136</v>
      </c>
      <c r="S255" t="s">
        <v>135</v>
      </c>
      <c r="T255" t="s">
        <v>137</v>
      </c>
      <c r="U255" t="s">
        <v>137</v>
      </c>
      <c r="V255">
        <v>0</v>
      </c>
      <c r="W255" t="s">
        <v>151</v>
      </c>
      <c r="X255">
        <v>143.5</v>
      </c>
      <c r="Y255">
        <v>20061212</v>
      </c>
      <c r="Z255" t="s">
        <v>138</v>
      </c>
      <c r="AA255" t="s">
        <v>994</v>
      </c>
      <c r="AB255" t="s">
        <v>901</v>
      </c>
      <c r="AC255">
        <v>40</v>
      </c>
      <c r="AD255">
        <v>58.99</v>
      </c>
      <c r="AE255">
        <v>52.32</v>
      </c>
      <c r="AF255">
        <v>10.07</v>
      </c>
      <c r="AG255">
        <v>9.2200000000000006</v>
      </c>
      <c r="AH255">
        <v>9.3699999999999992</v>
      </c>
      <c r="AI255">
        <v>242</v>
      </c>
      <c r="AJ255" t="s">
        <v>995</v>
      </c>
      <c r="AK255">
        <v>40</v>
      </c>
      <c r="AL255">
        <v>5.3</v>
      </c>
      <c r="AM255">
        <v>6.6</v>
      </c>
      <c r="AN255">
        <v>11.9</v>
      </c>
      <c r="AO255">
        <v>0</v>
      </c>
      <c r="AP255">
        <v>3147</v>
      </c>
      <c r="AQ255">
        <v>3162</v>
      </c>
      <c r="AR255">
        <v>3154.2</v>
      </c>
      <c r="AS255">
        <v>13.3</v>
      </c>
      <c r="AT255">
        <v>13.5</v>
      </c>
      <c r="AU255">
        <v>13.4</v>
      </c>
      <c r="AV255">
        <v>2.17</v>
      </c>
      <c r="AW255">
        <v>2.2200000000000002</v>
      </c>
      <c r="AX255">
        <v>2.19</v>
      </c>
      <c r="AY255">
        <v>6.8</v>
      </c>
      <c r="AZ255">
        <v>7.1</v>
      </c>
      <c r="BA255">
        <v>7</v>
      </c>
      <c r="BB255" t="s">
        <v>168</v>
      </c>
      <c r="BC255" t="s">
        <v>168</v>
      </c>
      <c r="BD255" t="s">
        <v>168</v>
      </c>
      <c r="BE255">
        <v>835</v>
      </c>
      <c r="BF255">
        <v>870</v>
      </c>
      <c r="BG255">
        <v>851</v>
      </c>
      <c r="BH255">
        <v>143.19999999999999</v>
      </c>
      <c r="BI255">
        <v>143.9</v>
      </c>
      <c r="BJ255">
        <v>143.4</v>
      </c>
      <c r="BK255">
        <v>87.6</v>
      </c>
      <c r="BL255">
        <v>88.2</v>
      </c>
      <c r="BM255">
        <v>87.9</v>
      </c>
      <c r="BN255">
        <v>93.2</v>
      </c>
      <c r="BO255">
        <v>93.9</v>
      </c>
      <c r="BP255">
        <v>93.6</v>
      </c>
      <c r="BQ255">
        <v>5.3</v>
      </c>
      <c r="BR255">
        <v>5.8</v>
      </c>
      <c r="BS255">
        <v>5.6</v>
      </c>
      <c r="BT255">
        <v>23.9</v>
      </c>
      <c r="BU255">
        <v>28.8</v>
      </c>
      <c r="BV255">
        <v>25.7</v>
      </c>
      <c r="BW255">
        <v>272</v>
      </c>
      <c r="BX255">
        <v>276</v>
      </c>
      <c r="BY255">
        <v>276</v>
      </c>
      <c r="BZ255">
        <v>8.8000000000000007</v>
      </c>
      <c r="CA255">
        <v>9.8000000000000007</v>
      </c>
      <c r="CB255">
        <v>9.6</v>
      </c>
      <c r="CC255">
        <v>0.2</v>
      </c>
      <c r="CD255">
        <v>0.2</v>
      </c>
      <c r="CE255">
        <v>0.2</v>
      </c>
      <c r="CF255">
        <v>0.5</v>
      </c>
      <c r="CG255">
        <v>0.52</v>
      </c>
      <c r="CH255">
        <v>0.5</v>
      </c>
      <c r="CI255">
        <v>35</v>
      </c>
      <c r="CJ255">
        <v>35</v>
      </c>
      <c r="CK255">
        <v>35</v>
      </c>
      <c r="CL255">
        <v>167.1</v>
      </c>
      <c r="CM255">
        <v>212.4</v>
      </c>
      <c r="CN255">
        <v>187.7</v>
      </c>
      <c r="CO255">
        <v>1660</v>
      </c>
      <c r="CP255">
        <v>720</v>
      </c>
      <c r="CQ255">
        <v>540</v>
      </c>
      <c r="CR255">
        <v>1598</v>
      </c>
      <c r="CS255">
        <v>5.0799999999999998E-2</v>
      </c>
      <c r="CT255">
        <v>5.0799999999999998E-2</v>
      </c>
      <c r="CU255">
        <v>5.0799999999999998E-2</v>
      </c>
      <c r="CV255">
        <v>7.8700000000000006E-2</v>
      </c>
      <c r="CW255">
        <v>7.8700000000000006E-2</v>
      </c>
      <c r="CX255">
        <v>7.8700000000000006E-2</v>
      </c>
      <c r="CY255">
        <v>6.3500000000000001E-2</v>
      </c>
      <c r="CZ255">
        <v>6.3500000000000001E-2</v>
      </c>
      <c r="DA255">
        <v>6.3500000000000001E-2</v>
      </c>
      <c r="DB255">
        <v>5.5899999999999998E-2</v>
      </c>
      <c r="DC255">
        <v>6.6000000000000003E-2</v>
      </c>
      <c r="DD255">
        <v>6.0999999999999999E-2</v>
      </c>
      <c r="DE255">
        <v>6.0999999999999999E-2</v>
      </c>
      <c r="DF255">
        <v>7.1099999999999997E-2</v>
      </c>
      <c r="DG255">
        <v>6.6000000000000003E-2</v>
      </c>
      <c r="DH255">
        <v>0</v>
      </c>
      <c r="DI255">
        <v>16</v>
      </c>
      <c r="DJ255">
        <v>5.33E-2</v>
      </c>
      <c r="DK255" t="s">
        <v>825</v>
      </c>
      <c r="DL255" t="s">
        <v>864</v>
      </c>
      <c r="DM255">
        <v>8252</v>
      </c>
      <c r="DN255">
        <v>8231</v>
      </c>
      <c r="DO255">
        <v>1272</v>
      </c>
      <c r="DP255">
        <v>2405</v>
      </c>
      <c r="DQ255" t="s">
        <v>142</v>
      </c>
      <c r="DR255" t="s">
        <v>996</v>
      </c>
      <c r="DS255">
        <v>20061214</v>
      </c>
      <c r="DT255" t="s">
        <v>401</v>
      </c>
      <c r="DU255">
        <v>66</v>
      </c>
      <c r="DV255" t="s">
        <v>918</v>
      </c>
    </row>
    <row r="256" spans="1:126">
      <c r="A256" t="s">
        <v>126</v>
      </c>
      <c r="B256">
        <v>3</v>
      </c>
      <c r="C256">
        <v>19.100000000000001</v>
      </c>
      <c r="D256">
        <v>61880</v>
      </c>
      <c r="E256" t="s">
        <v>144</v>
      </c>
      <c r="F256" t="s">
        <v>128</v>
      </c>
      <c r="G256">
        <v>20061216</v>
      </c>
      <c r="H256" t="s">
        <v>579</v>
      </c>
      <c r="I256" t="s">
        <v>334</v>
      </c>
      <c r="J256">
        <v>20061226</v>
      </c>
      <c r="K256" t="s">
        <v>997</v>
      </c>
      <c r="L256" t="s">
        <v>998</v>
      </c>
      <c r="M256" t="s">
        <v>999</v>
      </c>
      <c r="N256" t="s">
        <v>1000</v>
      </c>
      <c r="O256" t="s">
        <v>133</v>
      </c>
      <c r="P256">
        <v>4.6551999999999998</v>
      </c>
      <c r="Q256" t="s">
        <v>135</v>
      </c>
      <c r="R256" t="s">
        <v>136</v>
      </c>
      <c r="S256" t="s">
        <v>135</v>
      </c>
      <c r="T256" t="s">
        <v>137</v>
      </c>
      <c r="U256" t="s">
        <v>137</v>
      </c>
      <c r="V256">
        <v>0</v>
      </c>
      <c r="W256" t="s">
        <v>1001</v>
      </c>
      <c r="X256">
        <v>143.5</v>
      </c>
      <c r="Y256">
        <v>20061214</v>
      </c>
      <c r="Z256" t="s">
        <v>138</v>
      </c>
      <c r="AA256" t="s">
        <v>520</v>
      </c>
      <c r="AB256" t="s">
        <v>901</v>
      </c>
      <c r="AC256">
        <v>40</v>
      </c>
      <c r="AD256">
        <v>71.41</v>
      </c>
      <c r="AE256">
        <v>65.150000000000006</v>
      </c>
      <c r="AF256">
        <v>10.88</v>
      </c>
      <c r="AG256">
        <v>10.14</v>
      </c>
      <c r="AH256">
        <v>10.28</v>
      </c>
      <c r="AI256">
        <v>180</v>
      </c>
      <c r="AJ256" t="s">
        <v>1002</v>
      </c>
      <c r="AK256">
        <v>40</v>
      </c>
      <c r="AL256">
        <v>8.5</v>
      </c>
      <c r="AM256">
        <v>10.6</v>
      </c>
      <c r="AN256">
        <v>19.100000000000001</v>
      </c>
      <c r="AO256">
        <v>0</v>
      </c>
      <c r="AP256">
        <v>3142</v>
      </c>
      <c r="AQ256">
        <v>3152</v>
      </c>
      <c r="AR256">
        <v>3148</v>
      </c>
      <c r="AS256">
        <v>13.6</v>
      </c>
      <c r="AT256">
        <v>13.8</v>
      </c>
      <c r="AU256">
        <v>13.7</v>
      </c>
      <c r="AV256">
        <v>2.2200000000000002</v>
      </c>
      <c r="AW256">
        <v>2.31</v>
      </c>
      <c r="AX256">
        <v>2.2599999999999998</v>
      </c>
      <c r="AY256">
        <v>7.1</v>
      </c>
      <c r="AZ256">
        <v>7.3</v>
      </c>
      <c r="BA256">
        <v>7.2</v>
      </c>
      <c r="BB256" t="s">
        <v>168</v>
      </c>
      <c r="BC256" t="s">
        <v>168</v>
      </c>
      <c r="BD256" t="s">
        <v>168</v>
      </c>
      <c r="BE256">
        <v>839</v>
      </c>
      <c r="BF256">
        <v>857</v>
      </c>
      <c r="BG256">
        <v>848</v>
      </c>
      <c r="BH256">
        <v>143</v>
      </c>
      <c r="BI256">
        <v>143.9</v>
      </c>
      <c r="BJ256">
        <v>143.4</v>
      </c>
      <c r="BK256">
        <v>87.5</v>
      </c>
      <c r="BL256">
        <v>88.2</v>
      </c>
      <c r="BM256">
        <v>87.9</v>
      </c>
      <c r="BN256">
        <v>93.4</v>
      </c>
      <c r="BO256">
        <v>93.9</v>
      </c>
      <c r="BP256">
        <v>93.7</v>
      </c>
      <c r="BQ256">
        <v>5.5</v>
      </c>
      <c r="BR256">
        <v>6.1</v>
      </c>
      <c r="BS256">
        <v>5.8</v>
      </c>
      <c r="BT256">
        <v>26.3</v>
      </c>
      <c r="BU256">
        <v>30.3</v>
      </c>
      <c r="BV256">
        <v>28.1</v>
      </c>
      <c r="BW256">
        <v>276</v>
      </c>
      <c r="BX256">
        <v>276</v>
      </c>
      <c r="BY256">
        <v>276</v>
      </c>
      <c r="BZ256">
        <v>8.1</v>
      </c>
      <c r="CA256">
        <v>8.4</v>
      </c>
      <c r="CB256">
        <v>8.1999999999999993</v>
      </c>
      <c r="CC256">
        <v>0.4</v>
      </c>
      <c r="CD256">
        <v>0.4</v>
      </c>
      <c r="CE256">
        <v>0.4</v>
      </c>
      <c r="CF256">
        <v>0.45</v>
      </c>
      <c r="CG256">
        <v>0.6</v>
      </c>
      <c r="CH256">
        <v>0.5</v>
      </c>
      <c r="CI256">
        <v>35</v>
      </c>
      <c r="CJ256">
        <v>35</v>
      </c>
      <c r="CK256">
        <v>35</v>
      </c>
      <c r="CL256">
        <v>184.1</v>
      </c>
      <c r="CM256">
        <v>209.6</v>
      </c>
      <c r="CN256">
        <v>195.5</v>
      </c>
      <c r="CO256">
        <v>1660</v>
      </c>
      <c r="CP256">
        <v>720</v>
      </c>
      <c r="CQ256">
        <v>540</v>
      </c>
      <c r="CR256">
        <v>1660</v>
      </c>
      <c r="CS256">
        <v>5.0799999999999998E-2</v>
      </c>
      <c r="CT256">
        <v>5.0799999999999998E-2</v>
      </c>
      <c r="CU256">
        <v>5.0799999999999998E-2</v>
      </c>
      <c r="CV256">
        <v>7.8700000000000006E-2</v>
      </c>
      <c r="CW256">
        <v>7.8700000000000006E-2</v>
      </c>
      <c r="CX256">
        <v>7.8700000000000006E-2</v>
      </c>
      <c r="CY256">
        <v>6.6000000000000003E-2</v>
      </c>
      <c r="CZ256">
        <v>6.6000000000000003E-2</v>
      </c>
      <c r="DA256">
        <v>6.6000000000000003E-2</v>
      </c>
      <c r="DB256">
        <v>6.3500000000000001E-2</v>
      </c>
      <c r="DC256">
        <v>6.3500000000000001E-2</v>
      </c>
      <c r="DD256">
        <v>6.3500000000000001E-2</v>
      </c>
      <c r="DE256">
        <v>6.6000000000000003E-2</v>
      </c>
      <c r="DF256">
        <v>7.6200000000000004E-2</v>
      </c>
      <c r="DG256">
        <v>7.1099999999999997E-2</v>
      </c>
      <c r="DH256">
        <v>0</v>
      </c>
      <c r="DI256">
        <v>1</v>
      </c>
      <c r="DJ256">
        <v>3.56E-2</v>
      </c>
      <c r="DK256">
        <v>61021</v>
      </c>
      <c r="DL256" t="s">
        <v>141</v>
      </c>
      <c r="DM256">
        <v>8252</v>
      </c>
      <c r="DN256">
        <v>8231</v>
      </c>
      <c r="DO256">
        <v>1288</v>
      </c>
      <c r="DP256" t="s">
        <v>516</v>
      </c>
      <c r="DQ256" t="s">
        <v>142</v>
      </c>
      <c r="DR256" t="s">
        <v>348</v>
      </c>
      <c r="DS256">
        <v>20061216</v>
      </c>
      <c r="DT256" t="s">
        <v>579</v>
      </c>
      <c r="DU256" t="s">
        <v>927</v>
      </c>
      <c r="DV256" t="s">
        <v>1003</v>
      </c>
    </row>
    <row r="257" spans="1:126">
      <c r="A257" t="s">
        <v>160</v>
      </c>
      <c r="B257">
        <v>3</v>
      </c>
      <c r="C257">
        <v>10.3</v>
      </c>
      <c r="D257">
        <v>61442</v>
      </c>
      <c r="E257" t="s">
        <v>144</v>
      </c>
      <c r="F257" t="s">
        <v>145</v>
      </c>
      <c r="G257">
        <v>20061219</v>
      </c>
      <c r="H257" t="s">
        <v>1004</v>
      </c>
      <c r="I257" t="s">
        <v>236</v>
      </c>
      <c r="J257">
        <v>20061219</v>
      </c>
      <c r="K257">
        <v>20070319</v>
      </c>
      <c r="L257" t="s">
        <v>133</v>
      </c>
      <c r="M257" t="s">
        <v>133</v>
      </c>
      <c r="N257" t="s">
        <v>133</v>
      </c>
      <c r="O257" t="s">
        <v>133</v>
      </c>
      <c r="P257">
        <v>0.86209999999999998</v>
      </c>
      <c r="Q257" t="s">
        <v>135</v>
      </c>
      <c r="R257" t="s">
        <v>136</v>
      </c>
      <c r="S257" t="s">
        <v>135</v>
      </c>
      <c r="T257" t="s">
        <v>137</v>
      </c>
      <c r="U257" t="s">
        <v>137</v>
      </c>
      <c r="V257">
        <v>0</v>
      </c>
      <c r="W257" t="s">
        <v>147</v>
      </c>
      <c r="X257">
        <v>143.5</v>
      </c>
      <c r="Y257">
        <v>20061217</v>
      </c>
      <c r="Z257" t="s">
        <v>138</v>
      </c>
      <c r="AA257" t="s">
        <v>533</v>
      </c>
      <c r="AB257" t="s">
        <v>879</v>
      </c>
      <c r="AC257">
        <v>40</v>
      </c>
      <c r="AD257">
        <v>71.7</v>
      </c>
      <c r="AE257">
        <v>66.03</v>
      </c>
      <c r="AF257">
        <v>10.9</v>
      </c>
      <c r="AG257">
        <v>10.15</v>
      </c>
      <c r="AH257">
        <v>10.44</v>
      </c>
      <c r="AI257">
        <v>40</v>
      </c>
      <c r="AJ257" t="s">
        <v>1005</v>
      </c>
      <c r="AK257">
        <v>40</v>
      </c>
      <c r="AL257">
        <v>4.5999999999999996</v>
      </c>
      <c r="AM257">
        <v>5.7</v>
      </c>
      <c r="AN257">
        <v>10.3</v>
      </c>
      <c r="AO257">
        <v>0</v>
      </c>
      <c r="AP257">
        <v>3145</v>
      </c>
      <c r="AQ257">
        <v>3156</v>
      </c>
      <c r="AR257">
        <v>3150</v>
      </c>
      <c r="AS257">
        <v>13.4</v>
      </c>
      <c r="AT257">
        <v>13.9</v>
      </c>
      <c r="AU257">
        <v>13.6</v>
      </c>
      <c r="AV257">
        <v>2.14</v>
      </c>
      <c r="AW257">
        <v>2.27</v>
      </c>
      <c r="AX257">
        <v>2.21</v>
      </c>
      <c r="AY257">
        <v>4254.8</v>
      </c>
      <c r="AZ257">
        <v>4733.6000000000004</v>
      </c>
      <c r="BA257">
        <v>4540.6000000000004</v>
      </c>
      <c r="BB257">
        <v>1979.6</v>
      </c>
      <c r="BC257">
        <v>2175.6999999999998</v>
      </c>
      <c r="BD257">
        <v>2089.4</v>
      </c>
      <c r="BE257">
        <v>839</v>
      </c>
      <c r="BF257">
        <v>871</v>
      </c>
      <c r="BG257">
        <v>850</v>
      </c>
      <c r="BH257">
        <v>143.6</v>
      </c>
      <c r="BI257">
        <v>143.69999999999999</v>
      </c>
      <c r="BJ257">
        <v>143.6</v>
      </c>
      <c r="BK257">
        <v>87.8</v>
      </c>
      <c r="BL257">
        <v>88</v>
      </c>
      <c r="BM257">
        <v>87.9</v>
      </c>
      <c r="BN257">
        <v>93.3</v>
      </c>
      <c r="BO257">
        <v>93.6</v>
      </c>
      <c r="BP257">
        <v>93.5</v>
      </c>
      <c r="BQ257">
        <v>5.5</v>
      </c>
      <c r="BR257">
        <v>5.7</v>
      </c>
      <c r="BS257">
        <v>5.6</v>
      </c>
      <c r="BT257">
        <v>27.7</v>
      </c>
      <c r="BU257">
        <v>31.6</v>
      </c>
      <c r="BV257">
        <v>29.1</v>
      </c>
      <c r="BW257">
        <v>277</v>
      </c>
      <c r="BX257">
        <v>283</v>
      </c>
      <c r="BY257">
        <v>279</v>
      </c>
      <c r="BZ257">
        <v>10.8</v>
      </c>
      <c r="CA257">
        <v>11.3</v>
      </c>
      <c r="CB257">
        <v>11</v>
      </c>
      <c r="CC257">
        <v>0</v>
      </c>
      <c r="CD257">
        <v>0.4</v>
      </c>
      <c r="CE257">
        <v>0.2</v>
      </c>
      <c r="CF257">
        <v>0.48</v>
      </c>
      <c r="CG257">
        <v>0.51</v>
      </c>
      <c r="CH257">
        <v>0.5</v>
      </c>
      <c r="CI257">
        <v>35</v>
      </c>
      <c r="CJ257">
        <v>35</v>
      </c>
      <c r="CK257">
        <v>35</v>
      </c>
      <c r="CL257">
        <v>131.69999999999999</v>
      </c>
      <c r="CM257">
        <v>191.4</v>
      </c>
      <c r="CN257">
        <v>164.2</v>
      </c>
      <c r="CO257">
        <v>1660</v>
      </c>
      <c r="CP257">
        <v>720</v>
      </c>
      <c r="CQ257">
        <v>540</v>
      </c>
      <c r="CR257">
        <v>1800</v>
      </c>
      <c r="CS257">
        <v>8.3799999999999999E-2</v>
      </c>
      <c r="CT257">
        <v>8.8900000000000007E-2</v>
      </c>
      <c r="CU257">
        <v>8.5699999999999998E-2</v>
      </c>
      <c r="CV257">
        <v>9.4E-2</v>
      </c>
      <c r="CW257">
        <v>0.1016</v>
      </c>
      <c r="CX257">
        <v>9.7799999999999998E-2</v>
      </c>
      <c r="CY257">
        <v>6.0999999999999999E-2</v>
      </c>
      <c r="CZ257">
        <v>6.3500000000000001E-2</v>
      </c>
      <c r="DA257">
        <v>6.1600000000000002E-2</v>
      </c>
      <c r="DB257">
        <v>7.3700000000000002E-2</v>
      </c>
      <c r="DC257">
        <v>7.6200000000000004E-2</v>
      </c>
      <c r="DD257">
        <v>7.4899999999999994E-2</v>
      </c>
      <c r="DE257">
        <v>5.0799999999999998E-2</v>
      </c>
      <c r="DF257">
        <v>5.8400000000000001E-2</v>
      </c>
      <c r="DG257">
        <v>5.4600000000000003E-2</v>
      </c>
      <c r="DH257">
        <v>2.5000000000000001E-3</v>
      </c>
      <c r="DI257">
        <v>8</v>
      </c>
      <c r="DJ257">
        <v>3.8100000000000002E-2</v>
      </c>
      <c r="DK257" t="s">
        <v>893</v>
      </c>
      <c r="DL257">
        <v>152</v>
      </c>
      <c r="DM257">
        <v>8252</v>
      </c>
      <c r="DN257" t="s">
        <v>188</v>
      </c>
      <c r="DO257">
        <v>1295</v>
      </c>
      <c r="DP257">
        <v>2405</v>
      </c>
      <c r="DQ257" t="s">
        <v>965</v>
      </c>
      <c r="DR257">
        <v>212</v>
      </c>
      <c r="DS257">
        <v>20061219</v>
      </c>
      <c r="DT257" t="s">
        <v>1004</v>
      </c>
      <c r="DU257">
        <v>152</v>
      </c>
      <c r="DV257" t="s">
        <v>918</v>
      </c>
    </row>
    <row r="258" spans="1:126">
      <c r="A258" t="s">
        <v>160</v>
      </c>
      <c r="B258">
        <v>5</v>
      </c>
      <c r="C258">
        <v>20.399999999999999</v>
      </c>
      <c r="D258">
        <v>61424</v>
      </c>
      <c r="E258" t="s">
        <v>577</v>
      </c>
      <c r="F258" t="s">
        <v>145</v>
      </c>
      <c r="G258">
        <v>20070102</v>
      </c>
      <c r="H258" t="s">
        <v>1006</v>
      </c>
      <c r="I258" t="s">
        <v>236</v>
      </c>
      <c r="J258">
        <v>20070103</v>
      </c>
      <c r="K258">
        <v>20070402</v>
      </c>
      <c r="L258" t="s">
        <v>133</v>
      </c>
      <c r="M258" t="s">
        <v>133</v>
      </c>
      <c r="N258" t="s">
        <v>133</v>
      </c>
      <c r="O258" t="s">
        <v>133</v>
      </c>
      <c r="P258">
        <v>0.92779999999999996</v>
      </c>
      <c r="Q258" t="s">
        <v>135</v>
      </c>
      <c r="R258" t="s">
        <v>136</v>
      </c>
      <c r="S258" t="s">
        <v>135</v>
      </c>
      <c r="T258" t="s">
        <v>137</v>
      </c>
      <c r="U258" t="s">
        <v>137</v>
      </c>
      <c r="V258">
        <v>0</v>
      </c>
      <c r="W258" t="s">
        <v>200</v>
      </c>
      <c r="X258">
        <v>143.5</v>
      </c>
      <c r="Y258">
        <v>20061231</v>
      </c>
      <c r="Z258" t="s">
        <v>138</v>
      </c>
      <c r="AA258" t="s">
        <v>1007</v>
      </c>
      <c r="AB258" t="s">
        <v>879</v>
      </c>
      <c r="AC258">
        <v>40</v>
      </c>
      <c r="AD258">
        <v>58.77</v>
      </c>
      <c r="AE258">
        <v>52.25</v>
      </c>
      <c r="AF258">
        <v>10.15</v>
      </c>
      <c r="AG258">
        <v>9.14</v>
      </c>
      <c r="AH258">
        <v>9.26</v>
      </c>
      <c r="AI258">
        <v>90</v>
      </c>
      <c r="AJ258" t="s">
        <v>1008</v>
      </c>
      <c r="AK258">
        <v>40</v>
      </c>
      <c r="AL258">
        <v>11.4</v>
      </c>
      <c r="AM258">
        <v>9</v>
      </c>
      <c r="AN258">
        <v>20.399999999999999</v>
      </c>
      <c r="AO258">
        <v>0</v>
      </c>
      <c r="AP258">
        <v>3145</v>
      </c>
      <c r="AQ258">
        <v>3155</v>
      </c>
      <c r="AR258">
        <v>3150</v>
      </c>
      <c r="AS258">
        <v>13.5</v>
      </c>
      <c r="AT258">
        <v>13.9</v>
      </c>
      <c r="AU258">
        <v>13.7</v>
      </c>
      <c r="AV258">
        <v>2.2000000000000002</v>
      </c>
      <c r="AW258">
        <v>2.34</v>
      </c>
      <c r="AX258">
        <v>2.2599999999999998</v>
      </c>
      <c r="AY258">
        <v>4585.2</v>
      </c>
      <c r="AZ258">
        <v>5347.9</v>
      </c>
      <c r="BA258">
        <v>4879.3</v>
      </c>
      <c r="BB258">
        <v>1909.7</v>
      </c>
      <c r="BC258">
        <v>2241</v>
      </c>
      <c r="BD258">
        <v>2141.3000000000002</v>
      </c>
      <c r="BE258">
        <v>840</v>
      </c>
      <c r="BF258">
        <v>864</v>
      </c>
      <c r="BG258">
        <v>852</v>
      </c>
      <c r="BH258">
        <v>143.4</v>
      </c>
      <c r="BI258">
        <v>143.5</v>
      </c>
      <c r="BJ258">
        <v>143.5</v>
      </c>
      <c r="BK258">
        <v>87.6</v>
      </c>
      <c r="BL258">
        <v>88.2</v>
      </c>
      <c r="BM258">
        <v>87.9</v>
      </c>
      <c r="BN258">
        <v>93.2</v>
      </c>
      <c r="BO258">
        <v>93.8</v>
      </c>
      <c r="BP258">
        <v>93.5</v>
      </c>
      <c r="BQ258">
        <v>5.4</v>
      </c>
      <c r="BR258">
        <v>5.7</v>
      </c>
      <c r="BS258">
        <v>5.6</v>
      </c>
      <c r="BT258">
        <v>23.1</v>
      </c>
      <c r="BU258">
        <v>27.3</v>
      </c>
      <c r="BV258">
        <v>25</v>
      </c>
      <c r="BW258">
        <v>269</v>
      </c>
      <c r="BX258">
        <v>279</v>
      </c>
      <c r="BY258">
        <v>273</v>
      </c>
      <c r="BZ258">
        <v>10.9</v>
      </c>
      <c r="CA258">
        <v>11.5</v>
      </c>
      <c r="CB258">
        <v>11.1</v>
      </c>
      <c r="CC258">
        <v>-0.1</v>
      </c>
      <c r="CD258">
        <v>0</v>
      </c>
      <c r="CE258">
        <v>0</v>
      </c>
      <c r="CF258">
        <v>0.46</v>
      </c>
      <c r="CG258">
        <v>0.55000000000000004</v>
      </c>
      <c r="CH258">
        <v>0.5</v>
      </c>
      <c r="CI258">
        <v>35</v>
      </c>
      <c r="CJ258">
        <v>35</v>
      </c>
      <c r="CK258">
        <v>35</v>
      </c>
      <c r="CL258">
        <v>127</v>
      </c>
      <c r="CM258">
        <v>150.1</v>
      </c>
      <c r="CN258">
        <v>137.9</v>
      </c>
      <c r="CO258">
        <v>1660</v>
      </c>
      <c r="CP258">
        <v>720</v>
      </c>
      <c r="CQ258">
        <v>540</v>
      </c>
      <c r="CR258">
        <v>1750</v>
      </c>
      <c r="CS258">
        <v>6.8599999999999994E-2</v>
      </c>
      <c r="CT258">
        <v>7.3700000000000002E-2</v>
      </c>
      <c r="CU258">
        <v>7.1800000000000003E-2</v>
      </c>
      <c r="CV258">
        <v>8.6400000000000005E-2</v>
      </c>
      <c r="CW258">
        <v>9.4E-2</v>
      </c>
      <c r="CX258">
        <v>9.0200000000000002E-2</v>
      </c>
      <c r="CY258">
        <v>6.0999999999999999E-2</v>
      </c>
      <c r="CZ258">
        <v>6.6000000000000003E-2</v>
      </c>
      <c r="DA258">
        <v>6.2899999999999998E-2</v>
      </c>
      <c r="DB258">
        <v>6.3500000000000001E-2</v>
      </c>
      <c r="DC258">
        <v>6.8599999999999994E-2</v>
      </c>
      <c r="DD258">
        <v>6.6000000000000003E-2</v>
      </c>
      <c r="DE258">
        <v>7.1099999999999997E-2</v>
      </c>
      <c r="DF258">
        <v>7.3700000000000002E-2</v>
      </c>
      <c r="DG258">
        <v>7.2400000000000006E-2</v>
      </c>
      <c r="DH258">
        <v>5.1000000000000004E-3</v>
      </c>
      <c r="DI258">
        <v>11</v>
      </c>
      <c r="DJ258">
        <v>3.8100000000000002E-2</v>
      </c>
      <c r="DK258">
        <v>1627</v>
      </c>
      <c r="DL258">
        <v>320</v>
      </c>
      <c r="DM258">
        <v>8252</v>
      </c>
      <c r="DN258" t="s">
        <v>188</v>
      </c>
      <c r="DO258">
        <v>869</v>
      </c>
      <c r="DP258">
        <v>2405</v>
      </c>
      <c r="DQ258" t="s">
        <v>965</v>
      </c>
      <c r="DR258">
        <v>107</v>
      </c>
      <c r="DS258">
        <v>20070102</v>
      </c>
      <c r="DT258" t="s">
        <v>1006</v>
      </c>
      <c r="DU258">
        <v>320</v>
      </c>
      <c r="DV258" t="s">
        <v>918</v>
      </c>
    </row>
    <row r="259" spans="1:126">
      <c r="A259" t="s">
        <v>160</v>
      </c>
      <c r="B259">
        <v>3</v>
      </c>
      <c r="C259">
        <v>20.399999999999999</v>
      </c>
      <c r="D259">
        <v>61425</v>
      </c>
      <c r="E259" t="s">
        <v>577</v>
      </c>
      <c r="F259" t="s">
        <v>145</v>
      </c>
      <c r="G259">
        <v>20070128</v>
      </c>
      <c r="H259" t="s">
        <v>1009</v>
      </c>
      <c r="I259" t="s">
        <v>295</v>
      </c>
      <c r="J259">
        <v>20070202</v>
      </c>
      <c r="K259" t="s">
        <v>624</v>
      </c>
      <c r="L259" t="s">
        <v>980</v>
      </c>
      <c r="M259" t="s">
        <v>133</v>
      </c>
      <c r="N259" t="s">
        <v>133</v>
      </c>
      <c r="O259" t="s">
        <v>133</v>
      </c>
      <c r="P259">
        <v>0.92779999999999996</v>
      </c>
      <c r="Q259" t="s">
        <v>135</v>
      </c>
      <c r="R259" t="s">
        <v>136</v>
      </c>
      <c r="S259" t="s">
        <v>135</v>
      </c>
      <c r="T259" t="s">
        <v>137</v>
      </c>
      <c r="U259" t="s">
        <v>137</v>
      </c>
      <c r="V259">
        <v>0</v>
      </c>
      <c r="W259" t="s">
        <v>151</v>
      </c>
      <c r="X259">
        <v>143.5</v>
      </c>
      <c r="Y259">
        <v>20070126</v>
      </c>
      <c r="Z259" t="s">
        <v>138</v>
      </c>
      <c r="AA259" t="s">
        <v>1010</v>
      </c>
      <c r="AB259" t="s">
        <v>879</v>
      </c>
      <c r="AC259">
        <v>40</v>
      </c>
      <c r="AD259">
        <v>59.03</v>
      </c>
      <c r="AE259">
        <v>52.92</v>
      </c>
      <c r="AF259">
        <v>10.199999999999999</v>
      </c>
      <c r="AG259">
        <v>9.2200000000000006</v>
      </c>
      <c r="AH259">
        <v>9.41</v>
      </c>
      <c r="AI259">
        <v>40</v>
      </c>
      <c r="AJ259" t="s">
        <v>1011</v>
      </c>
      <c r="AK259">
        <v>40</v>
      </c>
      <c r="AL259">
        <v>8.1</v>
      </c>
      <c r="AM259">
        <v>12.3</v>
      </c>
      <c r="AN259">
        <v>20.399999999999999</v>
      </c>
      <c r="AO259">
        <v>0</v>
      </c>
      <c r="AP259">
        <v>3144</v>
      </c>
      <c r="AQ259">
        <v>3156</v>
      </c>
      <c r="AR259">
        <v>3150</v>
      </c>
      <c r="AS259">
        <v>13.4</v>
      </c>
      <c r="AT259">
        <v>13.8</v>
      </c>
      <c r="AU259">
        <v>13.6</v>
      </c>
      <c r="AV259">
        <v>2.2200000000000002</v>
      </c>
      <c r="AW259">
        <v>2.33</v>
      </c>
      <c r="AX259">
        <v>2.2799999999999998</v>
      </c>
      <c r="AY259">
        <v>4956.3</v>
      </c>
      <c r="AZ259">
        <v>5238.1000000000004</v>
      </c>
      <c r="BA259">
        <v>5123.1000000000004</v>
      </c>
      <c r="BB259">
        <v>2001.1</v>
      </c>
      <c r="BC259">
        <v>2209.6999999999998</v>
      </c>
      <c r="BD259">
        <v>2136.9</v>
      </c>
      <c r="BE259">
        <v>844</v>
      </c>
      <c r="BF259">
        <v>862</v>
      </c>
      <c r="BG259">
        <v>850</v>
      </c>
      <c r="BH259">
        <v>143.5</v>
      </c>
      <c r="BI259">
        <v>143.69999999999999</v>
      </c>
      <c r="BJ259">
        <v>143.6</v>
      </c>
      <c r="BK259">
        <v>87.6</v>
      </c>
      <c r="BL259">
        <v>88.2</v>
      </c>
      <c r="BM259">
        <v>87.9</v>
      </c>
      <c r="BN259">
        <v>93.2</v>
      </c>
      <c r="BO259">
        <v>93.8</v>
      </c>
      <c r="BP259">
        <v>93.5</v>
      </c>
      <c r="BQ259">
        <v>5.5</v>
      </c>
      <c r="BR259">
        <v>5.7</v>
      </c>
      <c r="BS259">
        <v>5.6</v>
      </c>
      <c r="BT259">
        <v>29</v>
      </c>
      <c r="BU259">
        <v>32.1</v>
      </c>
      <c r="BV259">
        <v>30.7</v>
      </c>
      <c r="BW259">
        <v>269</v>
      </c>
      <c r="BX259">
        <v>277</v>
      </c>
      <c r="BY259">
        <v>274</v>
      </c>
      <c r="BZ259">
        <v>10.4</v>
      </c>
      <c r="CA259">
        <v>11.2</v>
      </c>
      <c r="CB259">
        <v>11</v>
      </c>
      <c r="CC259">
        <v>0.1</v>
      </c>
      <c r="CD259">
        <v>0.6</v>
      </c>
      <c r="CE259">
        <v>0.5</v>
      </c>
      <c r="CF259">
        <v>0.49</v>
      </c>
      <c r="CG259">
        <v>0.51</v>
      </c>
      <c r="CH259">
        <v>0.5</v>
      </c>
      <c r="CI259">
        <v>35</v>
      </c>
      <c r="CJ259">
        <v>35</v>
      </c>
      <c r="CK259">
        <v>35</v>
      </c>
      <c r="CL259">
        <v>130.30000000000001</v>
      </c>
      <c r="CM259">
        <v>153.4</v>
      </c>
      <c r="CN259">
        <v>144.5</v>
      </c>
      <c r="CO259">
        <v>1660</v>
      </c>
      <c r="CP259">
        <v>720</v>
      </c>
      <c r="CQ259">
        <v>540</v>
      </c>
      <c r="CR259">
        <v>1800</v>
      </c>
      <c r="CS259">
        <v>6.8599999999999994E-2</v>
      </c>
      <c r="CT259">
        <v>7.3700000000000002E-2</v>
      </c>
      <c r="CU259">
        <v>7.0499999999999993E-2</v>
      </c>
      <c r="CV259">
        <v>9.6500000000000002E-2</v>
      </c>
      <c r="CW259">
        <v>0.1041</v>
      </c>
      <c r="CX259">
        <v>0.1003</v>
      </c>
      <c r="CY259">
        <v>6.0999999999999999E-2</v>
      </c>
      <c r="CZ259">
        <v>6.0999999999999999E-2</v>
      </c>
      <c r="DA259">
        <v>6.0999999999999999E-2</v>
      </c>
      <c r="DB259">
        <v>5.33E-2</v>
      </c>
      <c r="DC259">
        <v>5.8400000000000001E-2</v>
      </c>
      <c r="DD259">
        <v>5.5899999999999998E-2</v>
      </c>
      <c r="DE259">
        <v>5.0799999999999998E-2</v>
      </c>
      <c r="DF259">
        <v>6.0999999999999999E-2</v>
      </c>
      <c r="DG259">
        <v>5.5899999999999998E-2</v>
      </c>
      <c r="DH259">
        <v>0</v>
      </c>
      <c r="DI259">
        <v>2</v>
      </c>
      <c r="DJ259">
        <v>5.5899999999999998E-2</v>
      </c>
      <c r="DK259" t="s">
        <v>893</v>
      </c>
      <c r="DL259">
        <v>152</v>
      </c>
      <c r="DM259">
        <v>8252</v>
      </c>
      <c r="DN259" t="s">
        <v>188</v>
      </c>
      <c r="DO259">
        <v>1295</v>
      </c>
      <c r="DP259">
        <v>2405</v>
      </c>
      <c r="DQ259" t="s">
        <v>965</v>
      </c>
      <c r="DR259">
        <v>221</v>
      </c>
      <c r="DS259">
        <v>20070128</v>
      </c>
      <c r="DT259" t="s">
        <v>1009</v>
      </c>
      <c r="DU259">
        <v>152</v>
      </c>
      <c r="DV259" t="s">
        <v>918</v>
      </c>
    </row>
    <row r="260" spans="1:126">
      <c r="A260" t="s">
        <v>160</v>
      </c>
      <c r="B260">
        <v>3</v>
      </c>
      <c r="C260">
        <v>10.199999999999999</v>
      </c>
      <c r="D260">
        <v>61443</v>
      </c>
      <c r="E260" t="s">
        <v>144</v>
      </c>
      <c r="F260" t="s">
        <v>145</v>
      </c>
      <c r="G260">
        <v>20070208</v>
      </c>
      <c r="H260" t="s">
        <v>423</v>
      </c>
      <c r="I260" t="s">
        <v>236</v>
      </c>
      <c r="J260">
        <v>20070208</v>
      </c>
      <c r="K260">
        <v>20070508</v>
      </c>
      <c r="L260" t="s">
        <v>993</v>
      </c>
      <c r="M260" t="s">
        <v>1012</v>
      </c>
      <c r="N260" t="s">
        <v>133</v>
      </c>
      <c r="O260" t="s">
        <v>133</v>
      </c>
      <c r="P260">
        <v>0.81899999999999995</v>
      </c>
      <c r="Q260" t="s">
        <v>135</v>
      </c>
      <c r="R260" t="s">
        <v>136</v>
      </c>
      <c r="S260" t="s">
        <v>135</v>
      </c>
      <c r="T260" t="s">
        <v>137</v>
      </c>
      <c r="U260" t="s">
        <v>137</v>
      </c>
      <c r="V260">
        <v>0</v>
      </c>
      <c r="W260" t="s">
        <v>200</v>
      </c>
      <c r="X260">
        <v>143.5</v>
      </c>
      <c r="Y260">
        <v>20070206</v>
      </c>
      <c r="Z260" t="s">
        <v>138</v>
      </c>
      <c r="AA260" t="s">
        <v>1013</v>
      </c>
      <c r="AB260" t="s">
        <v>879</v>
      </c>
      <c r="AC260">
        <v>40</v>
      </c>
      <c r="AD260">
        <v>71.58</v>
      </c>
      <c r="AE260">
        <v>65.64</v>
      </c>
      <c r="AF260">
        <v>10.88</v>
      </c>
      <c r="AG260">
        <v>10.07</v>
      </c>
      <c r="AH260">
        <v>10.28</v>
      </c>
      <c r="AI260">
        <v>-10</v>
      </c>
      <c r="AJ260" t="s">
        <v>1005</v>
      </c>
      <c r="AK260">
        <v>40</v>
      </c>
      <c r="AL260">
        <v>4.8</v>
      </c>
      <c r="AM260">
        <v>5.4</v>
      </c>
      <c r="AN260">
        <v>10.199999999999999</v>
      </c>
      <c r="AO260">
        <v>0</v>
      </c>
      <c r="AP260">
        <v>3146</v>
      </c>
      <c r="AQ260">
        <v>3152</v>
      </c>
      <c r="AR260">
        <v>3150</v>
      </c>
      <c r="AS260">
        <v>13.2</v>
      </c>
      <c r="AT260">
        <v>13.6</v>
      </c>
      <c r="AU260">
        <v>13.5</v>
      </c>
      <c r="AV260">
        <v>2.2400000000000002</v>
      </c>
      <c r="AW260">
        <v>2.33</v>
      </c>
      <c r="AX260">
        <v>2.2799999999999998</v>
      </c>
      <c r="AY260">
        <v>4575.8</v>
      </c>
      <c r="AZ260">
        <v>5046.7</v>
      </c>
      <c r="BA260">
        <v>4772.3</v>
      </c>
      <c r="BB260">
        <v>1862.5</v>
      </c>
      <c r="BC260">
        <v>2060.3000000000002</v>
      </c>
      <c r="BD260">
        <v>1969.3</v>
      </c>
      <c r="BE260">
        <v>836</v>
      </c>
      <c r="BF260">
        <v>865</v>
      </c>
      <c r="BG260">
        <v>849</v>
      </c>
      <c r="BH260">
        <v>143.5</v>
      </c>
      <c r="BI260">
        <v>143.69999999999999</v>
      </c>
      <c r="BJ260">
        <v>143.6</v>
      </c>
      <c r="BK260">
        <v>87.5</v>
      </c>
      <c r="BL260">
        <v>88.3</v>
      </c>
      <c r="BM260">
        <v>87.9</v>
      </c>
      <c r="BN260">
        <v>93.2</v>
      </c>
      <c r="BO260">
        <v>93.8</v>
      </c>
      <c r="BP260">
        <v>93.5</v>
      </c>
      <c r="BQ260">
        <v>5.5</v>
      </c>
      <c r="BR260">
        <v>5.7</v>
      </c>
      <c r="BS260">
        <v>5.6</v>
      </c>
      <c r="BT260">
        <v>29.2</v>
      </c>
      <c r="BU260">
        <v>32.1</v>
      </c>
      <c r="BV260">
        <v>30.5</v>
      </c>
      <c r="BW260">
        <v>274</v>
      </c>
      <c r="BX260">
        <v>286</v>
      </c>
      <c r="BY260">
        <v>278</v>
      </c>
      <c r="BZ260">
        <v>10.6</v>
      </c>
      <c r="CA260">
        <v>11.1</v>
      </c>
      <c r="CB260">
        <v>10.9</v>
      </c>
      <c r="CC260">
        <v>0.5</v>
      </c>
      <c r="CD260">
        <v>0.7</v>
      </c>
      <c r="CE260">
        <v>0.6</v>
      </c>
      <c r="CF260">
        <v>0.49</v>
      </c>
      <c r="CG260">
        <v>0.52</v>
      </c>
      <c r="CH260">
        <v>0.5</v>
      </c>
      <c r="CI260">
        <v>35</v>
      </c>
      <c r="CJ260">
        <v>35</v>
      </c>
      <c r="CK260">
        <v>35</v>
      </c>
      <c r="CL260">
        <v>136.1</v>
      </c>
      <c r="CM260">
        <v>170.5</v>
      </c>
      <c r="CN260">
        <v>156.9</v>
      </c>
      <c r="CO260">
        <v>1660</v>
      </c>
      <c r="CP260">
        <v>720</v>
      </c>
      <c r="CQ260">
        <v>540</v>
      </c>
      <c r="CR260">
        <v>1850</v>
      </c>
      <c r="CS260">
        <v>6.8599999999999994E-2</v>
      </c>
      <c r="CT260">
        <v>7.3700000000000002E-2</v>
      </c>
      <c r="CU260">
        <v>7.0499999999999993E-2</v>
      </c>
      <c r="CV260">
        <v>8.6400000000000005E-2</v>
      </c>
      <c r="CW260">
        <v>9.4E-2</v>
      </c>
      <c r="CX260">
        <v>9.0200000000000002E-2</v>
      </c>
      <c r="CY260">
        <v>6.0999999999999999E-2</v>
      </c>
      <c r="CZ260">
        <v>6.0999999999999999E-2</v>
      </c>
      <c r="DA260">
        <v>6.0999999999999999E-2</v>
      </c>
      <c r="DB260">
        <v>5.33E-2</v>
      </c>
      <c r="DC260">
        <v>6.0999999999999999E-2</v>
      </c>
      <c r="DD260">
        <v>5.7200000000000001E-2</v>
      </c>
      <c r="DE260">
        <v>5.5899999999999998E-2</v>
      </c>
      <c r="DF260">
        <v>6.3500000000000001E-2</v>
      </c>
      <c r="DG260">
        <v>5.9700000000000003E-2</v>
      </c>
      <c r="DH260">
        <v>0</v>
      </c>
      <c r="DI260">
        <v>3</v>
      </c>
      <c r="DJ260">
        <v>4.8300000000000003E-2</v>
      </c>
      <c r="DK260" t="s">
        <v>893</v>
      </c>
      <c r="DL260">
        <v>152</v>
      </c>
      <c r="DM260">
        <v>8252</v>
      </c>
      <c r="DN260" t="s">
        <v>188</v>
      </c>
      <c r="DO260">
        <v>1295</v>
      </c>
      <c r="DP260">
        <v>2405</v>
      </c>
      <c r="DQ260" t="s">
        <v>965</v>
      </c>
      <c r="DR260" t="s">
        <v>1014</v>
      </c>
      <c r="DS260">
        <v>20070208</v>
      </c>
      <c r="DT260" t="s">
        <v>423</v>
      </c>
      <c r="DU260">
        <v>152</v>
      </c>
      <c r="DV260" t="s">
        <v>918</v>
      </c>
    </row>
    <row r="261" spans="1:126">
      <c r="A261" t="s">
        <v>160</v>
      </c>
      <c r="B261">
        <v>5</v>
      </c>
      <c r="C261">
        <v>6.1</v>
      </c>
      <c r="D261">
        <v>65360</v>
      </c>
      <c r="E261" t="s">
        <v>144</v>
      </c>
      <c r="F261" t="s">
        <v>145</v>
      </c>
      <c r="G261">
        <v>20070224</v>
      </c>
      <c r="H261" t="s">
        <v>631</v>
      </c>
      <c r="I261" t="s">
        <v>236</v>
      </c>
      <c r="J261">
        <v>20070226</v>
      </c>
      <c r="K261">
        <v>20070524</v>
      </c>
      <c r="L261" t="s">
        <v>133</v>
      </c>
      <c r="M261" t="s">
        <v>133</v>
      </c>
      <c r="N261" t="s">
        <v>133</v>
      </c>
      <c r="O261" t="s">
        <v>133</v>
      </c>
      <c r="P261">
        <v>-0.94830000000000003</v>
      </c>
      <c r="Q261" t="s">
        <v>135</v>
      </c>
      <c r="R261" t="s">
        <v>136</v>
      </c>
      <c r="S261" t="s">
        <v>135</v>
      </c>
      <c r="T261" t="s">
        <v>137</v>
      </c>
      <c r="U261" t="s">
        <v>137</v>
      </c>
      <c r="V261">
        <v>0</v>
      </c>
      <c r="W261" t="s">
        <v>147</v>
      </c>
      <c r="X261">
        <v>143.5</v>
      </c>
      <c r="Y261">
        <v>20070222</v>
      </c>
      <c r="Z261" t="s">
        <v>138</v>
      </c>
      <c r="AA261" t="s">
        <v>759</v>
      </c>
      <c r="AB261" t="s">
        <v>879</v>
      </c>
      <c r="AC261">
        <v>40</v>
      </c>
      <c r="AD261">
        <v>71.59</v>
      </c>
      <c r="AE261">
        <v>65.34</v>
      </c>
      <c r="AF261">
        <v>10.93</v>
      </c>
      <c r="AG261">
        <v>10.02</v>
      </c>
      <c r="AH261">
        <v>10.220000000000001</v>
      </c>
      <c r="AI261">
        <v>240</v>
      </c>
      <c r="AJ261" t="s">
        <v>1015</v>
      </c>
      <c r="AK261">
        <v>40</v>
      </c>
      <c r="AL261">
        <v>3.1</v>
      </c>
      <c r="AM261">
        <v>3</v>
      </c>
      <c r="AN261">
        <v>6.1</v>
      </c>
      <c r="AO261">
        <v>0</v>
      </c>
      <c r="AP261">
        <v>3145</v>
      </c>
      <c r="AQ261">
        <v>3154</v>
      </c>
      <c r="AR261">
        <v>3151</v>
      </c>
      <c r="AS261">
        <v>13.1</v>
      </c>
      <c r="AT261">
        <v>13.9</v>
      </c>
      <c r="AU261">
        <v>13.6</v>
      </c>
      <c r="AV261">
        <v>2.15</v>
      </c>
      <c r="AW261">
        <v>2.33</v>
      </c>
      <c r="AX261">
        <v>2.2000000000000002</v>
      </c>
      <c r="AY261">
        <v>3453.2</v>
      </c>
      <c r="AZ261">
        <v>4757.2</v>
      </c>
      <c r="BA261">
        <v>4411.7</v>
      </c>
      <c r="BB261">
        <v>1773.7</v>
      </c>
      <c r="BC261">
        <v>1965.7</v>
      </c>
      <c r="BD261">
        <v>1902.9</v>
      </c>
      <c r="BE261">
        <v>845</v>
      </c>
      <c r="BF261">
        <v>876</v>
      </c>
      <c r="BG261">
        <v>851</v>
      </c>
      <c r="BH261">
        <v>143.4</v>
      </c>
      <c r="BI261">
        <v>143.5</v>
      </c>
      <c r="BJ261">
        <v>143.5</v>
      </c>
      <c r="BK261">
        <v>87.4</v>
      </c>
      <c r="BL261">
        <v>88.4</v>
      </c>
      <c r="BM261">
        <v>87.9</v>
      </c>
      <c r="BN261">
        <v>93.1</v>
      </c>
      <c r="BO261">
        <v>93.9</v>
      </c>
      <c r="BP261">
        <v>93.5</v>
      </c>
      <c r="BQ261">
        <v>5.4</v>
      </c>
      <c r="BR261">
        <v>5.8</v>
      </c>
      <c r="BS261">
        <v>5.6</v>
      </c>
      <c r="BT261">
        <v>29.1</v>
      </c>
      <c r="BU261">
        <v>37.200000000000003</v>
      </c>
      <c r="BV261">
        <v>32.299999999999997</v>
      </c>
      <c r="BW261">
        <v>273</v>
      </c>
      <c r="BX261">
        <v>282</v>
      </c>
      <c r="BY261">
        <v>275</v>
      </c>
      <c r="BZ261">
        <v>10.5</v>
      </c>
      <c r="CA261">
        <v>12.3</v>
      </c>
      <c r="CB261">
        <v>11</v>
      </c>
      <c r="CC261">
        <v>0.3</v>
      </c>
      <c r="CD261">
        <v>0.5</v>
      </c>
      <c r="CE261">
        <v>0.4</v>
      </c>
      <c r="CF261">
        <v>0.48</v>
      </c>
      <c r="CG261">
        <v>0.53</v>
      </c>
      <c r="CH261">
        <v>0.5</v>
      </c>
      <c r="CI261">
        <v>35</v>
      </c>
      <c r="CJ261">
        <v>35</v>
      </c>
      <c r="CK261">
        <v>35</v>
      </c>
      <c r="CL261">
        <v>146.6</v>
      </c>
      <c r="CM261">
        <v>194.2</v>
      </c>
      <c r="CN261">
        <v>167.3</v>
      </c>
      <c r="CO261">
        <v>1660</v>
      </c>
      <c r="CP261">
        <v>720</v>
      </c>
      <c r="CQ261">
        <v>540</v>
      </c>
      <c r="CR261">
        <v>1600</v>
      </c>
      <c r="CS261">
        <v>6.0999999999999999E-2</v>
      </c>
      <c r="CT261">
        <v>7.8700000000000006E-2</v>
      </c>
      <c r="CU261">
        <v>6.9800000000000001E-2</v>
      </c>
      <c r="CV261">
        <v>9.6500000000000002E-2</v>
      </c>
      <c r="CW261">
        <v>0.1118</v>
      </c>
      <c r="CX261">
        <v>0.10349999999999999</v>
      </c>
      <c r="CY261">
        <v>6.0999999999999999E-2</v>
      </c>
      <c r="CZ261">
        <v>6.3500000000000001E-2</v>
      </c>
      <c r="DA261">
        <v>6.1600000000000002E-2</v>
      </c>
      <c r="DB261">
        <v>6.0999999999999999E-2</v>
      </c>
      <c r="DC261">
        <v>6.3500000000000001E-2</v>
      </c>
      <c r="DD261">
        <v>6.2199999999999998E-2</v>
      </c>
      <c r="DE261">
        <v>6.6000000000000003E-2</v>
      </c>
      <c r="DF261">
        <v>6.8599999999999994E-2</v>
      </c>
      <c r="DG261">
        <v>6.7299999999999999E-2</v>
      </c>
      <c r="DH261">
        <v>2.5000000000000001E-3</v>
      </c>
      <c r="DI261">
        <v>20</v>
      </c>
      <c r="DJ261">
        <v>5.5899999999999998E-2</v>
      </c>
      <c r="DK261">
        <v>1627</v>
      </c>
      <c r="DL261">
        <v>320</v>
      </c>
      <c r="DM261">
        <v>8252</v>
      </c>
      <c r="DN261" t="s">
        <v>188</v>
      </c>
      <c r="DO261">
        <v>869</v>
      </c>
      <c r="DP261">
        <v>2405</v>
      </c>
      <c r="DQ261" t="s">
        <v>965</v>
      </c>
      <c r="DR261">
        <v>116</v>
      </c>
      <c r="DS261">
        <v>20070224</v>
      </c>
      <c r="DT261" t="s">
        <v>631</v>
      </c>
      <c r="DU261">
        <v>320</v>
      </c>
      <c r="DV261" t="s">
        <v>918</v>
      </c>
    </row>
    <row r="262" spans="1:126">
      <c r="A262" t="s">
        <v>126</v>
      </c>
      <c r="B262">
        <v>4</v>
      </c>
      <c r="C262">
        <v>36.700000000000003</v>
      </c>
      <c r="D262">
        <v>61878</v>
      </c>
      <c r="E262" t="s">
        <v>577</v>
      </c>
      <c r="F262" t="s">
        <v>128</v>
      </c>
      <c r="G262">
        <v>20070224</v>
      </c>
      <c r="H262" t="s">
        <v>269</v>
      </c>
      <c r="I262" t="s">
        <v>334</v>
      </c>
      <c r="J262">
        <v>20070226</v>
      </c>
      <c r="K262" t="s">
        <v>624</v>
      </c>
      <c r="L262" t="s">
        <v>930</v>
      </c>
      <c r="M262" t="s">
        <v>602</v>
      </c>
      <c r="N262" t="s">
        <v>133</v>
      </c>
      <c r="O262" t="s">
        <v>133</v>
      </c>
      <c r="P262">
        <v>4.2887000000000004</v>
      </c>
      <c r="Q262" t="s">
        <v>135</v>
      </c>
      <c r="R262" t="s">
        <v>136</v>
      </c>
      <c r="S262" t="s">
        <v>135</v>
      </c>
      <c r="T262" t="s">
        <v>137</v>
      </c>
      <c r="U262" t="s">
        <v>137</v>
      </c>
      <c r="V262">
        <v>0</v>
      </c>
      <c r="W262" t="s">
        <v>151</v>
      </c>
      <c r="X262">
        <v>143.5</v>
      </c>
      <c r="Y262">
        <v>20070222</v>
      </c>
      <c r="Z262" t="s">
        <v>138</v>
      </c>
      <c r="AA262" t="s">
        <v>415</v>
      </c>
      <c r="AB262" t="s">
        <v>1016</v>
      </c>
      <c r="AC262">
        <v>40</v>
      </c>
      <c r="AD262">
        <v>59.11</v>
      </c>
      <c r="AE262">
        <v>53.41</v>
      </c>
      <c r="AF262">
        <v>10.18</v>
      </c>
      <c r="AG262">
        <v>9.32</v>
      </c>
      <c r="AH262">
        <v>9.48</v>
      </c>
      <c r="AI262">
        <v>340</v>
      </c>
      <c r="AJ262" t="s">
        <v>1017</v>
      </c>
      <c r="AK262">
        <v>40</v>
      </c>
      <c r="AL262">
        <v>11</v>
      </c>
      <c r="AM262">
        <v>25.7</v>
      </c>
      <c r="AN262">
        <v>36.700000000000003</v>
      </c>
      <c r="AO262">
        <v>0</v>
      </c>
      <c r="AP262">
        <v>3147</v>
      </c>
      <c r="AQ262">
        <v>3153</v>
      </c>
      <c r="AR262">
        <v>3149.6</v>
      </c>
      <c r="AS262">
        <v>13.2</v>
      </c>
      <c r="AT262">
        <v>13.6</v>
      </c>
      <c r="AU262">
        <v>13.4</v>
      </c>
      <c r="AV262">
        <v>2.23</v>
      </c>
      <c r="AW262">
        <v>2.34</v>
      </c>
      <c r="AX262">
        <v>2.25</v>
      </c>
      <c r="AY262">
        <v>7</v>
      </c>
      <c r="AZ262">
        <v>7.4</v>
      </c>
      <c r="BA262">
        <v>7.1</v>
      </c>
      <c r="BB262" t="s">
        <v>168</v>
      </c>
      <c r="BC262" t="s">
        <v>168</v>
      </c>
      <c r="BD262" t="s">
        <v>168</v>
      </c>
      <c r="BE262">
        <v>842</v>
      </c>
      <c r="BF262">
        <v>861</v>
      </c>
      <c r="BG262">
        <v>849</v>
      </c>
      <c r="BH262">
        <v>143.19999999999999</v>
      </c>
      <c r="BI262">
        <v>144</v>
      </c>
      <c r="BJ262">
        <v>143.5</v>
      </c>
      <c r="BK262">
        <v>87.2</v>
      </c>
      <c r="BL262">
        <v>88.1</v>
      </c>
      <c r="BM262">
        <v>87.8</v>
      </c>
      <c r="BN262">
        <v>93.1</v>
      </c>
      <c r="BO262">
        <v>93.7</v>
      </c>
      <c r="BP262">
        <v>93.4</v>
      </c>
      <c r="BQ262">
        <v>5.4</v>
      </c>
      <c r="BR262">
        <v>6</v>
      </c>
      <c r="BS262">
        <v>5.6</v>
      </c>
      <c r="BT262">
        <v>28</v>
      </c>
      <c r="BU262">
        <v>33.200000000000003</v>
      </c>
      <c r="BV262">
        <v>30.1</v>
      </c>
      <c r="BW262">
        <v>276</v>
      </c>
      <c r="BX262">
        <v>276</v>
      </c>
      <c r="BY262">
        <v>276</v>
      </c>
      <c r="BZ262">
        <v>6.8</v>
      </c>
      <c r="CA262">
        <v>6.8</v>
      </c>
      <c r="CB262">
        <v>6.8</v>
      </c>
      <c r="CC262">
        <v>0.4</v>
      </c>
      <c r="CD262">
        <v>0.4</v>
      </c>
      <c r="CE262">
        <v>0.4</v>
      </c>
      <c r="CF262">
        <v>0.5</v>
      </c>
      <c r="CG262">
        <v>0.5</v>
      </c>
      <c r="CH262">
        <v>0.5</v>
      </c>
      <c r="CI262">
        <v>35</v>
      </c>
      <c r="CJ262">
        <v>35</v>
      </c>
      <c r="CK262">
        <v>35</v>
      </c>
      <c r="CL262">
        <v>178.4</v>
      </c>
      <c r="CM262">
        <v>223.7</v>
      </c>
      <c r="CN262">
        <v>210.1</v>
      </c>
      <c r="CO262">
        <v>1660</v>
      </c>
      <c r="CP262">
        <v>720</v>
      </c>
      <c r="CQ262">
        <v>540</v>
      </c>
      <c r="CR262">
        <v>1500</v>
      </c>
      <c r="CS262">
        <v>5.8400000000000001E-2</v>
      </c>
      <c r="CT262">
        <v>5.8400000000000001E-2</v>
      </c>
      <c r="CU262">
        <v>5.8400000000000001E-2</v>
      </c>
      <c r="CV262">
        <v>8.3799999999999999E-2</v>
      </c>
      <c r="CW262">
        <v>8.3799999999999999E-2</v>
      </c>
      <c r="CX262">
        <v>8.3799999999999999E-2</v>
      </c>
      <c r="CY262">
        <v>6.3500000000000001E-2</v>
      </c>
      <c r="CZ262">
        <v>6.3500000000000001E-2</v>
      </c>
      <c r="DA262">
        <v>6.3500000000000001E-2</v>
      </c>
      <c r="DB262">
        <v>5.5899999999999998E-2</v>
      </c>
      <c r="DC262">
        <v>6.6000000000000003E-2</v>
      </c>
      <c r="DD262">
        <v>6.0999999999999999E-2</v>
      </c>
      <c r="DE262">
        <v>6.0999999999999999E-2</v>
      </c>
      <c r="DF262">
        <v>7.1099999999999997E-2</v>
      </c>
      <c r="DG262">
        <v>6.6000000000000003E-2</v>
      </c>
      <c r="DH262">
        <v>0</v>
      </c>
      <c r="DI262">
        <v>9</v>
      </c>
      <c r="DJ262">
        <v>4.3200000000000002E-2</v>
      </c>
      <c r="DK262" t="s">
        <v>825</v>
      </c>
      <c r="DL262" t="s">
        <v>864</v>
      </c>
      <c r="DM262">
        <v>8252</v>
      </c>
      <c r="DN262">
        <v>8231</v>
      </c>
      <c r="DO262">
        <v>1272</v>
      </c>
      <c r="DP262" t="s">
        <v>403</v>
      </c>
      <c r="DQ262" t="s">
        <v>142</v>
      </c>
      <c r="DR262">
        <v>161</v>
      </c>
      <c r="DS262">
        <v>20070224</v>
      </c>
      <c r="DT262" t="s">
        <v>269</v>
      </c>
      <c r="DU262">
        <v>66</v>
      </c>
      <c r="DV262" t="s">
        <v>918</v>
      </c>
    </row>
    <row r="263" spans="1:126">
      <c r="A263" t="s">
        <v>126</v>
      </c>
      <c r="B263">
        <v>4</v>
      </c>
      <c r="C263">
        <v>32.6</v>
      </c>
      <c r="D263">
        <v>61879</v>
      </c>
      <c r="E263" t="s">
        <v>577</v>
      </c>
      <c r="F263" t="s">
        <v>128</v>
      </c>
      <c r="G263">
        <v>20070302</v>
      </c>
      <c r="H263" t="s">
        <v>433</v>
      </c>
      <c r="I263" t="s">
        <v>334</v>
      </c>
      <c r="J263">
        <v>20070305</v>
      </c>
      <c r="K263" t="s">
        <v>624</v>
      </c>
      <c r="L263" t="s">
        <v>930</v>
      </c>
      <c r="M263" t="s">
        <v>602</v>
      </c>
      <c r="N263" t="s">
        <v>133</v>
      </c>
      <c r="O263" t="s">
        <v>133</v>
      </c>
      <c r="P263">
        <v>3.4432999999999998</v>
      </c>
      <c r="Q263" t="s">
        <v>135</v>
      </c>
      <c r="R263" t="s">
        <v>136</v>
      </c>
      <c r="S263" t="s">
        <v>135</v>
      </c>
      <c r="T263" t="s">
        <v>137</v>
      </c>
      <c r="U263" t="s">
        <v>137</v>
      </c>
      <c r="V263">
        <v>0</v>
      </c>
      <c r="W263" t="s">
        <v>200</v>
      </c>
      <c r="X263">
        <v>143.5</v>
      </c>
      <c r="Y263">
        <v>20070228</v>
      </c>
      <c r="Z263" t="s">
        <v>138</v>
      </c>
      <c r="AA263" t="s">
        <v>427</v>
      </c>
      <c r="AB263" t="s">
        <v>1018</v>
      </c>
      <c r="AC263">
        <v>40</v>
      </c>
      <c r="AD263">
        <v>59.07</v>
      </c>
      <c r="AE263">
        <v>53.25</v>
      </c>
      <c r="AF263">
        <v>10.17</v>
      </c>
      <c r="AG263">
        <v>9.2799999999999994</v>
      </c>
      <c r="AH263">
        <v>9.41</v>
      </c>
      <c r="AI263">
        <v>200</v>
      </c>
      <c r="AJ263" t="s">
        <v>1019</v>
      </c>
      <c r="AK263">
        <v>40</v>
      </c>
      <c r="AL263">
        <v>8.3000000000000007</v>
      </c>
      <c r="AM263">
        <v>24.3</v>
      </c>
      <c r="AN263">
        <v>32.6</v>
      </c>
      <c r="AO263">
        <v>0</v>
      </c>
      <c r="AP263">
        <v>3145</v>
      </c>
      <c r="AQ263">
        <v>3157</v>
      </c>
      <c r="AR263">
        <v>3150.2</v>
      </c>
      <c r="AS263">
        <v>13.2</v>
      </c>
      <c r="AT263">
        <v>13.8</v>
      </c>
      <c r="AU263">
        <v>13.4</v>
      </c>
      <c r="AV263">
        <v>2.1800000000000002</v>
      </c>
      <c r="AW263">
        <v>2.29</v>
      </c>
      <c r="AX263">
        <v>2.23</v>
      </c>
      <c r="AY263">
        <v>6</v>
      </c>
      <c r="AZ263">
        <v>6.8</v>
      </c>
      <c r="BA263">
        <v>6.5</v>
      </c>
      <c r="BB263" t="s">
        <v>168</v>
      </c>
      <c r="BC263" t="s">
        <v>168</v>
      </c>
      <c r="BD263" t="s">
        <v>168</v>
      </c>
      <c r="BE263">
        <v>835</v>
      </c>
      <c r="BF263">
        <v>862</v>
      </c>
      <c r="BG263">
        <v>849</v>
      </c>
      <c r="BH263">
        <v>143</v>
      </c>
      <c r="BI263">
        <v>143.80000000000001</v>
      </c>
      <c r="BJ263">
        <v>143.5</v>
      </c>
      <c r="BK263">
        <v>87.6</v>
      </c>
      <c r="BL263">
        <v>88.2</v>
      </c>
      <c r="BM263">
        <v>87.8</v>
      </c>
      <c r="BN263">
        <v>93.2</v>
      </c>
      <c r="BO263">
        <v>94</v>
      </c>
      <c r="BP263">
        <v>93.5</v>
      </c>
      <c r="BQ263">
        <v>5.5</v>
      </c>
      <c r="BR263">
        <v>5.9</v>
      </c>
      <c r="BS263">
        <v>5.7</v>
      </c>
      <c r="BT263">
        <v>24</v>
      </c>
      <c r="BU263">
        <v>30.3</v>
      </c>
      <c r="BV263">
        <v>27.5</v>
      </c>
      <c r="BW263">
        <v>276</v>
      </c>
      <c r="BX263">
        <v>276</v>
      </c>
      <c r="BY263">
        <v>276</v>
      </c>
      <c r="BZ263">
        <v>6.8</v>
      </c>
      <c r="CA263">
        <v>6.8</v>
      </c>
      <c r="CB263">
        <v>6.8</v>
      </c>
      <c r="CC263">
        <v>0.3</v>
      </c>
      <c r="CD263">
        <v>0.4</v>
      </c>
      <c r="CE263">
        <v>0.3</v>
      </c>
      <c r="CF263">
        <v>0.5</v>
      </c>
      <c r="CG263">
        <v>0.5</v>
      </c>
      <c r="CH263">
        <v>0.5</v>
      </c>
      <c r="CI263">
        <v>35</v>
      </c>
      <c r="CJ263">
        <v>35</v>
      </c>
      <c r="CK263">
        <v>35</v>
      </c>
      <c r="CL263">
        <v>164.2</v>
      </c>
      <c r="CM263">
        <v>223.7</v>
      </c>
      <c r="CN263">
        <v>184.6</v>
      </c>
      <c r="CO263">
        <v>1660</v>
      </c>
      <c r="CP263">
        <v>720</v>
      </c>
      <c r="CQ263">
        <v>540</v>
      </c>
      <c r="CR263">
        <v>1640</v>
      </c>
      <c r="CS263">
        <v>6.3500000000000001E-2</v>
      </c>
      <c r="CT263">
        <v>6.3500000000000001E-2</v>
      </c>
      <c r="CU263">
        <v>6.3500000000000001E-2</v>
      </c>
      <c r="CV263">
        <v>8.8900000000000007E-2</v>
      </c>
      <c r="CW263">
        <v>8.8900000000000007E-2</v>
      </c>
      <c r="CX263">
        <v>8.8900000000000007E-2</v>
      </c>
      <c r="CY263">
        <v>6.3500000000000001E-2</v>
      </c>
      <c r="CZ263">
        <v>6.3500000000000001E-2</v>
      </c>
      <c r="DA263">
        <v>6.3500000000000001E-2</v>
      </c>
      <c r="DB263">
        <v>5.5899999999999998E-2</v>
      </c>
      <c r="DC263">
        <v>6.6000000000000003E-2</v>
      </c>
      <c r="DD263">
        <v>6.0999999999999999E-2</v>
      </c>
      <c r="DE263">
        <v>6.0999999999999999E-2</v>
      </c>
      <c r="DF263">
        <v>7.1099999999999997E-2</v>
      </c>
      <c r="DG263">
        <v>6.6000000000000003E-2</v>
      </c>
      <c r="DH263">
        <v>0</v>
      </c>
      <c r="DI263">
        <v>10</v>
      </c>
      <c r="DJ263">
        <v>3.8100000000000002E-2</v>
      </c>
      <c r="DK263" t="s">
        <v>825</v>
      </c>
      <c r="DL263" t="s">
        <v>1020</v>
      </c>
      <c r="DM263">
        <v>8252</v>
      </c>
      <c r="DN263">
        <v>8231</v>
      </c>
      <c r="DO263">
        <v>1272</v>
      </c>
      <c r="DP263" t="s">
        <v>403</v>
      </c>
      <c r="DQ263" t="s">
        <v>142</v>
      </c>
      <c r="DR263" t="s">
        <v>609</v>
      </c>
      <c r="DS263">
        <v>20070302</v>
      </c>
      <c r="DT263" t="s">
        <v>433</v>
      </c>
      <c r="DU263">
        <v>66</v>
      </c>
      <c r="DV263" t="s">
        <v>918</v>
      </c>
    </row>
    <row r="264" spans="1:126">
      <c r="A264" t="s">
        <v>126</v>
      </c>
      <c r="B264">
        <v>4</v>
      </c>
      <c r="C264">
        <v>19.2</v>
      </c>
      <c r="D264">
        <v>61877</v>
      </c>
      <c r="E264" t="s">
        <v>577</v>
      </c>
      <c r="F264" t="s">
        <v>145</v>
      </c>
      <c r="G264">
        <v>20070309</v>
      </c>
      <c r="H264" t="s">
        <v>427</v>
      </c>
      <c r="I264" t="s">
        <v>236</v>
      </c>
      <c r="J264">
        <v>20070312</v>
      </c>
      <c r="K264">
        <v>20070609</v>
      </c>
      <c r="L264" t="s">
        <v>613</v>
      </c>
      <c r="M264" t="s">
        <v>133</v>
      </c>
      <c r="N264" t="s">
        <v>133</v>
      </c>
      <c r="O264" t="s">
        <v>133</v>
      </c>
      <c r="P264">
        <v>0.6804</v>
      </c>
      <c r="Q264" t="s">
        <v>135</v>
      </c>
      <c r="R264" t="s">
        <v>136</v>
      </c>
      <c r="S264" t="s">
        <v>135</v>
      </c>
      <c r="T264" t="s">
        <v>137</v>
      </c>
      <c r="U264" t="s">
        <v>137</v>
      </c>
      <c r="V264">
        <v>0</v>
      </c>
      <c r="W264" t="s">
        <v>151</v>
      </c>
      <c r="X264">
        <v>143.5</v>
      </c>
      <c r="Y264">
        <v>20070307</v>
      </c>
      <c r="Z264" t="s">
        <v>138</v>
      </c>
      <c r="AA264" t="s">
        <v>669</v>
      </c>
      <c r="AB264" t="s">
        <v>1016</v>
      </c>
      <c r="AC264">
        <v>40</v>
      </c>
      <c r="AD264">
        <v>59.08</v>
      </c>
      <c r="AE264">
        <v>52.78</v>
      </c>
      <c r="AF264">
        <v>10.17</v>
      </c>
      <c r="AG264">
        <v>9.2200000000000006</v>
      </c>
      <c r="AH264">
        <v>9.36</v>
      </c>
      <c r="AI264">
        <v>340</v>
      </c>
      <c r="AJ264" t="s">
        <v>1021</v>
      </c>
      <c r="AK264">
        <v>40</v>
      </c>
      <c r="AL264">
        <v>9.1999999999999993</v>
      </c>
      <c r="AM264">
        <v>10</v>
      </c>
      <c r="AN264">
        <v>19.2</v>
      </c>
      <c r="AO264">
        <v>0</v>
      </c>
      <c r="AP264">
        <v>3147</v>
      </c>
      <c r="AQ264">
        <v>3156</v>
      </c>
      <c r="AR264">
        <v>3151.1</v>
      </c>
      <c r="AS264">
        <v>13.1</v>
      </c>
      <c r="AT264">
        <v>13.6</v>
      </c>
      <c r="AU264">
        <v>13.4</v>
      </c>
      <c r="AV264">
        <v>2.23</v>
      </c>
      <c r="AW264">
        <v>2.31</v>
      </c>
      <c r="AX264">
        <v>2.27</v>
      </c>
      <c r="AY264">
        <v>6.8</v>
      </c>
      <c r="AZ264">
        <v>7.1</v>
      </c>
      <c r="BA264">
        <v>7</v>
      </c>
      <c r="BB264" t="s">
        <v>168</v>
      </c>
      <c r="BC264" t="s">
        <v>168</v>
      </c>
      <c r="BD264" t="s">
        <v>168</v>
      </c>
      <c r="BE264">
        <v>833</v>
      </c>
      <c r="BF264">
        <v>860</v>
      </c>
      <c r="BG264">
        <v>849</v>
      </c>
      <c r="BH264">
        <v>143.19999999999999</v>
      </c>
      <c r="BI264">
        <v>144</v>
      </c>
      <c r="BJ264">
        <v>143.69999999999999</v>
      </c>
      <c r="BK264">
        <v>87</v>
      </c>
      <c r="BL264">
        <v>88.3</v>
      </c>
      <c r="BM264">
        <v>87.8</v>
      </c>
      <c r="BN264">
        <v>93.2</v>
      </c>
      <c r="BO264">
        <v>93.8</v>
      </c>
      <c r="BP264">
        <v>93.5</v>
      </c>
      <c r="BQ264">
        <v>5.3</v>
      </c>
      <c r="BR264">
        <v>6.3</v>
      </c>
      <c r="BS264">
        <v>5.6</v>
      </c>
      <c r="BT264">
        <v>24.8</v>
      </c>
      <c r="BU264">
        <v>31.8</v>
      </c>
      <c r="BV264">
        <v>28.4</v>
      </c>
      <c r="BW264">
        <v>276</v>
      </c>
      <c r="BX264">
        <v>276</v>
      </c>
      <c r="BY264">
        <v>276</v>
      </c>
      <c r="BZ264">
        <v>6.8</v>
      </c>
      <c r="CA264">
        <v>7.8</v>
      </c>
      <c r="CB264">
        <v>7.2</v>
      </c>
      <c r="CC264">
        <v>0.4</v>
      </c>
      <c r="CD264">
        <v>0.4</v>
      </c>
      <c r="CE264">
        <v>0.4</v>
      </c>
      <c r="CF264">
        <v>0.45</v>
      </c>
      <c r="CG264">
        <v>0.55000000000000004</v>
      </c>
      <c r="CH264">
        <v>0.5</v>
      </c>
      <c r="CI264">
        <v>35</v>
      </c>
      <c r="CJ264">
        <v>35</v>
      </c>
      <c r="CK264">
        <v>35</v>
      </c>
      <c r="CL264">
        <v>203.9</v>
      </c>
      <c r="CM264">
        <v>235</v>
      </c>
      <c r="CN264">
        <v>218.3</v>
      </c>
      <c r="CO264">
        <v>1660</v>
      </c>
      <c r="CP264">
        <v>720</v>
      </c>
      <c r="CQ264">
        <v>540</v>
      </c>
      <c r="CR264">
        <v>1500</v>
      </c>
      <c r="CS264">
        <v>5.5899999999999998E-2</v>
      </c>
      <c r="CT264">
        <v>5.5899999999999998E-2</v>
      </c>
      <c r="CU264">
        <v>5.5899999999999998E-2</v>
      </c>
      <c r="CV264">
        <v>8.1299999999999997E-2</v>
      </c>
      <c r="CW264">
        <v>8.1299999999999997E-2</v>
      </c>
      <c r="CX264">
        <v>8.1299999999999997E-2</v>
      </c>
      <c r="CY264">
        <v>7.6200000000000004E-2</v>
      </c>
      <c r="CZ264">
        <v>7.6200000000000004E-2</v>
      </c>
      <c r="DA264">
        <v>7.6200000000000004E-2</v>
      </c>
      <c r="DB264">
        <v>5.5899999999999998E-2</v>
      </c>
      <c r="DC264">
        <v>6.6000000000000003E-2</v>
      </c>
      <c r="DD264">
        <v>6.0999999999999999E-2</v>
      </c>
      <c r="DE264">
        <v>6.0999999999999999E-2</v>
      </c>
      <c r="DF264">
        <v>7.1099999999999997E-2</v>
      </c>
      <c r="DG264">
        <v>6.6000000000000003E-2</v>
      </c>
      <c r="DH264">
        <v>0</v>
      </c>
      <c r="DI264">
        <v>11</v>
      </c>
      <c r="DJ264">
        <v>4.3200000000000002E-2</v>
      </c>
      <c r="DK264" t="s">
        <v>825</v>
      </c>
      <c r="DL264" t="s">
        <v>1020</v>
      </c>
      <c r="DM264">
        <v>8252</v>
      </c>
      <c r="DN264">
        <v>8231</v>
      </c>
      <c r="DO264">
        <v>1061</v>
      </c>
      <c r="DP264" t="s">
        <v>619</v>
      </c>
      <c r="DQ264" t="s">
        <v>142</v>
      </c>
      <c r="DR264" t="s">
        <v>1022</v>
      </c>
      <c r="DS264">
        <v>20070309</v>
      </c>
      <c r="DT264" t="s">
        <v>427</v>
      </c>
      <c r="DU264">
        <v>66</v>
      </c>
      <c r="DV264" t="s">
        <v>918</v>
      </c>
    </row>
    <row r="265" spans="1:126">
      <c r="A265" t="s">
        <v>160</v>
      </c>
      <c r="B265">
        <v>3</v>
      </c>
      <c r="C265">
        <v>24.2</v>
      </c>
      <c r="D265">
        <v>65358</v>
      </c>
      <c r="E265" t="s">
        <v>577</v>
      </c>
      <c r="F265" t="s">
        <v>145</v>
      </c>
      <c r="G265">
        <v>20070311</v>
      </c>
      <c r="H265" t="s">
        <v>837</v>
      </c>
      <c r="I265" t="s">
        <v>236</v>
      </c>
      <c r="J265">
        <v>20070312</v>
      </c>
      <c r="K265">
        <v>20070611</v>
      </c>
      <c r="L265" t="s">
        <v>133</v>
      </c>
      <c r="M265" t="s">
        <v>133</v>
      </c>
      <c r="N265" t="s">
        <v>133</v>
      </c>
      <c r="O265" t="s">
        <v>133</v>
      </c>
      <c r="P265">
        <v>1.7113</v>
      </c>
      <c r="Q265" t="s">
        <v>135</v>
      </c>
      <c r="R265" t="s">
        <v>136</v>
      </c>
      <c r="S265" t="s">
        <v>135</v>
      </c>
      <c r="T265" t="s">
        <v>137</v>
      </c>
      <c r="U265" t="s">
        <v>137</v>
      </c>
      <c r="V265">
        <v>0</v>
      </c>
      <c r="W265" t="s">
        <v>200</v>
      </c>
      <c r="X265">
        <v>143.5</v>
      </c>
      <c r="Y265">
        <v>20070309</v>
      </c>
      <c r="Z265" t="s">
        <v>138</v>
      </c>
      <c r="AA265" t="s">
        <v>381</v>
      </c>
      <c r="AB265" t="s">
        <v>879</v>
      </c>
      <c r="AC265">
        <v>40</v>
      </c>
      <c r="AD265">
        <v>59.08</v>
      </c>
      <c r="AE265">
        <v>52.3</v>
      </c>
      <c r="AF265">
        <v>10.199999999999999</v>
      </c>
      <c r="AG265">
        <v>9.15</v>
      </c>
      <c r="AH265">
        <v>9.36</v>
      </c>
      <c r="AI265">
        <v>160</v>
      </c>
      <c r="AJ265" t="s">
        <v>1023</v>
      </c>
      <c r="AK265">
        <v>40</v>
      </c>
      <c r="AL265">
        <v>10.1</v>
      </c>
      <c r="AM265">
        <v>14.1</v>
      </c>
      <c r="AN265">
        <v>24.2</v>
      </c>
      <c r="AO265">
        <v>0</v>
      </c>
      <c r="AP265">
        <v>3146</v>
      </c>
      <c r="AQ265">
        <v>3154</v>
      </c>
      <c r="AR265">
        <v>3150</v>
      </c>
      <c r="AS265">
        <v>13.4</v>
      </c>
      <c r="AT265">
        <v>13.6</v>
      </c>
      <c r="AU265">
        <v>13.5</v>
      </c>
      <c r="AV265">
        <v>2.23</v>
      </c>
      <c r="AW265">
        <v>2.35</v>
      </c>
      <c r="AX265">
        <v>2.2599999999999998</v>
      </c>
      <c r="AY265">
        <v>5070.1000000000004</v>
      </c>
      <c r="AZ265">
        <v>5558.6</v>
      </c>
      <c r="BA265">
        <v>5364.2</v>
      </c>
      <c r="BB265">
        <v>1916.8</v>
      </c>
      <c r="BC265">
        <v>2137.6999999999998</v>
      </c>
      <c r="BD265">
        <v>2064.8000000000002</v>
      </c>
      <c r="BE265">
        <v>840</v>
      </c>
      <c r="BF265">
        <v>863</v>
      </c>
      <c r="BG265">
        <v>851</v>
      </c>
      <c r="BH265">
        <v>143.6</v>
      </c>
      <c r="BI265">
        <v>143.69999999999999</v>
      </c>
      <c r="BJ265">
        <v>143.6</v>
      </c>
      <c r="BK265">
        <v>87.5</v>
      </c>
      <c r="BL265">
        <v>88.3</v>
      </c>
      <c r="BM265">
        <v>87.9</v>
      </c>
      <c r="BN265">
        <v>93.2</v>
      </c>
      <c r="BO265">
        <v>93.8</v>
      </c>
      <c r="BP265">
        <v>93.5</v>
      </c>
      <c r="BQ265">
        <v>5.5</v>
      </c>
      <c r="BR265">
        <v>5.8</v>
      </c>
      <c r="BS265">
        <v>5.6</v>
      </c>
      <c r="BT265">
        <v>26.3</v>
      </c>
      <c r="BU265">
        <v>31.5</v>
      </c>
      <c r="BV265">
        <v>28.4</v>
      </c>
      <c r="BW265">
        <v>275</v>
      </c>
      <c r="BX265">
        <v>283</v>
      </c>
      <c r="BY265">
        <v>277</v>
      </c>
      <c r="BZ265">
        <v>10.3</v>
      </c>
      <c r="CA265">
        <v>11</v>
      </c>
      <c r="CB265">
        <v>10.8</v>
      </c>
      <c r="CC265">
        <v>0.5</v>
      </c>
      <c r="CD265">
        <v>0.8</v>
      </c>
      <c r="CE265">
        <v>0.7</v>
      </c>
      <c r="CF265">
        <v>0.49</v>
      </c>
      <c r="CG265">
        <v>0.52</v>
      </c>
      <c r="CH265">
        <v>0.5</v>
      </c>
      <c r="CI265">
        <v>35</v>
      </c>
      <c r="CJ265">
        <v>35</v>
      </c>
      <c r="CK265">
        <v>35</v>
      </c>
      <c r="CL265">
        <v>149.1</v>
      </c>
      <c r="CM265">
        <v>213.9</v>
      </c>
      <c r="CN265">
        <v>185.7</v>
      </c>
      <c r="CO265">
        <v>1660</v>
      </c>
      <c r="CP265">
        <v>720</v>
      </c>
      <c r="CQ265">
        <v>540</v>
      </c>
      <c r="CR265">
        <v>1680</v>
      </c>
      <c r="CS265">
        <v>5.8400000000000001E-2</v>
      </c>
      <c r="CT265">
        <v>7.8700000000000006E-2</v>
      </c>
      <c r="CU265">
        <v>6.8599999999999994E-2</v>
      </c>
      <c r="CV265">
        <v>0.1041</v>
      </c>
      <c r="CW265">
        <v>0.1067</v>
      </c>
      <c r="CX265">
        <v>0.106</v>
      </c>
      <c r="CY265">
        <v>6.0999999999999999E-2</v>
      </c>
      <c r="CZ265">
        <v>6.3500000000000001E-2</v>
      </c>
      <c r="DA265">
        <v>6.2899999999999998E-2</v>
      </c>
      <c r="DB265">
        <v>6.0999999999999999E-2</v>
      </c>
      <c r="DC265">
        <v>6.8599999999999994E-2</v>
      </c>
      <c r="DD265">
        <v>6.4799999999999996E-2</v>
      </c>
      <c r="DE265">
        <v>6.6000000000000003E-2</v>
      </c>
      <c r="DF265">
        <v>6.8599999999999994E-2</v>
      </c>
      <c r="DG265">
        <v>6.7299999999999999E-2</v>
      </c>
      <c r="DH265">
        <v>2.5000000000000001E-3</v>
      </c>
      <c r="DI265">
        <v>2</v>
      </c>
      <c r="DJ265">
        <v>3.8100000000000002E-2</v>
      </c>
      <c r="DK265" t="s">
        <v>893</v>
      </c>
      <c r="DL265">
        <v>152</v>
      </c>
      <c r="DM265">
        <v>8252</v>
      </c>
      <c r="DN265" t="s">
        <v>188</v>
      </c>
      <c r="DO265">
        <v>1295</v>
      </c>
      <c r="DP265">
        <v>2405</v>
      </c>
      <c r="DQ265" t="s">
        <v>965</v>
      </c>
      <c r="DR265">
        <v>230</v>
      </c>
      <c r="DS265">
        <v>20070311</v>
      </c>
      <c r="DT265" t="s">
        <v>837</v>
      </c>
      <c r="DU265">
        <v>152</v>
      </c>
      <c r="DV265" t="s">
        <v>918</v>
      </c>
    </row>
    <row r="266" spans="1:126">
      <c r="A266" t="s">
        <v>160</v>
      </c>
      <c r="B266">
        <v>5</v>
      </c>
      <c r="C266" t="s">
        <v>161</v>
      </c>
      <c r="D266">
        <v>65359</v>
      </c>
      <c r="E266" t="s">
        <v>577</v>
      </c>
      <c r="F266" t="s">
        <v>128</v>
      </c>
      <c r="G266">
        <v>20070522</v>
      </c>
      <c r="H266" t="s">
        <v>1024</v>
      </c>
      <c r="I266" t="s">
        <v>334</v>
      </c>
      <c r="J266">
        <v>20070523</v>
      </c>
      <c r="K266" t="s">
        <v>624</v>
      </c>
      <c r="L266" t="s">
        <v>930</v>
      </c>
      <c r="M266" t="s">
        <v>602</v>
      </c>
      <c r="N266" t="s">
        <v>133</v>
      </c>
      <c r="O266" t="s">
        <v>133</v>
      </c>
      <c r="P266" t="s">
        <v>134</v>
      </c>
      <c r="Q266" t="s">
        <v>135</v>
      </c>
      <c r="R266" t="s">
        <v>136</v>
      </c>
      <c r="S266" t="s">
        <v>135</v>
      </c>
      <c r="T266" t="s">
        <v>137</v>
      </c>
      <c r="U266" t="s">
        <v>137</v>
      </c>
      <c r="V266">
        <v>0</v>
      </c>
      <c r="W266" t="s">
        <v>200</v>
      </c>
      <c r="X266">
        <v>143.5</v>
      </c>
      <c r="Y266">
        <v>20070520</v>
      </c>
      <c r="Z266" t="s">
        <v>138</v>
      </c>
      <c r="AA266" t="s">
        <v>1025</v>
      </c>
      <c r="AB266" t="s">
        <v>1026</v>
      </c>
      <c r="AC266">
        <v>40</v>
      </c>
      <c r="AD266" t="s">
        <v>165</v>
      </c>
      <c r="AE266" t="s">
        <v>165</v>
      </c>
      <c r="AF266" t="s">
        <v>165</v>
      </c>
      <c r="AG266" t="s">
        <v>165</v>
      </c>
      <c r="AH266" t="s">
        <v>137</v>
      </c>
      <c r="AI266" t="s">
        <v>166</v>
      </c>
      <c r="AJ266" t="s">
        <v>1027</v>
      </c>
      <c r="AK266" t="s">
        <v>248</v>
      </c>
      <c r="AL266" t="s">
        <v>161</v>
      </c>
      <c r="AM266" t="s">
        <v>161</v>
      </c>
      <c r="AN266" t="s">
        <v>161</v>
      </c>
      <c r="AO266" t="s">
        <v>161</v>
      </c>
      <c r="AP266" t="s">
        <v>168</v>
      </c>
      <c r="AQ266" t="s">
        <v>168</v>
      </c>
      <c r="AR266" t="s">
        <v>168</v>
      </c>
      <c r="AS266" t="s">
        <v>161</v>
      </c>
      <c r="AT266" t="s">
        <v>161</v>
      </c>
      <c r="AU266" t="s">
        <v>161</v>
      </c>
      <c r="AV266" t="s">
        <v>169</v>
      </c>
      <c r="AW266" t="s">
        <v>169</v>
      </c>
      <c r="AX266" t="s">
        <v>169</v>
      </c>
      <c r="AY266" t="s">
        <v>168</v>
      </c>
      <c r="AZ266" t="s">
        <v>168</v>
      </c>
      <c r="BA266" t="s">
        <v>168</v>
      </c>
      <c r="BB266" t="s">
        <v>168</v>
      </c>
      <c r="BC266" t="s">
        <v>168</v>
      </c>
      <c r="BD266" t="s">
        <v>168</v>
      </c>
      <c r="BE266" t="s">
        <v>170</v>
      </c>
      <c r="BF266" t="s">
        <v>170</v>
      </c>
      <c r="BG266" t="s">
        <v>170</v>
      </c>
      <c r="BH266" t="s">
        <v>161</v>
      </c>
      <c r="BI266" t="s">
        <v>161</v>
      </c>
      <c r="BJ266" t="s">
        <v>161</v>
      </c>
      <c r="BK266" t="s">
        <v>161</v>
      </c>
      <c r="BL266" t="s">
        <v>161</v>
      </c>
      <c r="BM266" t="s">
        <v>161</v>
      </c>
      <c r="BN266" t="s">
        <v>161</v>
      </c>
      <c r="BO266" t="s">
        <v>161</v>
      </c>
      <c r="BP266" t="s">
        <v>161</v>
      </c>
      <c r="BQ266" t="s">
        <v>171</v>
      </c>
      <c r="BR266" t="s">
        <v>171</v>
      </c>
      <c r="BS266" t="s">
        <v>171</v>
      </c>
      <c r="BT266" t="s">
        <v>161</v>
      </c>
      <c r="BU266" t="s">
        <v>161</v>
      </c>
      <c r="BV266" t="s">
        <v>161</v>
      </c>
      <c r="BW266" t="s">
        <v>166</v>
      </c>
      <c r="BX266" t="s">
        <v>166</v>
      </c>
      <c r="BY266" t="s">
        <v>166</v>
      </c>
      <c r="BZ266" t="s">
        <v>172</v>
      </c>
      <c r="CA266" t="s">
        <v>172</v>
      </c>
      <c r="CB266" t="s">
        <v>172</v>
      </c>
      <c r="CC266" t="s">
        <v>172</v>
      </c>
      <c r="CD266" t="s">
        <v>172</v>
      </c>
      <c r="CE266" t="s">
        <v>172</v>
      </c>
      <c r="CF266" t="s">
        <v>173</v>
      </c>
      <c r="CG266" t="s">
        <v>173</v>
      </c>
      <c r="CH266" t="s">
        <v>173</v>
      </c>
      <c r="CI266" t="s">
        <v>174</v>
      </c>
      <c r="CJ266" t="s">
        <v>174</v>
      </c>
      <c r="CK266" t="s">
        <v>174</v>
      </c>
      <c r="CL266" t="s">
        <v>161</v>
      </c>
      <c r="CM266" t="s">
        <v>161</v>
      </c>
      <c r="CN266" t="s">
        <v>161</v>
      </c>
      <c r="CO266" t="s">
        <v>166</v>
      </c>
      <c r="CP266" t="s">
        <v>166</v>
      </c>
      <c r="CQ266" t="s">
        <v>166</v>
      </c>
      <c r="CR266" t="s">
        <v>166</v>
      </c>
      <c r="CS266" t="s">
        <v>134</v>
      </c>
      <c r="CT266" t="s">
        <v>134</v>
      </c>
      <c r="CU266" t="s">
        <v>134</v>
      </c>
      <c r="CV266" t="s">
        <v>134</v>
      </c>
      <c r="CW266" t="s">
        <v>134</v>
      </c>
      <c r="CX266" t="s">
        <v>134</v>
      </c>
      <c r="CY266" t="s">
        <v>134</v>
      </c>
      <c r="CZ266" t="s">
        <v>134</v>
      </c>
      <c r="DA266" t="s">
        <v>134</v>
      </c>
      <c r="DB266" t="s">
        <v>134</v>
      </c>
      <c r="DC266" t="s">
        <v>134</v>
      </c>
      <c r="DD266" t="s">
        <v>134</v>
      </c>
      <c r="DE266" t="s">
        <v>134</v>
      </c>
      <c r="DF266" t="s">
        <v>134</v>
      </c>
      <c r="DG266" t="s">
        <v>134</v>
      </c>
      <c r="DH266" t="s">
        <v>134</v>
      </c>
      <c r="DI266" t="s">
        <v>174</v>
      </c>
      <c r="DJ266" t="s">
        <v>134</v>
      </c>
      <c r="DK266" t="s">
        <v>175</v>
      </c>
      <c r="DL266" t="s">
        <v>175</v>
      </c>
      <c r="DM266" t="s">
        <v>175</v>
      </c>
      <c r="DN266" t="s">
        <v>175</v>
      </c>
      <c r="DO266" t="s">
        <v>175</v>
      </c>
      <c r="DP266" t="s">
        <v>175</v>
      </c>
      <c r="DQ266" t="s">
        <v>175</v>
      </c>
      <c r="DR266">
        <v>125</v>
      </c>
      <c r="DS266">
        <v>20070522</v>
      </c>
      <c r="DT266" t="s">
        <v>1024</v>
      </c>
      <c r="DU266">
        <v>320</v>
      </c>
      <c r="DV266" t="s">
        <v>918</v>
      </c>
    </row>
    <row r="267" spans="1:126">
      <c r="A267" t="s">
        <v>160</v>
      </c>
      <c r="B267">
        <v>5</v>
      </c>
      <c r="C267" t="s">
        <v>161</v>
      </c>
      <c r="D267">
        <v>60855</v>
      </c>
      <c r="E267" t="s">
        <v>577</v>
      </c>
      <c r="F267" t="s">
        <v>128</v>
      </c>
      <c r="G267">
        <v>20070525</v>
      </c>
      <c r="H267" t="s">
        <v>209</v>
      </c>
      <c r="I267" t="s">
        <v>334</v>
      </c>
      <c r="J267">
        <v>20070525</v>
      </c>
      <c r="K267" t="s">
        <v>624</v>
      </c>
      <c r="L267" t="s">
        <v>930</v>
      </c>
      <c r="M267" t="s">
        <v>1028</v>
      </c>
      <c r="N267" t="s">
        <v>1029</v>
      </c>
      <c r="O267" t="s">
        <v>133</v>
      </c>
      <c r="P267" t="s">
        <v>134</v>
      </c>
      <c r="Q267" t="s">
        <v>135</v>
      </c>
      <c r="R267" t="s">
        <v>136</v>
      </c>
      <c r="S267" t="s">
        <v>135</v>
      </c>
      <c r="T267" t="s">
        <v>137</v>
      </c>
      <c r="U267" t="s">
        <v>137</v>
      </c>
      <c r="V267">
        <v>0</v>
      </c>
      <c r="W267" t="s">
        <v>200</v>
      </c>
      <c r="X267">
        <v>143.5</v>
      </c>
      <c r="Y267">
        <v>20070523</v>
      </c>
      <c r="Z267" t="s">
        <v>138</v>
      </c>
      <c r="AA267" t="s">
        <v>872</v>
      </c>
      <c r="AB267" t="s">
        <v>1026</v>
      </c>
      <c r="AC267">
        <v>40</v>
      </c>
      <c r="AD267" t="s">
        <v>165</v>
      </c>
      <c r="AE267" t="s">
        <v>165</v>
      </c>
      <c r="AF267" t="s">
        <v>165</v>
      </c>
      <c r="AG267" t="s">
        <v>165</v>
      </c>
      <c r="AH267" t="s">
        <v>137</v>
      </c>
      <c r="AI267" t="s">
        <v>166</v>
      </c>
      <c r="AJ267" t="s">
        <v>1030</v>
      </c>
      <c r="AK267" t="s">
        <v>248</v>
      </c>
      <c r="AL267" t="s">
        <v>161</v>
      </c>
      <c r="AM267" t="s">
        <v>161</v>
      </c>
      <c r="AN267" t="s">
        <v>161</v>
      </c>
      <c r="AO267" t="s">
        <v>161</v>
      </c>
      <c r="AP267" t="s">
        <v>168</v>
      </c>
      <c r="AQ267" t="s">
        <v>168</v>
      </c>
      <c r="AR267" t="s">
        <v>168</v>
      </c>
      <c r="AS267" t="s">
        <v>161</v>
      </c>
      <c r="AT267" t="s">
        <v>161</v>
      </c>
      <c r="AU267" t="s">
        <v>161</v>
      </c>
      <c r="AV267" t="s">
        <v>169</v>
      </c>
      <c r="AW267" t="s">
        <v>169</v>
      </c>
      <c r="AX267" t="s">
        <v>169</v>
      </c>
      <c r="AY267" t="s">
        <v>168</v>
      </c>
      <c r="AZ267" t="s">
        <v>168</v>
      </c>
      <c r="BA267" t="s">
        <v>168</v>
      </c>
      <c r="BB267" t="s">
        <v>168</v>
      </c>
      <c r="BC267" t="s">
        <v>168</v>
      </c>
      <c r="BD267" t="s">
        <v>168</v>
      </c>
      <c r="BE267" t="s">
        <v>170</v>
      </c>
      <c r="BF267" t="s">
        <v>170</v>
      </c>
      <c r="BG267" t="s">
        <v>170</v>
      </c>
      <c r="BH267" t="s">
        <v>161</v>
      </c>
      <c r="BI267" t="s">
        <v>161</v>
      </c>
      <c r="BJ267" t="s">
        <v>161</v>
      </c>
      <c r="BK267" t="s">
        <v>161</v>
      </c>
      <c r="BL267" t="s">
        <v>161</v>
      </c>
      <c r="BM267" t="s">
        <v>161</v>
      </c>
      <c r="BN267" t="s">
        <v>161</v>
      </c>
      <c r="BO267" t="s">
        <v>161</v>
      </c>
      <c r="BP267" t="s">
        <v>161</v>
      </c>
      <c r="BQ267" t="s">
        <v>171</v>
      </c>
      <c r="BR267" t="s">
        <v>171</v>
      </c>
      <c r="BS267" t="s">
        <v>171</v>
      </c>
      <c r="BT267" t="s">
        <v>161</v>
      </c>
      <c r="BU267" t="s">
        <v>161</v>
      </c>
      <c r="BV267" t="s">
        <v>161</v>
      </c>
      <c r="BW267" t="s">
        <v>166</v>
      </c>
      <c r="BX267" t="s">
        <v>166</v>
      </c>
      <c r="BY267" t="s">
        <v>166</v>
      </c>
      <c r="BZ267" t="s">
        <v>172</v>
      </c>
      <c r="CA267" t="s">
        <v>172</v>
      </c>
      <c r="CB267" t="s">
        <v>172</v>
      </c>
      <c r="CC267" t="s">
        <v>172</v>
      </c>
      <c r="CD267" t="s">
        <v>172</v>
      </c>
      <c r="CE267" t="s">
        <v>172</v>
      </c>
      <c r="CF267" t="s">
        <v>173</v>
      </c>
      <c r="CG267" t="s">
        <v>173</v>
      </c>
      <c r="CH267" t="s">
        <v>173</v>
      </c>
      <c r="CI267" t="s">
        <v>174</v>
      </c>
      <c r="CJ267" t="s">
        <v>174</v>
      </c>
      <c r="CK267" t="s">
        <v>174</v>
      </c>
      <c r="CL267" t="s">
        <v>161</v>
      </c>
      <c r="CM267" t="s">
        <v>161</v>
      </c>
      <c r="CN267" t="s">
        <v>161</v>
      </c>
      <c r="CO267" t="s">
        <v>166</v>
      </c>
      <c r="CP267" t="s">
        <v>166</v>
      </c>
      <c r="CQ267" t="s">
        <v>166</v>
      </c>
      <c r="CR267" t="s">
        <v>166</v>
      </c>
      <c r="CS267" t="s">
        <v>134</v>
      </c>
      <c r="CT267" t="s">
        <v>134</v>
      </c>
      <c r="CU267" t="s">
        <v>134</v>
      </c>
      <c r="CV267" t="s">
        <v>134</v>
      </c>
      <c r="CW267" t="s">
        <v>134</v>
      </c>
      <c r="CX267" t="s">
        <v>134</v>
      </c>
      <c r="CY267" t="s">
        <v>134</v>
      </c>
      <c r="CZ267" t="s">
        <v>134</v>
      </c>
      <c r="DA267" t="s">
        <v>134</v>
      </c>
      <c r="DB267" t="s">
        <v>134</v>
      </c>
      <c r="DC267" t="s">
        <v>134</v>
      </c>
      <c r="DD267" t="s">
        <v>134</v>
      </c>
      <c r="DE267" t="s">
        <v>134</v>
      </c>
      <c r="DF267" t="s">
        <v>134</v>
      </c>
      <c r="DG267" t="s">
        <v>134</v>
      </c>
      <c r="DH267" t="s">
        <v>134</v>
      </c>
      <c r="DI267" t="s">
        <v>174</v>
      </c>
      <c r="DJ267" t="s">
        <v>134</v>
      </c>
      <c r="DK267">
        <v>1624</v>
      </c>
      <c r="DL267">
        <v>320</v>
      </c>
      <c r="DM267">
        <v>8252</v>
      </c>
      <c r="DN267" t="s">
        <v>188</v>
      </c>
      <c r="DO267">
        <v>869</v>
      </c>
      <c r="DP267">
        <v>2405</v>
      </c>
      <c r="DQ267" t="s">
        <v>965</v>
      </c>
      <c r="DR267" t="s">
        <v>1031</v>
      </c>
      <c r="DS267">
        <v>20070525</v>
      </c>
      <c r="DT267" t="s">
        <v>209</v>
      </c>
      <c r="DU267">
        <v>320</v>
      </c>
      <c r="DV267" t="s">
        <v>918</v>
      </c>
    </row>
    <row r="268" spans="1:126">
      <c r="A268" t="s">
        <v>160</v>
      </c>
      <c r="B268">
        <v>3</v>
      </c>
      <c r="C268">
        <v>11.6</v>
      </c>
      <c r="D268">
        <v>65361</v>
      </c>
      <c r="E268" t="s">
        <v>144</v>
      </c>
      <c r="F268" t="s">
        <v>145</v>
      </c>
      <c r="G268">
        <v>20070527</v>
      </c>
      <c r="H268" t="s">
        <v>1032</v>
      </c>
      <c r="I268" t="s">
        <v>236</v>
      </c>
      <c r="J268">
        <v>20070529</v>
      </c>
      <c r="K268">
        <v>20070827</v>
      </c>
      <c r="L268" t="s">
        <v>133</v>
      </c>
      <c r="M268" t="s">
        <v>133</v>
      </c>
      <c r="N268" t="s">
        <v>133</v>
      </c>
      <c r="O268" t="s">
        <v>133</v>
      </c>
      <c r="P268">
        <v>1.4224000000000001</v>
      </c>
      <c r="Q268" t="s">
        <v>135</v>
      </c>
      <c r="R268" t="s">
        <v>136</v>
      </c>
      <c r="S268" t="s">
        <v>135</v>
      </c>
      <c r="T268" t="s">
        <v>137</v>
      </c>
      <c r="U268" t="s">
        <v>137</v>
      </c>
      <c r="V268">
        <v>0</v>
      </c>
      <c r="W268" t="s">
        <v>147</v>
      </c>
      <c r="X268">
        <v>143.5</v>
      </c>
      <c r="Y268">
        <v>20070525</v>
      </c>
      <c r="Z268" t="s">
        <v>138</v>
      </c>
      <c r="AA268" t="s">
        <v>381</v>
      </c>
      <c r="AB268" t="s">
        <v>1026</v>
      </c>
      <c r="AC268">
        <v>40</v>
      </c>
      <c r="AD268">
        <v>71.94</v>
      </c>
      <c r="AE268">
        <v>65.69</v>
      </c>
      <c r="AF268">
        <v>10.94</v>
      </c>
      <c r="AG268">
        <v>10.1</v>
      </c>
      <c r="AH268">
        <v>10.27</v>
      </c>
      <c r="AI268">
        <v>140</v>
      </c>
      <c r="AJ268" t="s">
        <v>1033</v>
      </c>
      <c r="AK268">
        <v>40</v>
      </c>
      <c r="AL268">
        <v>5.4</v>
      </c>
      <c r="AM268">
        <v>6.2</v>
      </c>
      <c r="AN268">
        <v>11.6</v>
      </c>
      <c r="AO268">
        <v>0</v>
      </c>
      <c r="AP268">
        <v>3146</v>
      </c>
      <c r="AQ268">
        <v>3155</v>
      </c>
      <c r="AR268">
        <v>3150</v>
      </c>
      <c r="AS268">
        <v>13.4</v>
      </c>
      <c r="AT268">
        <v>13.7</v>
      </c>
      <c r="AU268">
        <v>13.5</v>
      </c>
      <c r="AV268">
        <v>2.1800000000000002</v>
      </c>
      <c r="AW268">
        <v>2.2999999999999998</v>
      </c>
      <c r="AX268">
        <v>2.2400000000000002</v>
      </c>
      <c r="AY268">
        <v>4503.8999999999996</v>
      </c>
      <c r="AZ268">
        <v>4922.2</v>
      </c>
      <c r="BA268">
        <v>4715.8</v>
      </c>
      <c r="BB268">
        <v>1931.7</v>
      </c>
      <c r="BC268">
        <v>2140.9</v>
      </c>
      <c r="BD268">
        <v>2065.1999999999998</v>
      </c>
      <c r="BE268">
        <v>846</v>
      </c>
      <c r="BF268">
        <v>855</v>
      </c>
      <c r="BG268">
        <v>850</v>
      </c>
      <c r="BH268">
        <v>143.6</v>
      </c>
      <c r="BI268">
        <v>143.69999999999999</v>
      </c>
      <c r="BJ268">
        <v>143.6</v>
      </c>
      <c r="BK268">
        <v>87.5</v>
      </c>
      <c r="BL268">
        <v>88.4</v>
      </c>
      <c r="BM268">
        <v>87.9</v>
      </c>
      <c r="BN268">
        <v>93.1</v>
      </c>
      <c r="BO268">
        <v>93.9</v>
      </c>
      <c r="BP268">
        <v>93.6</v>
      </c>
      <c r="BQ268">
        <v>5.4</v>
      </c>
      <c r="BR268">
        <v>5.8</v>
      </c>
      <c r="BS268">
        <v>5.6</v>
      </c>
      <c r="BT268">
        <v>28.5</v>
      </c>
      <c r="BU268">
        <v>33.4</v>
      </c>
      <c r="BV268">
        <v>30.7</v>
      </c>
      <c r="BW268">
        <v>268</v>
      </c>
      <c r="BX268">
        <v>279</v>
      </c>
      <c r="BY268">
        <v>276</v>
      </c>
      <c r="BZ268">
        <v>10.5</v>
      </c>
      <c r="CA268">
        <v>11</v>
      </c>
      <c r="CB268">
        <v>10.8</v>
      </c>
      <c r="CC268">
        <v>-0.1</v>
      </c>
      <c r="CD268">
        <v>0.8</v>
      </c>
      <c r="CE268">
        <v>0.5</v>
      </c>
      <c r="CF268">
        <v>0.49</v>
      </c>
      <c r="CG268">
        <v>0.51</v>
      </c>
      <c r="CH268">
        <v>0.5</v>
      </c>
      <c r="CI268">
        <v>35</v>
      </c>
      <c r="CJ268">
        <v>35</v>
      </c>
      <c r="CK268">
        <v>35</v>
      </c>
      <c r="CL268">
        <v>249.8</v>
      </c>
      <c r="CM268">
        <v>272.89999999999998</v>
      </c>
      <c r="CN268">
        <v>261</v>
      </c>
      <c r="CO268">
        <v>1660</v>
      </c>
      <c r="CP268">
        <v>720</v>
      </c>
      <c r="CQ268">
        <v>540</v>
      </c>
      <c r="CR268">
        <v>1700</v>
      </c>
      <c r="CS268">
        <v>7.3700000000000002E-2</v>
      </c>
      <c r="CT268">
        <v>8.8900000000000007E-2</v>
      </c>
      <c r="CU268">
        <v>8.1900000000000001E-2</v>
      </c>
      <c r="CV268">
        <v>9.9099999999999994E-2</v>
      </c>
      <c r="CW268">
        <v>0.11169999999999999</v>
      </c>
      <c r="CX268">
        <v>0.1048</v>
      </c>
      <c r="CY268">
        <v>6.0999999999999999E-2</v>
      </c>
      <c r="CZ268">
        <v>6.3500000000000001E-2</v>
      </c>
      <c r="DA268">
        <v>6.2199999999999998E-2</v>
      </c>
      <c r="DB268">
        <v>6.6000000000000003E-2</v>
      </c>
      <c r="DC268">
        <v>7.1099999999999997E-2</v>
      </c>
      <c r="DD268">
        <v>6.8599999999999994E-2</v>
      </c>
      <c r="DE268">
        <v>6.3500000000000001E-2</v>
      </c>
      <c r="DF268">
        <v>7.3700000000000002E-2</v>
      </c>
      <c r="DG268">
        <v>6.8599999999999994E-2</v>
      </c>
      <c r="DH268">
        <v>2.5000000000000001E-3</v>
      </c>
      <c r="DI268">
        <v>5</v>
      </c>
      <c r="DJ268">
        <v>3.8100000000000002E-2</v>
      </c>
      <c r="DK268" t="s">
        <v>893</v>
      </c>
      <c r="DL268">
        <v>152</v>
      </c>
      <c r="DM268">
        <v>8252</v>
      </c>
      <c r="DN268" t="s">
        <v>188</v>
      </c>
      <c r="DO268">
        <v>1295</v>
      </c>
      <c r="DP268">
        <v>2405</v>
      </c>
      <c r="DQ268" t="s">
        <v>965</v>
      </c>
      <c r="DR268">
        <v>239</v>
      </c>
      <c r="DS268">
        <v>20070527</v>
      </c>
      <c r="DT268" t="s">
        <v>1032</v>
      </c>
      <c r="DU268">
        <v>152</v>
      </c>
      <c r="DV268" t="s">
        <v>918</v>
      </c>
    </row>
    <row r="269" spans="1:126">
      <c r="A269" t="s">
        <v>160</v>
      </c>
      <c r="B269">
        <v>5</v>
      </c>
      <c r="C269">
        <v>19.399999999999999</v>
      </c>
      <c r="D269">
        <v>63419</v>
      </c>
      <c r="E269" t="s">
        <v>577</v>
      </c>
      <c r="F269" t="s">
        <v>145</v>
      </c>
      <c r="G269">
        <v>20070602</v>
      </c>
      <c r="H269" t="s">
        <v>1034</v>
      </c>
      <c r="I269" t="s">
        <v>236</v>
      </c>
      <c r="J269">
        <v>20070604</v>
      </c>
      <c r="K269">
        <v>20070902</v>
      </c>
      <c r="L269" t="s">
        <v>133</v>
      </c>
      <c r="M269" t="s">
        <v>133</v>
      </c>
      <c r="N269" t="s">
        <v>133</v>
      </c>
      <c r="O269" t="s">
        <v>133</v>
      </c>
      <c r="P269">
        <v>0.44919999999999999</v>
      </c>
      <c r="Q269" t="s">
        <v>135</v>
      </c>
      <c r="R269" t="s">
        <v>136</v>
      </c>
      <c r="S269" t="s">
        <v>135</v>
      </c>
      <c r="T269" t="s">
        <v>137</v>
      </c>
      <c r="U269" t="s">
        <v>137</v>
      </c>
      <c r="V269">
        <v>0</v>
      </c>
      <c r="W269" t="s">
        <v>151</v>
      </c>
      <c r="X269">
        <v>143.5</v>
      </c>
      <c r="Y269">
        <v>20070531</v>
      </c>
      <c r="Z269" t="s">
        <v>138</v>
      </c>
      <c r="AA269" t="s">
        <v>548</v>
      </c>
      <c r="AB269" t="s">
        <v>1026</v>
      </c>
      <c r="AC269">
        <v>40</v>
      </c>
      <c r="AD269">
        <v>59.16</v>
      </c>
      <c r="AE269">
        <v>52.83</v>
      </c>
      <c r="AF269">
        <v>10.220000000000001</v>
      </c>
      <c r="AG269">
        <v>9.07</v>
      </c>
      <c r="AH269">
        <v>9.2799999999999994</v>
      </c>
      <c r="AI269">
        <v>50</v>
      </c>
      <c r="AJ269" t="s">
        <v>1035</v>
      </c>
      <c r="AK269">
        <v>40</v>
      </c>
      <c r="AL269">
        <v>9.8000000000000007</v>
      </c>
      <c r="AM269">
        <v>9.6</v>
      </c>
      <c r="AN269">
        <v>19.399999999999999</v>
      </c>
      <c r="AO269">
        <v>0</v>
      </c>
      <c r="AP269">
        <v>3144</v>
      </c>
      <c r="AQ269">
        <v>3155</v>
      </c>
      <c r="AR269">
        <v>3150</v>
      </c>
      <c r="AS269">
        <v>13</v>
      </c>
      <c r="AT269">
        <v>13.6</v>
      </c>
      <c r="AU269">
        <v>13.3</v>
      </c>
      <c r="AV269">
        <v>2.15</v>
      </c>
      <c r="AW269">
        <v>2.2799999999999998</v>
      </c>
      <c r="AX269">
        <v>2.2000000000000002</v>
      </c>
      <c r="AY269">
        <v>4008.9</v>
      </c>
      <c r="AZ269">
        <v>4588.3999999999996</v>
      </c>
      <c r="BA269">
        <v>4249.7</v>
      </c>
      <c r="BB269">
        <v>2013.2</v>
      </c>
      <c r="BC269">
        <v>2197.6</v>
      </c>
      <c r="BD269">
        <v>2145.1</v>
      </c>
      <c r="BE269">
        <v>833</v>
      </c>
      <c r="BF269">
        <v>876</v>
      </c>
      <c r="BG269">
        <v>852</v>
      </c>
      <c r="BH269">
        <v>143.4</v>
      </c>
      <c r="BI269">
        <v>143.5</v>
      </c>
      <c r="BJ269">
        <v>143.5</v>
      </c>
      <c r="BK269">
        <v>87.5</v>
      </c>
      <c r="BL269">
        <v>88.3</v>
      </c>
      <c r="BM269">
        <v>87.8</v>
      </c>
      <c r="BN269">
        <v>93.1</v>
      </c>
      <c r="BO269">
        <v>93.8</v>
      </c>
      <c r="BP269">
        <v>93.4</v>
      </c>
      <c r="BQ269">
        <v>5.5</v>
      </c>
      <c r="BR269">
        <v>5.7</v>
      </c>
      <c r="BS269">
        <v>5.6</v>
      </c>
      <c r="BT269">
        <v>28.6</v>
      </c>
      <c r="BU269">
        <v>33.299999999999997</v>
      </c>
      <c r="BV269">
        <v>31.1</v>
      </c>
      <c r="BW269">
        <v>269</v>
      </c>
      <c r="BX269">
        <v>281</v>
      </c>
      <c r="BY269">
        <v>276</v>
      </c>
      <c r="BZ269">
        <v>10.4</v>
      </c>
      <c r="CA269">
        <v>11</v>
      </c>
      <c r="CB269">
        <v>10.7</v>
      </c>
      <c r="CC269">
        <v>0.3</v>
      </c>
      <c r="CD269">
        <v>0.4</v>
      </c>
      <c r="CE269">
        <v>0.3</v>
      </c>
      <c r="CF269">
        <v>0.47</v>
      </c>
      <c r="CG269">
        <v>0.52</v>
      </c>
      <c r="CH269">
        <v>0.5</v>
      </c>
      <c r="CI269">
        <v>35</v>
      </c>
      <c r="CJ269">
        <v>35</v>
      </c>
      <c r="CK269">
        <v>35</v>
      </c>
      <c r="CL269">
        <v>146.6</v>
      </c>
      <c r="CM269">
        <v>228.9</v>
      </c>
      <c r="CN269">
        <v>173</v>
      </c>
      <c r="CO269">
        <v>1660</v>
      </c>
      <c r="CP269">
        <v>720</v>
      </c>
      <c r="CQ269">
        <v>540</v>
      </c>
      <c r="CR269">
        <v>1790</v>
      </c>
      <c r="CS269">
        <v>7.3700000000000002E-2</v>
      </c>
      <c r="CT269">
        <v>8.3799999999999999E-2</v>
      </c>
      <c r="CU269">
        <v>7.9399999999999998E-2</v>
      </c>
      <c r="CV269">
        <v>0.1041</v>
      </c>
      <c r="CW269">
        <v>0.10920000000000001</v>
      </c>
      <c r="CX269">
        <v>0.1067</v>
      </c>
      <c r="CY269">
        <v>6.0999999999999999E-2</v>
      </c>
      <c r="CZ269">
        <v>6.3500000000000001E-2</v>
      </c>
      <c r="DA269">
        <v>6.2199999999999998E-2</v>
      </c>
      <c r="DB269">
        <v>6.0999999999999999E-2</v>
      </c>
      <c r="DC269">
        <v>6.8599999999999994E-2</v>
      </c>
      <c r="DD269">
        <v>6.4799999999999996E-2</v>
      </c>
      <c r="DE269">
        <v>7.3700000000000002E-2</v>
      </c>
      <c r="DF269">
        <v>7.6200000000000004E-2</v>
      </c>
      <c r="DG269">
        <v>7.4899999999999994E-2</v>
      </c>
      <c r="DH269">
        <v>0</v>
      </c>
      <c r="DI269">
        <v>1</v>
      </c>
      <c r="DJ269">
        <v>3.0499999999999999E-2</v>
      </c>
      <c r="DK269">
        <v>1627</v>
      </c>
      <c r="DL269">
        <v>320</v>
      </c>
      <c r="DM269">
        <v>8252</v>
      </c>
      <c r="DN269" t="s">
        <v>188</v>
      </c>
      <c r="DO269">
        <v>869</v>
      </c>
      <c r="DP269">
        <v>2405</v>
      </c>
      <c r="DQ269" t="s">
        <v>965</v>
      </c>
      <c r="DR269" t="s">
        <v>1036</v>
      </c>
      <c r="DS269">
        <v>20070602</v>
      </c>
      <c r="DT269" t="s">
        <v>1034</v>
      </c>
      <c r="DU269">
        <v>320</v>
      </c>
      <c r="DV269" t="s">
        <v>918</v>
      </c>
    </row>
    <row r="270" spans="1:126">
      <c r="A270" t="s">
        <v>126</v>
      </c>
      <c r="B270">
        <v>4</v>
      </c>
      <c r="C270">
        <v>15.1</v>
      </c>
      <c r="D270">
        <v>61881</v>
      </c>
      <c r="E270" t="s">
        <v>144</v>
      </c>
      <c r="F270" t="s">
        <v>145</v>
      </c>
      <c r="G270">
        <v>20070613</v>
      </c>
      <c r="H270" t="s">
        <v>185</v>
      </c>
      <c r="I270" t="s">
        <v>295</v>
      </c>
      <c r="J270">
        <v>20070618</v>
      </c>
      <c r="K270" t="s">
        <v>624</v>
      </c>
      <c r="L270" t="s">
        <v>1037</v>
      </c>
      <c r="M270" t="s">
        <v>1038</v>
      </c>
      <c r="N270" t="s">
        <v>537</v>
      </c>
      <c r="O270" t="s">
        <v>133</v>
      </c>
      <c r="P270">
        <v>2.931</v>
      </c>
      <c r="Q270" t="s">
        <v>135</v>
      </c>
      <c r="R270" t="s">
        <v>136</v>
      </c>
      <c r="S270" t="s">
        <v>135</v>
      </c>
      <c r="T270" t="s">
        <v>137</v>
      </c>
      <c r="U270" t="s">
        <v>137</v>
      </c>
      <c r="V270">
        <v>0</v>
      </c>
      <c r="W270" t="s">
        <v>147</v>
      </c>
      <c r="X270">
        <v>143.5</v>
      </c>
      <c r="Y270">
        <v>20070611</v>
      </c>
      <c r="Z270" t="s">
        <v>138</v>
      </c>
      <c r="AA270" t="s">
        <v>1039</v>
      </c>
      <c r="AB270" t="s">
        <v>1016</v>
      </c>
      <c r="AC270">
        <v>40</v>
      </c>
      <c r="AD270">
        <v>71.61</v>
      </c>
      <c r="AE270">
        <v>65.41</v>
      </c>
      <c r="AF270">
        <v>10.91</v>
      </c>
      <c r="AG270">
        <v>10.130000000000001</v>
      </c>
      <c r="AH270">
        <v>10.220000000000001</v>
      </c>
      <c r="AI270">
        <v>340</v>
      </c>
      <c r="AJ270" t="s">
        <v>1040</v>
      </c>
      <c r="AK270">
        <v>40</v>
      </c>
      <c r="AL270">
        <v>6.7</v>
      </c>
      <c r="AM270">
        <v>8.4</v>
      </c>
      <c r="AN270">
        <v>15.1</v>
      </c>
      <c r="AO270">
        <v>0</v>
      </c>
      <c r="AP270">
        <v>3150</v>
      </c>
      <c r="AQ270">
        <v>3159</v>
      </c>
      <c r="AR270">
        <v>3153.6</v>
      </c>
      <c r="AS270">
        <v>13.2</v>
      </c>
      <c r="AT270">
        <v>13.8</v>
      </c>
      <c r="AU270">
        <v>13.5</v>
      </c>
      <c r="AV270">
        <v>2.2000000000000002</v>
      </c>
      <c r="AW270">
        <v>2.35</v>
      </c>
      <c r="AX270">
        <v>2.2999999999999998</v>
      </c>
      <c r="AY270">
        <v>7.1</v>
      </c>
      <c r="AZ270">
        <v>7.9</v>
      </c>
      <c r="BA270">
        <v>7.5</v>
      </c>
      <c r="BB270" t="s">
        <v>168</v>
      </c>
      <c r="BC270" t="s">
        <v>168</v>
      </c>
      <c r="BD270" t="s">
        <v>168</v>
      </c>
      <c r="BE270">
        <v>832</v>
      </c>
      <c r="BF270">
        <v>858</v>
      </c>
      <c r="BG270">
        <v>846</v>
      </c>
      <c r="BH270">
        <v>142.80000000000001</v>
      </c>
      <c r="BI270">
        <v>143.80000000000001</v>
      </c>
      <c r="BJ270">
        <v>143.4</v>
      </c>
      <c r="BK270">
        <v>87.8</v>
      </c>
      <c r="BL270">
        <v>88.2</v>
      </c>
      <c r="BM270">
        <v>88</v>
      </c>
      <c r="BN270">
        <v>93.3</v>
      </c>
      <c r="BO270">
        <v>93.9</v>
      </c>
      <c r="BP270">
        <v>93.6</v>
      </c>
      <c r="BQ270">
        <v>5.3</v>
      </c>
      <c r="BR270">
        <v>6.1</v>
      </c>
      <c r="BS270">
        <v>5.6</v>
      </c>
      <c r="BT270">
        <v>31.8</v>
      </c>
      <c r="BU270">
        <v>43.7</v>
      </c>
      <c r="BV270">
        <v>35.700000000000003</v>
      </c>
      <c r="BW270">
        <v>276</v>
      </c>
      <c r="BX270">
        <v>276</v>
      </c>
      <c r="BY270">
        <v>276</v>
      </c>
      <c r="BZ270">
        <v>6.8</v>
      </c>
      <c r="CA270">
        <v>7.4</v>
      </c>
      <c r="CB270">
        <v>7.4</v>
      </c>
      <c r="CC270">
        <v>0.4</v>
      </c>
      <c r="CD270">
        <v>0.4</v>
      </c>
      <c r="CE270">
        <v>0.4</v>
      </c>
      <c r="CF270">
        <v>0.45</v>
      </c>
      <c r="CG270">
        <v>0.52</v>
      </c>
      <c r="CH270">
        <v>0.5</v>
      </c>
      <c r="CI270">
        <v>35</v>
      </c>
      <c r="CJ270">
        <v>35</v>
      </c>
      <c r="CK270">
        <v>35</v>
      </c>
      <c r="CL270">
        <v>186.9</v>
      </c>
      <c r="CM270">
        <v>209.6</v>
      </c>
      <c r="CN270">
        <v>195.4</v>
      </c>
      <c r="CO270">
        <v>1660</v>
      </c>
      <c r="CP270">
        <v>720</v>
      </c>
      <c r="CQ270">
        <v>540</v>
      </c>
      <c r="CR270">
        <v>1500</v>
      </c>
      <c r="CS270">
        <v>6.0999999999999999E-2</v>
      </c>
      <c r="CT270">
        <v>6.0999999999999999E-2</v>
      </c>
      <c r="CU270">
        <v>6.0999999999999999E-2</v>
      </c>
      <c r="CV270">
        <v>8.8900000000000007E-2</v>
      </c>
      <c r="CW270">
        <v>8.8900000000000007E-2</v>
      </c>
      <c r="CX270">
        <v>8.8900000000000007E-2</v>
      </c>
      <c r="CY270">
        <v>7.6200000000000004E-2</v>
      </c>
      <c r="CZ270">
        <v>7.6200000000000004E-2</v>
      </c>
      <c r="DA270">
        <v>7.6200000000000004E-2</v>
      </c>
      <c r="DB270">
        <v>5.5899999999999998E-2</v>
      </c>
      <c r="DC270">
        <v>6.6000000000000003E-2</v>
      </c>
      <c r="DD270">
        <v>6.0999999999999999E-2</v>
      </c>
      <c r="DE270">
        <v>6.0999999999999999E-2</v>
      </c>
      <c r="DF270">
        <v>7.1099999999999997E-2</v>
      </c>
      <c r="DG270">
        <v>6.6000000000000003E-2</v>
      </c>
      <c r="DH270">
        <v>0</v>
      </c>
      <c r="DI270">
        <v>16</v>
      </c>
      <c r="DJ270">
        <v>4.8300000000000003E-2</v>
      </c>
      <c r="DK270" t="s">
        <v>825</v>
      </c>
      <c r="DL270" t="s">
        <v>1020</v>
      </c>
      <c r="DM270">
        <v>8252</v>
      </c>
      <c r="DN270">
        <v>8231</v>
      </c>
      <c r="DO270">
        <v>1061</v>
      </c>
      <c r="DP270">
        <v>2405</v>
      </c>
      <c r="DQ270">
        <v>100030</v>
      </c>
      <c r="DR270">
        <v>166</v>
      </c>
      <c r="DS270">
        <v>20070613</v>
      </c>
      <c r="DT270" t="s">
        <v>185</v>
      </c>
      <c r="DU270">
        <v>66</v>
      </c>
      <c r="DV270" t="s">
        <v>918</v>
      </c>
    </row>
    <row r="271" spans="1:126">
      <c r="A271" t="s">
        <v>126</v>
      </c>
      <c r="B271">
        <v>4</v>
      </c>
      <c r="C271">
        <v>12.2</v>
      </c>
      <c r="D271">
        <v>63014</v>
      </c>
      <c r="E271" t="s">
        <v>144</v>
      </c>
      <c r="F271" t="s">
        <v>145</v>
      </c>
      <c r="G271">
        <v>20070617</v>
      </c>
      <c r="H271" t="s">
        <v>415</v>
      </c>
      <c r="I271" t="s">
        <v>236</v>
      </c>
      <c r="J271">
        <v>20070618</v>
      </c>
      <c r="K271" t="s">
        <v>624</v>
      </c>
      <c r="L271" t="s">
        <v>1038</v>
      </c>
      <c r="M271" t="s">
        <v>1041</v>
      </c>
      <c r="N271" t="s">
        <v>133</v>
      </c>
      <c r="O271" t="s">
        <v>133</v>
      </c>
      <c r="P271">
        <v>1.681</v>
      </c>
      <c r="Q271" t="s">
        <v>135</v>
      </c>
      <c r="R271" t="s">
        <v>136</v>
      </c>
      <c r="S271" t="s">
        <v>135</v>
      </c>
      <c r="T271" t="s">
        <v>137</v>
      </c>
      <c r="U271" t="s">
        <v>137</v>
      </c>
      <c r="V271">
        <v>0</v>
      </c>
      <c r="W271" t="s">
        <v>147</v>
      </c>
      <c r="X271">
        <v>143.5</v>
      </c>
      <c r="Y271">
        <v>20070615</v>
      </c>
      <c r="Z271" t="s">
        <v>138</v>
      </c>
      <c r="AA271" t="s">
        <v>328</v>
      </c>
      <c r="AB271" t="s">
        <v>1016</v>
      </c>
      <c r="AC271">
        <v>40</v>
      </c>
      <c r="AD271">
        <v>71.53</v>
      </c>
      <c r="AE271">
        <v>66.69</v>
      </c>
      <c r="AF271">
        <v>10.89</v>
      </c>
      <c r="AG271">
        <v>10.25</v>
      </c>
      <c r="AH271">
        <v>10.41</v>
      </c>
      <c r="AI271">
        <v>220</v>
      </c>
      <c r="AJ271" t="s">
        <v>1042</v>
      </c>
      <c r="AK271">
        <v>40</v>
      </c>
      <c r="AL271">
        <v>3.6</v>
      </c>
      <c r="AM271">
        <v>8.6</v>
      </c>
      <c r="AN271">
        <v>12.2</v>
      </c>
      <c r="AO271">
        <v>0</v>
      </c>
      <c r="AP271">
        <v>3147</v>
      </c>
      <c r="AQ271">
        <v>3155</v>
      </c>
      <c r="AR271">
        <v>3152.3</v>
      </c>
      <c r="AS271">
        <v>13.2</v>
      </c>
      <c r="AT271">
        <v>13.7</v>
      </c>
      <c r="AU271">
        <v>13.4</v>
      </c>
      <c r="AV271">
        <v>2.1800000000000002</v>
      </c>
      <c r="AW271">
        <v>2.31</v>
      </c>
      <c r="AX271">
        <v>2.25</v>
      </c>
      <c r="AY271">
        <v>6.3</v>
      </c>
      <c r="AZ271">
        <v>7.2</v>
      </c>
      <c r="BA271">
        <v>6.9</v>
      </c>
      <c r="BB271" t="s">
        <v>168</v>
      </c>
      <c r="BC271" t="s">
        <v>168</v>
      </c>
      <c r="BD271" t="s">
        <v>168</v>
      </c>
      <c r="BE271">
        <v>842</v>
      </c>
      <c r="BF271">
        <v>863</v>
      </c>
      <c r="BG271">
        <v>851</v>
      </c>
      <c r="BH271">
        <v>143.1</v>
      </c>
      <c r="BI271">
        <v>143.69999999999999</v>
      </c>
      <c r="BJ271">
        <v>143.4</v>
      </c>
      <c r="BK271">
        <v>87.2</v>
      </c>
      <c r="BL271">
        <v>88.1</v>
      </c>
      <c r="BM271">
        <v>87.6</v>
      </c>
      <c r="BN271">
        <v>92.8</v>
      </c>
      <c r="BO271">
        <v>93.7</v>
      </c>
      <c r="BP271">
        <v>93.2</v>
      </c>
      <c r="BQ271">
        <v>5.4</v>
      </c>
      <c r="BR271">
        <v>5.8</v>
      </c>
      <c r="BS271">
        <v>5.6</v>
      </c>
      <c r="BT271">
        <v>26.6</v>
      </c>
      <c r="BU271">
        <v>32.200000000000003</v>
      </c>
      <c r="BV271">
        <v>29.5</v>
      </c>
      <c r="BW271">
        <v>276</v>
      </c>
      <c r="BX271">
        <v>276</v>
      </c>
      <c r="BY271">
        <v>276</v>
      </c>
      <c r="BZ271">
        <v>6.8</v>
      </c>
      <c r="CA271">
        <v>7.4</v>
      </c>
      <c r="CB271">
        <v>7.2</v>
      </c>
      <c r="CC271">
        <v>0.3</v>
      </c>
      <c r="CD271">
        <v>0.4</v>
      </c>
      <c r="CE271">
        <v>0.3</v>
      </c>
      <c r="CF271">
        <v>0.5</v>
      </c>
      <c r="CG271">
        <v>0.5</v>
      </c>
      <c r="CH271">
        <v>0.5</v>
      </c>
      <c r="CI271">
        <v>35</v>
      </c>
      <c r="CJ271">
        <v>35</v>
      </c>
      <c r="CK271">
        <v>35</v>
      </c>
      <c r="CL271">
        <v>138.80000000000001</v>
      </c>
      <c r="CM271">
        <v>169.9</v>
      </c>
      <c r="CN271">
        <v>155.6</v>
      </c>
      <c r="CO271">
        <v>1660</v>
      </c>
      <c r="CP271">
        <v>720</v>
      </c>
      <c r="CQ271">
        <v>540</v>
      </c>
      <c r="CR271">
        <v>1620</v>
      </c>
      <c r="CS271">
        <v>6.6000000000000003E-2</v>
      </c>
      <c r="CT271">
        <v>6.6000000000000003E-2</v>
      </c>
      <c r="CU271">
        <v>6.6000000000000003E-2</v>
      </c>
      <c r="CV271">
        <v>9.6500000000000002E-2</v>
      </c>
      <c r="CW271">
        <v>9.6500000000000002E-2</v>
      </c>
      <c r="CX271">
        <v>9.6500000000000002E-2</v>
      </c>
      <c r="CY271">
        <v>7.6200000000000004E-2</v>
      </c>
      <c r="CZ271">
        <v>7.6200000000000004E-2</v>
      </c>
      <c r="DA271">
        <v>7.6200000000000004E-2</v>
      </c>
      <c r="DB271">
        <v>5.5899999999999998E-2</v>
      </c>
      <c r="DC271">
        <v>6.6000000000000003E-2</v>
      </c>
      <c r="DD271">
        <v>6.0999999999999999E-2</v>
      </c>
      <c r="DE271">
        <v>6.0999999999999999E-2</v>
      </c>
      <c r="DF271">
        <v>7.1099999999999997E-2</v>
      </c>
      <c r="DG271">
        <v>6.6000000000000003E-2</v>
      </c>
      <c r="DH271">
        <v>0</v>
      </c>
      <c r="DI271">
        <v>17</v>
      </c>
      <c r="DJ271">
        <v>4.5699999999999998E-2</v>
      </c>
      <c r="DK271" t="s">
        <v>825</v>
      </c>
      <c r="DL271" t="s">
        <v>1020</v>
      </c>
      <c r="DM271">
        <v>8252</v>
      </c>
      <c r="DN271">
        <v>8231</v>
      </c>
      <c r="DO271">
        <v>1061</v>
      </c>
      <c r="DP271" t="s">
        <v>403</v>
      </c>
      <c r="DQ271" t="s">
        <v>142</v>
      </c>
      <c r="DR271" t="s">
        <v>1043</v>
      </c>
      <c r="DS271">
        <v>20070617</v>
      </c>
      <c r="DT271" t="s">
        <v>415</v>
      </c>
      <c r="DU271">
        <v>66</v>
      </c>
      <c r="DV271" t="s">
        <v>918</v>
      </c>
    </row>
    <row r="272" spans="1:126">
      <c r="A272" t="s">
        <v>126</v>
      </c>
      <c r="B272">
        <v>4</v>
      </c>
      <c r="C272">
        <v>10.5</v>
      </c>
      <c r="D272">
        <v>63015</v>
      </c>
      <c r="E272" t="s">
        <v>144</v>
      </c>
      <c r="F272" t="s">
        <v>145</v>
      </c>
      <c r="G272">
        <v>20070621</v>
      </c>
      <c r="H272" t="s">
        <v>707</v>
      </c>
      <c r="I272" t="s">
        <v>236</v>
      </c>
      <c r="J272">
        <v>20070622</v>
      </c>
      <c r="K272">
        <v>20070921</v>
      </c>
      <c r="L272" t="s">
        <v>133</v>
      </c>
      <c r="M272" t="s">
        <v>133</v>
      </c>
      <c r="N272" t="s">
        <v>133</v>
      </c>
      <c r="O272" t="s">
        <v>133</v>
      </c>
      <c r="P272">
        <v>0.94830000000000003</v>
      </c>
      <c r="Q272" t="s">
        <v>135</v>
      </c>
      <c r="R272" t="s">
        <v>136</v>
      </c>
      <c r="S272" t="s">
        <v>135</v>
      </c>
      <c r="T272" t="s">
        <v>137</v>
      </c>
      <c r="U272" t="s">
        <v>137</v>
      </c>
      <c r="V272">
        <v>0</v>
      </c>
      <c r="W272" t="s">
        <v>147</v>
      </c>
      <c r="X272">
        <v>143.5</v>
      </c>
      <c r="Y272">
        <v>20070619</v>
      </c>
      <c r="Z272" t="s">
        <v>138</v>
      </c>
      <c r="AA272" t="s">
        <v>505</v>
      </c>
      <c r="AB272" t="s">
        <v>1016</v>
      </c>
      <c r="AC272">
        <v>40</v>
      </c>
      <c r="AD272">
        <v>71.62</v>
      </c>
      <c r="AE272">
        <v>66.489999999999995</v>
      </c>
      <c r="AF272">
        <v>10.89</v>
      </c>
      <c r="AG272">
        <v>10.220000000000001</v>
      </c>
      <c r="AH272">
        <v>10.29</v>
      </c>
      <c r="AI272">
        <v>280</v>
      </c>
      <c r="AJ272" t="s">
        <v>1044</v>
      </c>
      <c r="AK272">
        <v>40</v>
      </c>
      <c r="AL272">
        <v>4</v>
      </c>
      <c r="AM272">
        <v>6.5</v>
      </c>
      <c r="AN272">
        <v>10.5</v>
      </c>
      <c r="AO272">
        <v>0</v>
      </c>
      <c r="AP272">
        <v>3146</v>
      </c>
      <c r="AQ272">
        <v>3152</v>
      </c>
      <c r="AR272">
        <v>3149.9</v>
      </c>
      <c r="AS272">
        <v>13.1</v>
      </c>
      <c r="AT272">
        <v>13.7</v>
      </c>
      <c r="AU272">
        <v>13.5</v>
      </c>
      <c r="AV272">
        <v>2.25</v>
      </c>
      <c r="AW272">
        <v>2.33</v>
      </c>
      <c r="AX272">
        <v>2.2999999999999998</v>
      </c>
      <c r="AY272">
        <v>7.3</v>
      </c>
      <c r="AZ272">
        <v>7.8</v>
      </c>
      <c r="BA272">
        <v>7.6</v>
      </c>
      <c r="BB272" t="s">
        <v>168</v>
      </c>
      <c r="BC272" t="s">
        <v>168</v>
      </c>
      <c r="BD272" t="s">
        <v>168</v>
      </c>
      <c r="BE272">
        <v>841</v>
      </c>
      <c r="BF272">
        <v>872</v>
      </c>
      <c r="BG272">
        <v>851</v>
      </c>
      <c r="BH272">
        <v>143.1</v>
      </c>
      <c r="BI272">
        <v>143.80000000000001</v>
      </c>
      <c r="BJ272">
        <v>143.4</v>
      </c>
      <c r="BK272">
        <v>86.7</v>
      </c>
      <c r="BL272">
        <v>88.6</v>
      </c>
      <c r="BM272">
        <v>87.8</v>
      </c>
      <c r="BN272">
        <v>93.1</v>
      </c>
      <c r="BO272">
        <v>93.6</v>
      </c>
      <c r="BP272">
        <v>93.4</v>
      </c>
      <c r="BQ272">
        <v>4.8</v>
      </c>
      <c r="BR272">
        <v>6.4</v>
      </c>
      <c r="BS272">
        <v>5.6</v>
      </c>
      <c r="BT272">
        <v>30</v>
      </c>
      <c r="BU272">
        <v>33.299999999999997</v>
      </c>
      <c r="BV272">
        <v>31.5</v>
      </c>
      <c r="BW272">
        <v>272</v>
      </c>
      <c r="BX272">
        <v>276</v>
      </c>
      <c r="BY272">
        <v>276</v>
      </c>
      <c r="BZ272">
        <v>7.4</v>
      </c>
      <c r="CA272">
        <v>7.4</v>
      </c>
      <c r="CB272">
        <v>7.4</v>
      </c>
      <c r="CC272">
        <v>0.3</v>
      </c>
      <c r="CD272">
        <v>0.4</v>
      </c>
      <c r="CE272">
        <v>0.3</v>
      </c>
      <c r="CF272">
        <v>0.47</v>
      </c>
      <c r="CG272">
        <v>0.55000000000000004</v>
      </c>
      <c r="CH272">
        <v>0.5</v>
      </c>
      <c r="CI272">
        <v>35</v>
      </c>
      <c r="CJ272">
        <v>35</v>
      </c>
      <c r="CK272">
        <v>35</v>
      </c>
      <c r="CL272">
        <v>161.4</v>
      </c>
      <c r="CM272">
        <v>189.7</v>
      </c>
      <c r="CN272">
        <v>176.5</v>
      </c>
      <c r="CO272">
        <v>1660</v>
      </c>
      <c r="CP272">
        <v>720</v>
      </c>
      <c r="CQ272">
        <v>540</v>
      </c>
      <c r="CR272">
        <v>1560</v>
      </c>
      <c r="CS272">
        <v>6.0999999999999999E-2</v>
      </c>
      <c r="CT272">
        <v>6.0999999999999999E-2</v>
      </c>
      <c r="CU272">
        <v>6.0999999999999999E-2</v>
      </c>
      <c r="CV272">
        <v>8.6400000000000005E-2</v>
      </c>
      <c r="CW272">
        <v>8.6400000000000005E-2</v>
      </c>
      <c r="CX272">
        <v>8.6400000000000005E-2</v>
      </c>
      <c r="CY272">
        <v>7.6200000000000004E-2</v>
      </c>
      <c r="CZ272">
        <v>7.6200000000000004E-2</v>
      </c>
      <c r="DA272">
        <v>7.6200000000000004E-2</v>
      </c>
      <c r="DB272">
        <v>5.5899999999999998E-2</v>
      </c>
      <c r="DC272">
        <v>6.6000000000000003E-2</v>
      </c>
      <c r="DD272">
        <v>6.0999999999999999E-2</v>
      </c>
      <c r="DE272">
        <v>6.0999999999999999E-2</v>
      </c>
      <c r="DF272">
        <v>7.1099999999999997E-2</v>
      </c>
      <c r="DG272">
        <v>6.6000000000000003E-2</v>
      </c>
      <c r="DH272">
        <v>0</v>
      </c>
      <c r="DI272">
        <v>18</v>
      </c>
      <c r="DJ272">
        <v>4.5699999999999998E-2</v>
      </c>
      <c r="DK272" t="s">
        <v>825</v>
      </c>
      <c r="DL272">
        <v>3192</v>
      </c>
      <c r="DM272">
        <v>8252</v>
      </c>
      <c r="DN272">
        <v>8231</v>
      </c>
      <c r="DO272">
        <v>1061</v>
      </c>
      <c r="DP272">
        <v>2405</v>
      </c>
      <c r="DQ272" t="s">
        <v>142</v>
      </c>
      <c r="DR272" t="s">
        <v>1045</v>
      </c>
      <c r="DS272">
        <v>20070621</v>
      </c>
      <c r="DT272" t="s">
        <v>707</v>
      </c>
      <c r="DU272">
        <v>66</v>
      </c>
      <c r="DV272" t="s">
        <v>918</v>
      </c>
    </row>
    <row r="273" spans="1:126">
      <c r="A273" t="s">
        <v>160</v>
      </c>
      <c r="B273">
        <v>3</v>
      </c>
      <c r="C273">
        <v>13.7</v>
      </c>
      <c r="D273">
        <v>63418</v>
      </c>
      <c r="E273" t="s">
        <v>577</v>
      </c>
      <c r="F273" t="s">
        <v>145</v>
      </c>
      <c r="G273">
        <v>20070830</v>
      </c>
      <c r="H273" t="s">
        <v>1046</v>
      </c>
      <c r="I273" t="s">
        <v>236</v>
      </c>
      <c r="J273">
        <v>20070831</v>
      </c>
      <c r="K273">
        <v>2008229</v>
      </c>
      <c r="L273" t="s">
        <v>133</v>
      </c>
      <c r="M273" t="s">
        <v>133</v>
      </c>
      <c r="N273" t="s">
        <v>133</v>
      </c>
      <c r="O273" t="s">
        <v>133</v>
      </c>
      <c r="P273">
        <v>-0.89829999999999999</v>
      </c>
      <c r="Q273" t="s">
        <v>135</v>
      </c>
      <c r="R273" t="s">
        <v>136</v>
      </c>
      <c r="S273" t="s">
        <v>135</v>
      </c>
      <c r="T273" t="s">
        <v>137</v>
      </c>
      <c r="U273" t="s">
        <v>137</v>
      </c>
      <c r="V273">
        <v>0</v>
      </c>
      <c r="W273" t="s">
        <v>200</v>
      </c>
      <c r="X273">
        <v>143.5</v>
      </c>
      <c r="Y273">
        <v>20070828</v>
      </c>
      <c r="Z273" t="s">
        <v>138</v>
      </c>
      <c r="AA273" t="s">
        <v>202</v>
      </c>
      <c r="AB273" t="s">
        <v>1026</v>
      </c>
      <c r="AC273">
        <v>40</v>
      </c>
      <c r="AD273">
        <v>59</v>
      </c>
      <c r="AE273">
        <v>52.3</v>
      </c>
      <c r="AF273">
        <v>10.19</v>
      </c>
      <c r="AG273">
        <v>9.09</v>
      </c>
      <c r="AH273">
        <v>9.26</v>
      </c>
      <c r="AI273">
        <v>150</v>
      </c>
      <c r="AJ273" t="s">
        <v>1047</v>
      </c>
      <c r="AK273">
        <v>40</v>
      </c>
      <c r="AL273">
        <v>5.7</v>
      </c>
      <c r="AM273">
        <v>8</v>
      </c>
      <c r="AN273">
        <v>13.7</v>
      </c>
      <c r="AO273">
        <v>0</v>
      </c>
      <c r="AP273">
        <v>3147</v>
      </c>
      <c r="AQ273">
        <v>3154</v>
      </c>
      <c r="AR273">
        <v>3150</v>
      </c>
      <c r="AS273">
        <v>13.1</v>
      </c>
      <c r="AT273">
        <v>13.4</v>
      </c>
      <c r="AU273">
        <v>13.2</v>
      </c>
      <c r="AV273">
        <v>2.1800000000000002</v>
      </c>
      <c r="AW273">
        <v>2.2999999999999998</v>
      </c>
      <c r="AX273">
        <v>2.2599999999999998</v>
      </c>
      <c r="AY273">
        <v>3749.8</v>
      </c>
      <c r="AZ273">
        <v>4308.8999999999996</v>
      </c>
      <c r="BA273">
        <v>4054.6</v>
      </c>
      <c r="BB273">
        <v>2178</v>
      </c>
      <c r="BC273">
        <v>2396.9</v>
      </c>
      <c r="BD273">
        <v>2314.8000000000002</v>
      </c>
      <c r="BE273">
        <v>847</v>
      </c>
      <c r="BF273">
        <v>859</v>
      </c>
      <c r="BG273">
        <v>851</v>
      </c>
      <c r="BH273">
        <v>143.5</v>
      </c>
      <c r="BI273">
        <v>143.69999999999999</v>
      </c>
      <c r="BJ273">
        <v>143.6</v>
      </c>
      <c r="BK273">
        <v>87.5</v>
      </c>
      <c r="BL273">
        <v>88.3</v>
      </c>
      <c r="BM273">
        <v>87.9</v>
      </c>
      <c r="BN273">
        <v>93.1</v>
      </c>
      <c r="BO273">
        <v>93.9</v>
      </c>
      <c r="BP273">
        <v>93.5</v>
      </c>
      <c r="BQ273">
        <v>5.5</v>
      </c>
      <c r="BR273">
        <v>5.7</v>
      </c>
      <c r="BS273">
        <v>5.6</v>
      </c>
      <c r="BT273">
        <v>27.3</v>
      </c>
      <c r="BU273">
        <v>39.700000000000003</v>
      </c>
      <c r="BV273">
        <v>32.1</v>
      </c>
      <c r="BW273">
        <v>272</v>
      </c>
      <c r="BX273">
        <v>278</v>
      </c>
      <c r="BY273">
        <v>274</v>
      </c>
      <c r="BZ273">
        <v>10.4</v>
      </c>
      <c r="CA273">
        <v>10.9</v>
      </c>
      <c r="CB273">
        <v>10.6</v>
      </c>
      <c r="CC273">
        <v>0</v>
      </c>
      <c r="CD273">
        <v>0.7</v>
      </c>
      <c r="CE273">
        <v>0.2</v>
      </c>
      <c r="CF273">
        <v>0.49</v>
      </c>
      <c r="CG273">
        <v>0.51</v>
      </c>
      <c r="CH273">
        <v>0.5</v>
      </c>
      <c r="CI273">
        <v>35</v>
      </c>
      <c r="CJ273">
        <v>35</v>
      </c>
      <c r="CK273">
        <v>35</v>
      </c>
      <c r="CL273">
        <v>140.4</v>
      </c>
      <c r="CM273">
        <v>161.4</v>
      </c>
      <c r="CN273">
        <v>150</v>
      </c>
      <c r="CO273">
        <v>1660</v>
      </c>
      <c r="CP273">
        <v>720</v>
      </c>
      <c r="CQ273">
        <v>540</v>
      </c>
      <c r="CR273">
        <v>1690</v>
      </c>
      <c r="CS273">
        <v>5.8400000000000001E-2</v>
      </c>
      <c r="CT273">
        <v>7.1099999999999997E-2</v>
      </c>
      <c r="CU273">
        <v>6.4799999999999996E-2</v>
      </c>
      <c r="CV273">
        <v>0.1016</v>
      </c>
      <c r="CW273">
        <v>0.1041</v>
      </c>
      <c r="CX273">
        <v>0.10349999999999999</v>
      </c>
      <c r="CY273">
        <v>6.0999999999999999E-2</v>
      </c>
      <c r="CZ273">
        <v>6.6000000000000003E-2</v>
      </c>
      <c r="DA273">
        <v>6.3500000000000001E-2</v>
      </c>
      <c r="DB273">
        <v>5.8400000000000001E-2</v>
      </c>
      <c r="DC273">
        <v>7.3700000000000002E-2</v>
      </c>
      <c r="DD273">
        <v>6.6000000000000003E-2</v>
      </c>
      <c r="DE273">
        <v>6.0999999999999999E-2</v>
      </c>
      <c r="DF273">
        <v>7.3700000000000002E-2</v>
      </c>
      <c r="DG273">
        <v>6.7299999999999999E-2</v>
      </c>
      <c r="DH273">
        <v>2.5000000000000001E-3</v>
      </c>
      <c r="DI273">
        <v>1</v>
      </c>
      <c r="DJ273">
        <v>3.0499999999999999E-2</v>
      </c>
      <c r="DK273" t="s">
        <v>893</v>
      </c>
      <c r="DL273">
        <v>152</v>
      </c>
      <c r="DM273">
        <v>8252</v>
      </c>
      <c r="DN273" t="s">
        <v>188</v>
      </c>
      <c r="DO273">
        <v>1295</v>
      </c>
      <c r="DP273">
        <v>2405</v>
      </c>
      <c r="DQ273" t="s">
        <v>965</v>
      </c>
      <c r="DR273">
        <v>252</v>
      </c>
      <c r="DS273">
        <v>20070830</v>
      </c>
      <c r="DT273" t="s">
        <v>1046</v>
      </c>
      <c r="DU273">
        <v>152</v>
      </c>
      <c r="DV273" t="s">
        <v>918</v>
      </c>
    </row>
    <row r="274" spans="1:126">
      <c r="A274" t="s">
        <v>160</v>
      </c>
      <c r="B274">
        <v>5</v>
      </c>
      <c r="C274" t="s">
        <v>161</v>
      </c>
      <c r="D274">
        <v>63420</v>
      </c>
      <c r="E274" t="s">
        <v>144</v>
      </c>
      <c r="F274" t="s">
        <v>128</v>
      </c>
      <c r="G274">
        <v>20070907</v>
      </c>
      <c r="H274" t="s">
        <v>1048</v>
      </c>
      <c r="I274" t="s">
        <v>334</v>
      </c>
      <c r="J274">
        <v>20070910</v>
      </c>
      <c r="K274" t="s">
        <v>624</v>
      </c>
      <c r="L274" t="s">
        <v>930</v>
      </c>
      <c r="M274" t="s">
        <v>1028</v>
      </c>
      <c r="N274" t="s">
        <v>133</v>
      </c>
      <c r="O274" t="s">
        <v>133</v>
      </c>
      <c r="P274" t="s">
        <v>134</v>
      </c>
      <c r="Q274" t="s">
        <v>135</v>
      </c>
      <c r="R274" t="s">
        <v>136</v>
      </c>
      <c r="S274" t="s">
        <v>135</v>
      </c>
      <c r="T274" t="s">
        <v>137</v>
      </c>
      <c r="U274" t="s">
        <v>137</v>
      </c>
      <c r="V274">
        <v>0</v>
      </c>
      <c r="W274" t="s">
        <v>200</v>
      </c>
      <c r="X274">
        <v>143.5</v>
      </c>
      <c r="Y274">
        <v>20070905</v>
      </c>
      <c r="Z274" t="s">
        <v>138</v>
      </c>
      <c r="AA274" t="s">
        <v>1049</v>
      </c>
      <c r="AB274" t="s">
        <v>1026</v>
      </c>
      <c r="AC274">
        <v>40</v>
      </c>
      <c r="AD274" t="s">
        <v>165</v>
      </c>
      <c r="AE274" t="s">
        <v>165</v>
      </c>
      <c r="AF274" t="s">
        <v>165</v>
      </c>
      <c r="AG274" t="s">
        <v>165</v>
      </c>
      <c r="AH274" t="s">
        <v>137</v>
      </c>
      <c r="AI274" t="s">
        <v>166</v>
      </c>
      <c r="AJ274" t="s">
        <v>1050</v>
      </c>
      <c r="AK274" t="s">
        <v>248</v>
      </c>
      <c r="AL274" t="s">
        <v>161</v>
      </c>
      <c r="AM274" t="s">
        <v>161</v>
      </c>
      <c r="AN274" t="s">
        <v>161</v>
      </c>
      <c r="AO274" t="s">
        <v>161</v>
      </c>
      <c r="AP274" t="s">
        <v>168</v>
      </c>
      <c r="AQ274" t="s">
        <v>168</v>
      </c>
      <c r="AR274" t="s">
        <v>168</v>
      </c>
      <c r="AS274" t="s">
        <v>161</v>
      </c>
      <c r="AT274" t="s">
        <v>161</v>
      </c>
      <c r="AU274" t="s">
        <v>161</v>
      </c>
      <c r="AV274" t="s">
        <v>169</v>
      </c>
      <c r="AW274" t="s">
        <v>169</v>
      </c>
      <c r="AX274" t="s">
        <v>169</v>
      </c>
      <c r="AY274" t="s">
        <v>168</v>
      </c>
      <c r="AZ274" t="s">
        <v>168</v>
      </c>
      <c r="BA274" t="s">
        <v>168</v>
      </c>
      <c r="BB274" t="s">
        <v>168</v>
      </c>
      <c r="BC274" t="s">
        <v>168</v>
      </c>
      <c r="BD274" t="s">
        <v>168</v>
      </c>
      <c r="BE274" t="s">
        <v>170</v>
      </c>
      <c r="BF274" t="s">
        <v>170</v>
      </c>
      <c r="BG274" t="s">
        <v>170</v>
      </c>
      <c r="BH274" t="s">
        <v>161</v>
      </c>
      <c r="BI274" t="s">
        <v>161</v>
      </c>
      <c r="BJ274" t="s">
        <v>161</v>
      </c>
      <c r="BK274" t="s">
        <v>161</v>
      </c>
      <c r="BL274" t="s">
        <v>161</v>
      </c>
      <c r="BM274" t="s">
        <v>161</v>
      </c>
      <c r="BN274" t="s">
        <v>161</v>
      </c>
      <c r="BO274" t="s">
        <v>161</v>
      </c>
      <c r="BP274" t="s">
        <v>161</v>
      </c>
      <c r="BQ274" t="s">
        <v>171</v>
      </c>
      <c r="BR274" t="s">
        <v>171</v>
      </c>
      <c r="BS274" t="s">
        <v>171</v>
      </c>
      <c r="BT274" t="s">
        <v>161</v>
      </c>
      <c r="BU274" t="s">
        <v>161</v>
      </c>
      <c r="BV274" t="s">
        <v>161</v>
      </c>
      <c r="BW274" t="s">
        <v>166</v>
      </c>
      <c r="BX274" t="s">
        <v>166</v>
      </c>
      <c r="BY274" t="s">
        <v>166</v>
      </c>
      <c r="BZ274" t="s">
        <v>172</v>
      </c>
      <c r="CA274" t="s">
        <v>172</v>
      </c>
      <c r="CB274" t="s">
        <v>172</v>
      </c>
      <c r="CC274" t="s">
        <v>172</v>
      </c>
      <c r="CD274" t="s">
        <v>172</v>
      </c>
      <c r="CE274" t="s">
        <v>172</v>
      </c>
      <c r="CF274" t="s">
        <v>173</v>
      </c>
      <c r="CG274" t="s">
        <v>173</v>
      </c>
      <c r="CH274" t="s">
        <v>173</v>
      </c>
      <c r="CI274" t="s">
        <v>174</v>
      </c>
      <c r="CJ274" t="s">
        <v>174</v>
      </c>
      <c r="CK274" t="s">
        <v>174</v>
      </c>
      <c r="CL274" t="s">
        <v>161</v>
      </c>
      <c r="CM274" t="s">
        <v>161</v>
      </c>
      <c r="CN274" t="s">
        <v>161</v>
      </c>
      <c r="CO274" t="s">
        <v>166</v>
      </c>
      <c r="CP274" t="s">
        <v>166</v>
      </c>
      <c r="CQ274" t="s">
        <v>166</v>
      </c>
      <c r="CR274" t="s">
        <v>166</v>
      </c>
      <c r="CS274" t="s">
        <v>134</v>
      </c>
      <c r="CT274" t="s">
        <v>134</v>
      </c>
      <c r="CU274" t="s">
        <v>134</v>
      </c>
      <c r="CV274" t="s">
        <v>134</v>
      </c>
      <c r="CW274" t="s">
        <v>134</v>
      </c>
      <c r="CX274" t="s">
        <v>134</v>
      </c>
      <c r="CY274" t="s">
        <v>134</v>
      </c>
      <c r="CZ274" t="s">
        <v>134</v>
      </c>
      <c r="DA274" t="s">
        <v>134</v>
      </c>
      <c r="DB274" t="s">
        <v>134</v>
      </c>
      <c r="DC274" t="s">
        <v>134</v>
      </c>
      <c r="DD274" t="s">
        <v>134</v>
      </c>
      <c r="DE274" t="s">
        <v>134</v>
      </c>
      <c r="DF274" t="s">
        <v>134</v>
      </c>
      <c r="DG274" t="s">
        <v>134</v>
      </c>
      <c r="DH274" t="s">
        <v>134</v>
      </c>
      <c r="DI274" t="s">
        <v>174</v>
      </c>
      <c r="DJ274" t="s">
        <v>134</v>
      </c>
      <c r="DK274" t="s">
        <v>175</v>
      </c>
      <c r="DL274" t="s">
        <v>175</v>
      </c>
      <c r="DM274" t="s">
        <v>175</v>
      </c>
      <c r="DN274" t="s">
        <v>175</v>
      </c>
      <c r="DO274" t="s">
        <v>175</v>
      </c>
      <c r="DP274" t="s">
        <v>175</v>
      </c>
      <c r="DQ274" t="s">
        <v>175</v>
      </c>
      <c r="DR274">
        <v>137</v>
      </c>
      <c r="DS274">
        <v>20070907</v>
      </c>
      <c r="DT274" t="s">
        <v>1048</v>
      </c>
      <c r="DU274">
        <v>320</v>
      </c>
      <c r="DV274" t="s">
        <v>918</v>
      </c>
    </row>
    <row r="275" spans="1:126">
      <c r="A275" t="s">
        <v>160</v>
      </c>
      <c r="B275">
        <v>5</v>
      </c>
      <c r="C275" t="s">
        <v>161</v>
      </c>
      <c r="D275">
        <v>63421</v>
      </c>
      <c r="E275" t="s">
        <v>144</v>
      </c>
      <c r="F275" t="s">
        <v>128</v>
      </c>
      <c r="G275">
        <v>20070919</v>
      </c>
      <c r="H275" t="s">
        <v>460</v>
      </c>
      <c r="I275" t="s">
        <v>241</v>
      </c>
      <c r="J275">
        <v>20070921</v>
      </c>
      <c r="K275" t="s">
        <v>624</v>
      </c>
      <c r="L275" t="s">
        <v>1051</v>
      </c>
      <c r="M275" t="s">
        <v>1052</v>
      </c>
      <c r="N275" t="s">
        <v>1053</v>
      </c>
      <c r="O275" t="s">
        <v>133</v>
      </c>
      <c r="P275" t="s">
        <v>134</v>
      </c>
      <c r="Q275" t="s">
        <v>135</v>
      </c>
      <c r="R275" t="s">
        <v>136</v>
      </c>
      <c r="S275" t="s">
        <v>135</v>
      </c>
      <c r="T275" t="s">
        <v>137</v>
      </c>
      <c r="U275" t="s">
        <v>137</v>
      </c>
      <c r="V275">
        <v>0</v>
      </c>
      <c r="W275" t="s">
        <v>200</v>
      </c>
      <c r="X275">
        <v>143.5</v>
      </c>
      <c r="Y275">
        <v>20070918</v>
      </c>
      <c r="Z275" t="s">
        <v>138</v>
      </c>
      <c r="AA275" t="s">
        <v>1054</v>
      </c>
      <c r="AB275" t="s">
        <v>1026</v>
      </c>
      <c r="AC275">
        <v>20</v>
      </c>
      <c r="AD275" t="s">
        <v>165</v>
      </c>
      <c r="AE275" t="s">
        <v>165</v>
      </c>
      <c r="AF275" t="s">
        <v>165</v>
      </c>
      <c r="AG275" t="s">
        <v>165</v>
      </c>
      <c r="AH275" t="s">
        <v>137</v>
      </c>
      <c r="AI275" t="s">
        <v>166</v>
      </c>
      <c r="AJ275" t="s">
        <v>1055</v>
      </c>
      <c r="AK275" t="s">
        <v>248</v>
      </c>
      <c r="AL275" t="s">
        <v>161</v>
      </c>
      <c r="AM275" t="s">
        <v>161</v>
      </c>
      <c r="AN275" t="s">
        <v>161</v>
      </c>
      <c r="AO275" t="s">
        <v>161</v>
      </c>
      <c r="AP275" t="s">
        <v>168</v>
      </c>
      <c r="AQ275" t="s">
        <v>168</v>
      </c>
      <c r="AR275" t="s">
        <v>168</v>
      </c>
      <c r="AS275" t="s">
        <v>161</v>
      </c>
      <c r="AT275" t="s">
        <v>161</v>
      </c>
      <c r="AU275" t="s">
        <v>161</v>
      </c>
      <c r="AV275" t="s">
        <v>169</v>
      </c>
      <c r="AW275" t="s">
        <v>169</v>
      </c>
      <c r="AX275" t="s">
        <v>169</v>
      </c>
      <c r="AY275" t="s">
        <v>168</v>
      </c>
      <c r="AZ275" t="s">
        <v>168</v>
      </c>
      <c r="BA275" t="s">
        <v>168</v>
      </c>
      <c r="BB275" t="s">
        <v>168</v>
      </c>
      <c r="BC275" t="s">
        <v>168</v>
      </c>
      <c r="BD275" t="s">
        <v>168</v>
      </c>
      <c r="BE275" t="s">
        <v>170</v>
      </c>
      <c r="BF275" t="s">
        <v>170</v>
      </c>
      <c r="BG275" t="s">
        <v>170</v>
      </c>
      <c r="BH275" t="s">
        <v>161</v>
      </c>
      <c r="BI275" t="s">
        <v>161</v>
      </c>
      <c r="BJ275" t="s">
        <v>161</v>
      </c>
      <c r="BK275" t="s">
        <v>161</v>
      </c>
      <c r="BL275" t="s">
        <v>161</v>
      </c>
      <c r="BM275" t="s">
        <v>161</v>
      </c>
      <c r="BN275" t="s">
        <v>161</v>
      </c>
      <c r="BO275" t="s">
        <v>161</v>
      </c>
      <c r="BP275" t="s">
        <v>161</v>
      </c>
      <c r="BQ275" t="s">
        <v>171</v>
      </c>
      <c r="BR275" t="s">
        <v>171</v>
      </c>
      <c r="BS275" t="s">
        <v>171</v>
      </c>
      <c r="BT275" t="s">
        <v>161</v>
      </c>
      <c r="BU275" t="s">
        <v>161</v>
      </c>
      <c r="BV275" t="s">
        <v>161</v>
      </c>
      <c r="BW275" t="s">
        <v>166</v>
      </c>
      <c r="BX275" t="s">
        <v>166</v>
      </c>
      <c r="BY275" t="s">
        <v>166</v>
      </c>
      <c r="BZ275" t="s">
        <v>172</v>
      </c>
      <c r="CA275" t="s">
        <v>172</v>
      </c>
      <c r="CB275" t="s">
        <v>172</v>
      </c>
      <c r="CC275" t="s">
        <v>172</v>
      </c>
      <c r="CD275" t="s">
        <v>172</v>
      </c>
      <c r="CE275" t="s">
        <v>172</v>
      </c>
      <c r="CF275" t="s">
        <v>173</v>
      </c>
      <c r="CG275" t="s">
        <v>173</v>
      </c>
      <c r="CH275" t="s">
        <v>173</v>
      </c>
      <c r="CI275" t="s">
        <v>174</v>
      </c>
      <c r="CJ275" t="s">
        <v>174</v>
      </c>
      <c r="CK275" t="s">
        <v>174</v>
      </c>
      <c r="CL275" t="s">
        <v>161</v>
      </c>
      <c r="CM275" t="s">
        <v>161</v>
      </c>
      <c r="CN275" t="s">
        <v>161</v>
      </c>
      <c r="CO275" t="s">
        <v>166</v>
      </c>
      <c r="CP275" t="s">
        <v>166</v>
      </c>
      <c r="CQ275" t="s">
        <v>166</v>
      </c>
      <c r="CR275" t="s">
        <v>166</v>
      </c>
      <c r="CS275" t="s">
        <v>134</v>
      </c>
      <c r="CT275" t="s">
        <v>134</v>
      </c>
      <c r="CU275" t="s">
        <v>134</v>
      </c>
      <c r="CV275" t="s">
        <v>134</v>
      </c>
      <c r="CW275" t="s">
        <v>134</v>
      </c>
      <c r="CX275" t="s">
        <v>134</v>
      </c>
      <c r="CY275" t="s">
        <v>134</v>
      </c>
      <c r="CZ275" t="s">
        <v>134</v>
      </c>
      <c r="DA275" t="s">
        <v>134</v>
      </c>
      <c r="DB275" t="s">
        <v>134</v>
      </c>
      <c r="DC275" t="s">
        <v>134</v>
      </c>
      <c r="DD275" t="s">
        <v>134</v>
      </c>
      <c r="DE275" t="s">
        <v>134</v>
      </c>
      <c r="DF275" t="s">
        <v>134</v>
      </c>
      <c r="DG275" t="s">
        <v>134</v>
      </c>
      <c r="DH275" t="s">
        <v>134</v>
      </c>
      <c r="DI275" t="s">
        <v>174</v>
      </c>
      <c r="DJ275" t="s">
        <v>134</v>
      </c>
      <c r="DK275" t="s">
        <v>175</v>
      </c>
      <c r="DL275" t="s">
        <v>175</v>
      </c>
      <c r="DM275" t="s">
        <v>175</v>
      </c>
      <c r="DN275" t="s">
        <v>175</v>
      </c>
      <c r="DO275" t="s">
        <v>175</v>
      </c>
      <c r="DP275" t="s">
        <v>175</v>
      </c>
      <c r="DQ275" t="s">
        <v>175</v>
      </c>
      <c r="DR275" t="s">
        <v>650</v>
      </c>
      <c r="DS275">
        <v>20070919</v>
      </c>
      <c r="DT275" t="s">
        <v>460</v>
      </c>
      <c r="DU275">
        <v>320</v>
      </c>
      <c r="DV275" t="s">
        <v>918</v>
      </c>
    </row>
    <row r="276" spans="1:126">
      <c r="A276" t="s">
        <v>126</v>
      </c>
      <c r="B276">
        <v>4</v>
      </c>
      <c r="C276">
        <v>0</v>
      </c>
      <c r="D276">
        <v>63012</v>
      </c>
      <c r="E276" t="s">
        <v>577</v>
      </c>
      <c r="F276" t="s">
        <v>128</v>
      </c>
      <c r="G276">
        <v>20070926</v>
      </c>
      <c r="H276" t="s">
        <v>1056</v>
      </c>
      <c r="I276" t="s">
        <v>241</v>
      </c>
      <c r="J276">
        <v>20070926</v>
      </c>
      <c r="K276" t="s">
        <v>624</v>
      </c>
      <c r="L276" t="s">
        <v>1057</v>
      </c>
      <c r="M276" t="s">
        <v>133</v>
      </c>
      <c r="N276" t="s">
        <v>133</v>
      </c>
      <c r="O276" t="s">
        <v>133</v>
      </c>
      <c r="P276">
        <v>-4.1371000000000002</v>
      </c>
      <c r="Q276" t="s">
        <v>135</v>
      </c>
      <c r="R276" t="s">
        <v>136</v>
      </c>
      <c r="S276" t="s">
        <v>135</v>
      </c>
      <c r="T276" t="s">
        <v>137</v>
      </c>
      <c r="U276" t="s">
        <v>137</v>
      </c>
      <c r="V276">
        <v>0</v>
      </c>
      <c r="W276" t="s">
        <v>151</v>
      </c>
      <c r="X276">
        <v>143.5</v>
      </c>
      <c r="Y276">
        <v>20070924</v>
      </c>
      <c r="Z276" t="s">
        <v>138</v>
      </c>
      <c r="AA276" t="s">
        <v>490</v>
      </c>
      <c r="AB276" t="s">
        <v>1016</v>
      </c>
      <c r="AC276">
        <v>28</v>
      </c>
      <c r="AD276">
        <v>58.96</v>
      </c>
      <c r="AE276">
        <v>10.14</v>
      </c>
      <c r="AF276">
        <v>53.46</v>
      </c>
      <c r="AG276">
        <v>9.31</v>
      </c>
      <c r="AH276" t="s">
        <v>137</v>
      </c>
      <c r="AI276">
        <v>680</v>
      </c>
      <c r="AJ276" t="s">
        <v>1058</v>
      </c>
      <c r="AK276">
        <v>40</v>
      </c>
      <c r="AL276">
        <v>0</v>
      </c>
      <c r="AM276">
        <v>0</v>
      </c>
      <c r="AN276">
        <v>0</v>
      </c>
      <c r="AO276">
        <v>0</v>
      </c>
      <c r="AP276">
        <v>3144</v>
      </c>
      <c r="AQ276">
        <v>3152</v>
      </c>
      <c r="AR276">
        <v>3148.2</v>
      </c>
      <c r="AS276">
        <v>13.5</v>
      </c>
      <c r="AT276">
        <v>13.8</v>
      </c>
      <c r="AU276">
        <v>13.7</v>
      </c>
      <c r="AV276">
        <v>2.25</v>
      </c>
      <c r="AW276">
        <v>2.3199999999999998</v>
      </c>
      <c r="AX276">
        <v>2.2799999999999998</v>
      </c>
      <c r="AY276">
        <v>6.9</v>
      </c>
      <c r="AZ276">
        <v>7.4</v>
      </c>
      <c r="BA276">
        <v>7.2</v>
      </c>
      <c r="BB276" t="s">
        <v>168</v>
      </c>
      <c r="BC276" t="s">
        <v>168</v>
      </c>
      <c r="BD276" t="s">
        <v>168</v>
      </c>
      <c r="BE276">
        <v>836</v>
      </c>
      <c r="BF276">
        <v>857</v>
      </c>
      <c r="BG276">
        <v>847</v>
      </c>
      <c r="BH276">
        <v>143</v>
      </c>
      <c r="BI276">
        <v>143.80000000000001</v>
      </c>
      <c r="BJ276">
        <v>143.30000000000001</v>
      </c>
      <c r="BK276">
        <v>87.8</v>
      </c>
      <c r="BL276">
        <v>88.2</v>
      </c>
      <c r="BM276">
        <v>88</v>
      </c>
      <c r="BN276">
        <v>93.1</v>
      </c>
      <c r="BO276">
        <v>93.7</v>
      </c>
      <c r="BP276">
        <v>93.5</v>
      </c>
      <c r="BQ276">
        <v>5.2</v>
      </c>
      <c r="BR276">
        <v>5.7</v>
      </c>
      <c r="BS276">
        <v>5.6</v>
      </c>
      <c r="BT276">
        <v>29.8</v>
      </c>
      <c r="BU276">
        <v>35.700000000000003</v>
      </c>
      <c r="BV276">
        <v>32.9</v>
      </c>
      <c r="BW276">
        <v>262</v>
      </c>
      <c r="BX276">
        <v>276</v>
      </c>
      <c r="BY276">
        <v>276</v>
      </c>
      <c r="BZ276">
        <v>7.4</v>
      </c>
      <c r="CA276">
        <v>7.8</v>
      </c>
      <c r="CB276">
        <v>7.5</v>
      </c>
      <c r="CC276">
        <v>0.4</v>
      </c>
      <c r="CD276">
        <v>0.4</v>
      </c>
      <c r="CE276">
        <v>0.4</v>
      </c>
      <c r="CF276">
        <v>0.5</v>
      </c>
      <c r="CG276">
        <v>0.5</v>
      </c>
      <c r="CH276">
        <v>0.5</v>
      </c>
      <c r="CI276">
        <v>35</v>
      </c>
      <c r="CJ276">
        <v>35</v>
      </c>
      <c r="CK276">
        <v>0</v>
      </c>
      <c r="CL276">
        <v>181.2</v>
      </c>
      <c r="CM276">
        <v>263.39999999999998</v>
      </c>
      <c r="CN276">
        <v>218.6</v>
      </c>
      <c r="CO276">
        <v>1660</v>
      </c>
      <c r="CP276">
        <v>480</v>
      </c>
      <c r="CQ276">
        <v>360</v>
      </c>
      <c r="CR276">
        <v>1100</v>
      </c>
      <c r="CS276">
        <v>6.0999999999999999E-2</v>
      </c>
      <c r="CT276">
        <v>6.0999999999999999E-2</v>
      </c>
      <c r="CU276">
        <v>6.0999999999999999E-2</v>
      </c>
      <c r="CV276">
        <v>7.8700000000000006E-2</v>
      </c>
      <c r="CW276">
        <v>7.8700000000000006E-2</v>
      </c>
      <c r="CX276">
        <v>7.8700000000000006E-2</v>
      </c>
      <c r="CY276">
        <v>7.6200000000000004E-2</v>
      </c>
      <c r="CZ276">
        <v>7.6200000000000004E-2</v>
      </c>
      <c r="DA276">
        <v>7.6200000000000004E-2</v>
      </c>
      <c r="DB276">
        <v>5.5899999999999998E-2</v>
      </c>
      <c r="DC276">
        <v>6.6000000000000003E-2</v>
      </c>
      <c r="DD276">
        <v>6.0999999999999999E-2</v>
      </c>
      <c r="DE276">
        <v>6.0999999999999999E-2</v>
      </c>
      <c r="DF276">
        <v>7.1099999999999997E-2</v>
      </c>
      <c r="DG276">
        <v>6.6000000000000003E-2</v>
      </c>
      <c r="DH276">
        <v>0</v>
      </c>
      <c r="DI276">
        <v>24</v>
      </c>
      <c r="DJ276">
        <v>5.5899999999999998E-2</v>
      </c>
      <c r="DK276" t="s">
        <v>825</v>
      </c>
      <c r="DL276" t="s">
        <v>1059</v>
      </c>
      <c r="DM276">
        <v>8252</v>
      </c>
      <c r="DN276">
        <v>8231</v>
      </c>
      <c r="DO276">
        <v>1061</v>
      </c>
      <c r="DP276" t="s">
        <v>516</v>
      </c>
      <c r="DQ276" t="s">
        <v>142</v>
      </c>
      <c r="DR276">
        <v>172</v>
      </c>
      <c r="DS276">
        <v>20070926</v>
      </c>
      <c r="DT276" t="s">
        <v>1056</v>
      </c>
      <c r="DU276">
        <v>66</v>
      </c>
      <c r="DV276" t="s">
        <v>918</v>
      </c>
    </row>
    <row r="277" spans="1:126">
      <c r="A277" t="s">
        <v>126</v>
      </c>
      <c r="B277">
        <v>4</v>
      </c>
      <c r="C277">
        <v>21.8</v>
      </c>
      <c r="D277">
        <v>63013</v>
      </c>
      <c r="E277" t="s">
        <v>577</v>
      </c>
      <c r="F277" t="s">
        <v>145</v>
      </c>
      <c r="G277">
        <v>20070929</v>
      </c>
      <c r="H277" t="s">
        <v>272</v>
      </c>
      <c r="I277" t="s">
        <v>236</v>
      </c>
      <c r="J277">
        <v>20071001</v>
      </c>
      <c r="K277">
        <v>20080329</v>
      </c>
      <c r="L277" t="s">
        <v>133</v>
      </c>
      <c r="M277" t="s">
        <v>133</v>
      </c>
      <c r="N277" t="s">
        <v>133</v>
      </c>
      <c r="O277" t="s">
        <v>133</v>
      </c>
      <c r="P277">
        <v>1.0165</v>
      </c>
      <c r="Q277" t="s">
        <v>135</v>
      </c>
      <c r="R277" t="s">
        <v>136</v>
      </c>
      <c r="S277" t="s">
        <v>135</v>
      </c>
      <c r="T277" t="s">
        <v>137</v>
      </c>
      <c r="U277" t="s">
        <v>137</v>
      </c>
      <c r="V277">
        <v>0</v>
      </c>
      <c r="W277" t="s">
        <v>151</v>
      </c>
      <c r="X277">
        <v>143.5</v>
      </c>
      <c r="Y277">
        <v>20070927</v>
      </c>
      <c r="Z277" t="s">
        <v>138</v>
      </c>
      <c r="AA277" t="s">
        <v>265</v>
      </c>
      <c r="AB277" t="s">
        <v>1016</v>
      </c>
      <c r="AC277">
        <v>40</v>
      </c>
      <c r="AD277">
        <v>59.1</v>
      </c>
      <c r="AE277">
        <v>53.55</v>
      </c>
      <c r="AF277">
        <v>10.16</v>
      </c>
      <c r="AG277">
        <v>9.27</v>
      </c>
      <c r="AH277">
        <v>9.43</v>
      </c>
      <c r="AI277">
        <v>340</v>
      </c>
      <c r="AJ277" t="s">
        <v>1060</v>
      </c>
      <c r="AK277">
        <v>40</v>
      </c>
      <c r="AL277">
        <v>7.6</v>
      </c>
      <c r="AM277">
        <v>14.2</v>
      </c>
      <c r="AN277">
        <v>21.8</v>
      </c>
      <c r="AO277">
        <v>0</v>
      </c>
      <c r="AP277">
        <v>3145</v>
      </c>
      <c r="AQ277">
        <v>3152</v>
      </c>
      <c r="AR277">
        <v>3148.1</v>
      </c>
      <c r="AS277">
        <v>13.1</v>
      </c>
      <c r="AT277">
        <v>13.7</v>
      </c>
      <c r="AU277">
        <v>13.4</v>
      </c>
      <c r="AV277">
        <v>2.2000000000000002</v>
      </c>
      <c r="AW277">
        <v>2.3199999999999998</v>
      </c>
      <c r="AX277">
        <v>2.2599999999999998</v>
      </c>
      <c r="AY277">
        <v>6.1</v>
      </c>
      <c r="AZ277">
        <v>7.7</v>
      </c>
      <c r="BA277">
        <v>7</v>
      </c>
      <c r="BB277" t="s">
        <v>168</v>
      </c>
      <c r="BC277" t="s">
        <v>168</v>
      </c>
      <c r="BD277" t="s">
        <v>168</v>
      </c>
      <c r="BE277">
        <v>840</v>
      </c>
      <c r="BF277">
        <v>861</v>
      </c>
      <c r="BG277">
        <v>849</v>
      </c>
      <c r="BH277">
        <v>143</v>
      </c>
      <c r="BI277">
        <v>143.80000000000001</v>
      </c>
      <c r="BJ277">
        <v>143.4</v>
      </c>
      <c r="BK277">
        <v>87.4</v>
      </c>
      <c r="BL277">
        <v>88.3</v>
      </c>
      <c r="BM277">
        <v>88</v>
      </c>
      <c r="BN277">
        <v>93.3</v>
      </c>
      <c r="BO277">
        <v>93.8</v>
      </c>
      <c r="BP277">
        <v>93.6</v>
      </c>
      <c r="BQ277">
        <v>5.3</v>
      </c>
      <c r="BR277">
        <v>6.1</v>
      </c>
      <c r="BS277">
        <v>5.6</v>
      </c>
      <c r="BT277">
        <v>25.4</v>
      </c>
      <c r="BU277">
        <v>28.6</v>
      </c>
      <c r="BV277">
        <v>26.8</v>
      </c>
      <c r="BW277">
        <v>276</v>
      </c>
      <c r="BX277">
        <v>276</v>
      </c>
      <c r="BY277">
        <v>276</v>
      </c>
      <c r="BZ277">
        <v>8.1</v>
      </c>
      <c r="CA277">
        <v>10.1</v>
      </c>
      <c r="CB277">
        <v>8.8000000000000007</v>
      </c>
      <c r="CC277">
        <v>0.4</v>
      </c>
      <c r="CD277">
        <v>0.4</v>
      </c>
      <c r="CE277">
        <v>0.4</v>
      </c>
      <c r="CF277">
        <v>0.5</v>
      </c>
      <c r="CG277">
        <v>0.5</v>
      </c>
      <c r="CH277">
        <v>0.5</v>
      </c>
      <c r="CI277">
        <v>35</v>
      </c>
      <c r="CJ277">
        <v>35</v>
      </c>
      <c r="CK277">
        <v>35</v>
      </c>
      <c r="CL277">
        <v>116.1</v>
      </c>
      <c r="CM277">
        <v>254.8</v>
      </c>
      <c r="CN277">
        <v>166.4</v>
      </c>
      <c r="CO277">
        <v>1660</v>
      </c>
      <c r="CP277">
        <v>720</v>
      </c>
      <c r="CQ277">
        <v>540</v>
      </c>
      <c r="CR277">
        <v>1500</v>
      </c>
      <c r="CS277">
        <v>6.3500000000000001E-2</v>
      </c>
      <c r="CT277">
        <v>6.3500000000000001E-2</v>
      </c>
      <c r="CU277">
        <v>6.3500000000000001E-2</v>
      </c>
      <c r="CV277">
        <v>8.3799999999999999E-2</v>
      </c>
      <c r="CW277">
        <v>8.3799999999999999E-2</v>
      </c>
      <c r="CX277">
        <v>8.3799999999999999E-2</v>
      </c>
      <c r="CY277">
        <v>7.6200000000000004E-2</v>
      </c>
      <c r="CZ277">
        <v>7.6200000000000004E-2</v>
      </c>
      <c r="DA277">
        <v>7.6200000000000004E-2</v>
      </c>
      <c r="DB277">
        <v>7.3700000000000002E-2</v>
      </c>
      <c r="DC277">
        <v>7.6200000000000004E-2</v>
      </c>
      <c r="DD277">
        <v>7.6200000000000004E-2</v>
      </c>
      <c r="DE277">
        <v>7.1099999999999997E-2</v>
      </c>
      <c r="DF277">
        <v>7.6200000000000004E-2</v>
      </c>
      <c r="DG277">
        <v>7.3700000000000002E-2</v>
      </c>
      <c r="DH277">
        <v>0</v>
      </c>
      <c r="DI277">
        <v>2</v>
      </c>
      <c r="DJ277">
        <v>4.0599999999999997E-2</v>
      </c>
      <c r="DK277" t="s">
        <v>825</v>
      </c>
      <c r="DL277" t="s">
        <v>1020</v>
      </c>
      <c r="DM277">
        <v>8252</v>
      </c>
      <c r="DN277">
        <v>8231</v>
      </c>
      <c r="DO277">
        <v>1061</v>
      </c>
      <c r="DP277" t="s">
        <v>516</v>
      </c>
      <c r="DQ277" t="s">
        <v>142</v>
      </c>
      <c r="DR277" t="s">
        <v>1061</v>
      </c>
      <c r="DS277">
        <v>20070929</v>
      </c>
      <c r="DT277" t="s">
        <v>272</v>
      </c>
      <c r="DU277">
        <v>66</v>
      </c>
      <c r="DV277" t="s">
        <v>918</v>
      </c>
    </row>
    <row r="278" spans="1:126">
      <c r="A278" t="s">
        <v>160</v>
      </c>
      <c r="B278">
        <v>5</v>
      </c>
      <c r="C278" t="s">
        <v>161</v>
      </c>
      <c r="D278">
        <v>64431</v>
      </c>
      <c r="E278" t="s">
        <v>577</v>
      </c>
      <c r="F278" t="s">
        <v>128</v>
      </c>
      <c r="G278">
        <v>20071109</v>
      </c>
      <c r="H278" t="s">
        <v>1062</v>
      </c>
      <c r="I278" t="s">
        <v>334</v>
      </c>
      <c r="J278">
        <v>20071112</v>
      </c>
      <c r="K278" t="s">
        <v>624</v>
      </c>
      <c r="L278" t="s">
        <v>1063</v>
      </c>
      <c r="M278" t="s">
        <v>871</v>
      </c>
      <c r="N278" t="s">
        <v>133</v>
      </c>
      <c r="O278" t="s">
        <v>133</v>
      </c>
      <c r="P278" t="s">
        <v>134</v>
      </c>
      <c r="Q278" t="s">
        <v>135</v>
      </c>
      <c r="R278" t="s">
        <v>136</v>
      </c>
      <c r="S278" t="s">
        <v>135</v>
      </c>
      <c r="T278" t="s">
        <v>137</v>
      </c>
      <c r="U278" t="s">
        <v>137</v>
      </c>
      <c r="V278">
        <v>0</v>
      </c>
      <c r="W278" t="s">
        <v>200</v>
      </c>
      <c r="X278">
        <v>143.5</v>
      </c>
      <c r="Y278">
        <v>20071107</v>
      </c>
      <c r="Z278" t="s">
        <v>138</v>
      </c>
      <c r="AA278" t="s">
        <v>1064</v>
      </c>
      <c r="AB278" t="s">
        <v>1026</v>
      </c>
      <c r="AC278">
        <v>40</v>
      </c>
      <c r="AD278" t="s">
        <v>165</v>
      </c>
      <c r="AE278" t="s">
        <v>165</v>
      </c>
      <c r="AF278" t="s">
        <v>165</v>
      </c>
      <c r="AG278" t="s">
        <v>165</v>
      </c>
      <c r="AH278" t="s">
        <v>137</v>
      </c>
      <c r="AI278" t="s">
        <v>166</v>
      </c>
      <c r="AJ278" t="s">
        <v>1065</v>
      </c>
      <c r="AK278" t="s">
        <v>248</v>
      </c>
      <c r="AL278" t="s">
        <v>161</v>
      </c>
      <c r="AM278" t="s">
        <v>161</v>
      </c>
      <c r="AN278" t="s">
        <v>161</v>
      </c>
      <c r="AO278" t="s">
        <v>161</v>
      </c>
      <c r="AP278" t="s">
        <v>168</v>
      </c>
      <c r="AQ278" t="s">
        <v>168</v>
      </c>
      <c r="AR278" t="s">
        <v>168</v>
      </c>
      <c r="AS278" t="s">
        <v>161</v>
      </c>
      <c r="AT278" t="s">
        <v>161</v>
      </c>
      <c r="AU278" t="s">
        <v>161</v>
      </c>
      <c r="AV278" t="s">
        <v>169</v>
      </c>
      <c r="AW278" t="s">
        <v>169</v>
      </c>
      <c r="AX278" t="s">
        <v>169</v>
      </c>
      <c r="AY278" t="s">
        <v>168</v>
      </c>
      <c r="AZ278" t="s">
        <v>168</v>
      </c>
      <c r="BA278" t="s">
        <v>168</v>
      </c>
      <c r="BB278" t="s">
        <v>168</v>
      </c>
      <c r="BC278" t="s">
        <v>168</v>
      </c>
      <c r="BD278" t="s">
        <v>168</v>
      </c>
      <c r="BE278" t="s">
        <v>170</v>
      </c>
      <c r="BF278" t="s">
        <v>170</v>
      </c>
      <c r="BG278" t="s">
        <v>170</v>
      </c>
      <c r="BH278" t="s">
        <v>161</v>
      </c>
      <c r="BI278" t="s">
        <v>161</v>
      </c>
      <c r="BJ278" t="s">
        <v>161</v>
      </c>
      <c r="BK278" t="s">
        <v>161</v>
      </c>
      <c r="BL278" t="s">
        <v>161</v>
      </c>
      <c r="BM278" t="s">
        <v>161</v>
      </c>
      <c r="BN278" t="s">
        <v>161</v>
      </c>
      <c r="BO278" t="s">
        <v>161</v>
      </c>
      <c r="BP278" t="s">
        <v>161</v>
      </c>
      <c r="BQ278" t="s">
        <v>171</v>
      </c>
      <c r="BR278" t="s">
        <v>171</v>
      </c>
      <c r="BS278" t="s">
        <v>171</v>
      </c>
      <c r="BT278" t="s">
        <v>161</v>
      </c>
      <c r="BU278" t="s">
        <v>161</v>
      </c>
      <c r="BV278" t="s">
        <v>161</v>
      </c>
      <c r="BW278" t="s">
        <v>166</v>
      </c>
      <c r="BX278" t="s">
        <v>166</v>
      </c>
      <c r="BY278" t="s">
        <v>166</v>
      </c>
      <c r="BZ278" t="s">
        <v>172</v>
      </c>
      <c r="CA278" t="s">
        <v>172</v>
      </c>
      <c r="CB278" t="s">
        <v>172</v>
      </c>
      <c r="CC278" t="s">
        <v>172</v>
      </c>
      <c r="CD278" t="s">
        <v>172</v>
      </c>
      <c r="CE278" t="s">
        <v>172</v>
      </c>
      <c r="CF278" t="s">
        <v>173</v>
      </c>
      <c r="CG278" t="s">
        <v>173</v>
      </c>
      <c r="CH278" t="s">
        <v>173</v>
      </c>
      <c r="CI278" t="s">
        <v>174</v>
      </c>
      <c r="CJ278" t="s">
        <v>174</v>
      </c>
      <c r="CK278" t="s">
        <v>174</v>
      </c>
      <c r="CL278" t="s">
        <v>161</v>
      </c>
      <c r="CM278" t="s">
        <v>161</v>
      </c>
      <c r="CN278" t="s">
        <v>161</v>
      </c>
      <c r="CO278" t="s">
        <v>166</v>
      </c>
      <c r="CP278" t="s">
        <v>166</v>
      </c>
      <c r="CQ278" t="s">
        <v>166</v>
      </c>
      <c r="CR278" t="s">
        <v>166</v>
      </c>
      <c r="CS278" t="s">
        <v>134</v>
      </c>
      <c r="CT278" t="s">
        <v>134</v>
      </c>
      <c r="CU278" t="s">
        <v>134</v>
      </c>
      <c r="CV278" t="s">
        <v>134</v>
      </c>
      <c r="CW278" t="s">
        <v>134</v>
      </c>
      <c r="CX278" t="s">
        <v>134</v>
      </c>
      <c r="CY278" t="s">
        <v>134</v>
      </c>
      <c r="CZ278" t="s">
        <v>134</v>
      </c>
      <c r="DA278" t="s">
        <v>134</v>
      </c>
      <c r="DB278" t="s">
        <v>134</v>
      </c>
      <c r="DC278" t="s">
        <v>134</v>
      </c>
      <c r="DD278" t="s">
        <v>134</v>
      </c>
      <c r="DE278" t="s">
        <v>134</v>
      </c>
      <c r="DF278" t="s">
        <v>134</v>
      </c>
      <c r="DG278" t="s">
        <v>134</v>
      </c>
      <c r="DH278" t="s">
        <v>134</v>
      </c>
      <c r="DI278" t="s">
        <v>174</v>
      </c>
      <c r="DJ278" t="s">
        <v>134</v>
      </c>
      <c r="DK278" t="s">
        <v>175</v>
      </c>
      <c r="DL278" t="s">
        <v>175</v>
      </c>
      <c r="DM278" t="s">
        <v>175</v>
      </c>
      <c r="DN278" t="s">
        <v>175</v>
      </c>
      <c r="DO278" t="s">
        <v>175</v>
      </c>
      <c r="DP278" t="s">
        <v>175</v>
      </c>
      <c r="DQ278" t="s">
        <v>175</v>
      </c>
      <c r="DR278" t="s">
        <v>654</v>
      </c>
      <c r="DS278">
        <v>20071109</v>
      </c>
      <c r="DT278" t="s">
        <v>1062</v>
      </c>
      <c r="DU278">
        <v>320</v>
      </c>
      <c r="DV278" t="s">
        <v>918</v>
      </c>
    </row>
    <row r="279" spans="1:126">
      <c r="A279" t="s">
        <v>160</v>
      </c>
      <c r="B279">
        <v>5</v>
      </c>
      <c r="C279">
        <v>11.4</v>
      </c>
      <c r="D279">
        <v>64430</v>
      </c>
      <c r="E279" t="s">
        <v>144</v>
      </c>
      <c r="F279" t="s">
        <v>145</v>
      </c>
      <c r="G279">
        <v>20071117</v>
      </c>
      <c r="H279" t="s">
        <v>1039</v>
      </c>
      <c r="I279" t="s">
        <v>236</v>
      </c>
      <c r="J279">
        <v>20071119</v>
      </c>
      <c r="K279">
        <v>20080517</v>
      </c>
      <c r="L279" t="s">
        <v>133</v>
      </c>
      <c r="M279" t="s">
        <v>133</v>
      </c>
      <c r="N279" t="s">
        <v>133</v>
      </c>
      <c r="O279" t="s">
        <v>133</v>
      </c>
      <c r="P279">
        <v>1.3362000000000001</v>
      </c>
      <c r="Q279" t="s">
        <v>135</v>
      </c>
      <c r="R279" t="s">
        <v>136</v>
      </c>
      <c r="S279" t="s">
        <v>135</v>
      </c>
      <c r="T279" t="s">
        <v>137</v>
      </c>
      <c r="U279" t="s">
        <v>137</v>
      </c>
      <c r="V279">
        <v>0</v>
      </c>
      <c r="W279" t="s">
        <v>147</v>
      </c>
      <c r="X279">
        <v>143.5</v>
      </c>
      <c r="Y279">
        <v>20071115</v>
      </c>
      <c r="Z279" t="s">
        <v>138</v>
      </c>
      <c r="AA279" t="s">
        <v>1039</v>
      </c>
      <c r="AB279" t="s">
        <v>1026</v>
      </c>
      <c r="AC279">
        <v>40</v>
      </c>
      <c r="AD279">
        <v>71.77</v>
      </c>
      <c r="AE279">
        <v>65.7</v>
      </c>
      <c r="AF279">
        <v>10.95</v>
      </c>
      <c r="AG279">
        <v>10.119999999999999</v>
      </c>
      <c r="AH279">
        <v>10.32</v>
      </c>
      <c r="AI279">
        <v>140</v>
      </c>
      <c r="AJ279" t="s">
        <v>1066</v>
      </c>
      <c r="AK279">
        <v>40</v>
      </c>
      <c r="AL279">
        <v>4.0999999999999996</v>
      </c>
      <c r="AM279">
        <v>7.3</v>
      </c>
      <c r="AN279">
        <v>11.4</v>
      </c>
      <c r="AO279">
        <v>0</v>
      </c>
      <c r="AP279">
        <v>3146</v>
      </c>
      <c r="AQ279">
        <v>3154</v>
      </c>
      <c r="AR279">
        <v>3150</v>
      </c>
      <c r="AS279">
        <v>13</v>
      </c>
      <c r="AT279">
        <v>13.7</v>
      </c>
      <c r="AU279">
        <v>13.4</v>
      </c>
      <c r="AV279">
        <v>2.17</v>
      </c>
      <c r="AW279">
        <v>2.36</v>
      </c>
      <c r="AX279">
        <v>2.2599999999999998</v>
      </c>
      <c r="AY279">
        <v>4195.3999999999996</v>
      </c>
      <c r="AZ279">
        <v>5225</v>
      </c>
      <c r="BA279">
        <v>4787</v>
      </c>
      <c r="BB279">
        <v>2077.6</v>
      </c>
      <c r="BC279">
        <v>2321.4</v>
      </c>
      <c r="BD279">
        <v>2224.3000000000002</v>
      </c>
      <c r="BE279">
        <v>836</v>
      </c>
      <c r="BF279">
        <v>852</v>
      </c>
      <c r="BG279">
        <v>849</v>
      </c>
      <c r="BH279">
        <v>143.4</v>
      </c>
      <c r="BI279">
        <v>143.6</v>
      </c>
      <c r="BJ279">
        <v>143.5</v>
      </c>
      <c r="BK279">
        <v>87.6</v>
      </c>
      <c r="BL279">
        <v>88.3</v>
      </c>
      <c r="BM279">
        <v>87.9</v>
      </c>
      <c r="BN279">
        <v>93.3</v>
      </c>
      <c r="BO279">
        <v>94</v>
      </c>
      <c r="BP279">
        <v>93.6</v>
      </c>
      <c r="BQ279">
        <v>5.6</v>
      </c>
      <c r="BR279">
        <v>5.9</v>
      </c>
      <c r="BS279">
        <v>5.7</v>
      </c>
      <c r="BT279">
        <v>28.4</v>
      </c>
      <c r="BU279">
        <v>33.299999999999997</v>
      </c>
      <c r="BV279">
        <v>30.8</v>
      </c>
      <c r="BW279">
        <v>273</v>
      </c>
      <c r="BX279">
        <v>279</v>
      </c>
      <c r="BY279">
        <v>276</v>
      </c>
      <c r="BZ279">
        <v>10.4</v>
      </c>
      <c r="CA279">
        <v>13.4</v>
      </c>
      <c r="CB279">
        <v>10.6</v>
      </c>
      <c r="CC279">
        <v>-0.1</v>
      </c>
      <c r="CD279">
        <v>4.0999999999999996</v>
      </c>
      <c r="CE279">
        <v>0.2</v>
      </c>
      <c r="CF279">
        <v>0.49</v>
      </c>
      <c r="CG279">
        <v>0.51</v>
      </c>
      <c r="CH279">
        <v>0.5</v>
      </c>
      <c r="CI279">
        <v>35</v>
      </c>
      <c r="CJ279">
        <v>35</v>
      </c>
      <c r="CK279">
        <v>35</v>
      </c>
      <c r="CL279">
        <v>183.4</v>
      </c>
      <c r="CM279">
        <v>237.3</v>
      </c>
      <c r="CN279">
        <v>207.7</v>
      </c>
      <c r="CO279">
        <v>1660</v>
      </c>
      <c r="CP279">
        <v>720</v>
      </c>
      <c r="CQ279">
        <v>540</v>
      </c>
      <c r="CR279">
        <v>1700</v>
      </c>
      <c r="CS279">
        <v>8.8900000000000007E-2</v>
      </c>
      <c r="CT279">
        <v>9.1399999999999995E-2</v>
      </c>
      <c r="CU279">
        <v>8.9499999999999996E-2</v>
      </c>
      <c r="CV279">
        <v>0.1041</v>
      </c>
      <c r="CW279">
        <v>0.1067</v>
      </c>
      <c r="CX279">
        <v>0.10539999999999999</v>
      </c>
      <c r="CY279">
        <v>6.3500000000000001E-2</v>
      </c>
      <c r="CZ279">
        <v>7.3700000000000002E-2</v>
      </c>
      <c r="DA279">
        <v>6.7900000000000002E-2</v>
      </c>
      <c r="DB279">
        <v>6.3500000000000001E-2</v>
      </c>
      <c r="DC279">
        <v>7.1099999999999997E-2</v>
      </c>
      <c r="DD279">
        <v>6.7299999999999999E-2</v>
      </c>
      <c r="DE279">
        <v>5.0799999999999998E-2</v>
      </c>
      <c r="DF279">
        <v>5.8400000000000001E-2</v>
      </c>
      <c r="DG279">
        <v>5.4600000000000003E-2</v>
      </c>
      <c r="DH279">
        <v>2.5000000000000001E-3</v>
      </c>
      <c r="DI279">
        <v>7</v>
      </c>
      <c r="DJ279">
        <v>5.0799999999999998E-2</v>
      </c>
      <c r="DK279">
        <v>1627</v>
      </c>
      <c r="DL279">
        <v>320</v>
      </c>
      <c r="DM279">
        <v>8252</v>
      </c>
      <c r="DN279" t="s">
        <v>188</v>
      </c>
      <c r="DO279">
        <v>2004</v>
      </c>
      <c r="DP279">
        <v>2405</v>
      </c>
      <c r="DQ279" t="s">
        <v>965</v>
      </c>
      <c r="DR279" t="s">
        <v>911</v>
      </c>
      <c r="DS279">
        <v>20071117</v>
      </c>
      <c r="DT279" t="s">
        <v>1039</v>
      </c>
      <c r="DU279">
        <v>320</v>
      </c>
      <c r="DV279" t="s">
        <v>918</v>
      </c>
    </row>
    <row r="280" spans="1:126">
      <c r="A280" t="s">
        <v>160</v>
      </c>
      <c r="B280">
        <v>3</v>
      </c>
      <c r="C280">
        <v>11.4</v>
      </c>
      <c r="D280">
        <v>64429</v>
      </c>
      <c r="E280" t="s">
        <v>144</v>
      </c>
      <c r="F280" t="s">
        <v>128</v>
      </c>
      <c r="G280">
        <v>20071223</v>
      </c>
      <c r="H280" t="s">
        <v>1067</v>
      </c>
      <c r="I280" t="s">
        <v>334</v>
      </c>
      <c r="J280">
        <v>20071226</v>
      </c>
      <c r="K280" t="s">
        <v>624</v>
      </c>
      <c r="L280" t="s">
        <v>1068</v>
      </c>
      <c r="M280" t="s">
        <v>1069</v>
      </c>
      <c r="N280" t="s">
        <v>1070</v>
      </c>
      <c r="O280" t="s">
        <v>133</v>
      </c>
      <c r="P280">
        <v>1.3362000000000001</v>
      </c>
      <c r="Q280" t="s">
        <v>135</v>
      </c>
      <c r="R280" t="s">
        <v>136</v>
      </c>
      <c r="S280" t="s">
        <v>135</v>
      </c>
      <c r="T280" t="s">
        <v>137</v>
      </c>
      <c r="U280" t="s">
        <v>137</v>
      </c>
      <c r="V280">
        <v>0</v>
      </c>
      <c r="W280" t="s">
        <v>200</v>
      </c>
      <c r="X280">
        <v>143.5</v>
      </c>
      <c r="Y280">
        <v>20071221</v>
      </c>
      <c r="Z280" t="s">
        <v>138</v>
      </c>
      <c r="AA280" t="s">
        <v>378</v>
      </c>
      <c r="AB280" t="s">
        <v>1026</v>
      </c>
      <c r="AC280">
        <v>40</v>
      </c>
      <c r="AD280">
        <v>71.59</v>
      </c>
      <c r="AE280">
        <v>66.09</v>
      </c>
      <c r="AF280">
        <v>10.93</v>
      </c>
      <c r="AG280">
        <v>10.130000000000001</v>
      </c>
      <c r="AH280">
        <v>10.26</v>
      </c>
      <c r="AI280">
        <v>20</v>
      </c>
      <c r="AJ280" t="s">
        <v>1071</v>
      </c>
      <c r="AK280">
        <v>40</v>
      </c>
      <c r="AL280">
        <v>5.2</v>
      </c>
      <c r="AM280">
        <v>6.2</v>
      </c>
      <c r="AN280">
        <v>11.4</v>
      </c>
      <c r="AO280">
        <v>0</v>
      </c>
      <c r="AP280">
        <v>3148</v>
      </c>
      <c r="AQ280">
        <v>3154</v>
      </c>
      <c r="AR280">
        <v>3150</v>
      </c>
      <c r="AS280">
        <v>13</v>
      </c>
      <c r="AT280">
        <v>13.8</v>
      </c>
      <c r="AU280">
        <v>13.4</v>
      </c>
      <c r="AV280">
        <v>2.23</v>
      </c>
      <c r="AW280">
        <v>2.36</v>
      </c>
      <c r="AX280">
        <v>2.29</v>
      </c>
      <c r="AY280">
        <v>4490.7</v>
      </c>
      <c r="AZ280">
        <v>4964.7</v>
      </c>
      <c r="BA280">
        <v>4713.2</v>
      </c>
      <c r="BB280">
        <v>1986.2</v>
      </c>
      <c r="BC280">
        <v>2365.6999999999998</v>
      </c>
      <c r="BD280">
        <v>2213.1</v>
      </c>
      <c r="BE280">
        <v>841</v>
      </c>
      <c r="BF280">
        <v>869</v>
      </c>
      <c r="BG280">
        <v>851</v>
      </c>
      <c r="BH280">
        <v>143.6</v>
      </c>
      <c r="BI280">
        <v>143.6</v>
      </c>
      <c r="BJ280">
        <v>143.6</v>
      </c>
      <c r="BK280">
        <v>87.2</v>
      </c>
      <c r="BL280">
        <v>87.9</v>
      </c>
      <c r="BM280">
        <v>87.9</v>
      </c>
      <c r="BN280">
        <v>93</v>
      </c>
      <c r="BO280">
        <v>93.7</v>
      </c>
      <c r="BP280">
        <v>93.5</v>
      </c>
      <c r="BQ280">
        <v>5.5</v>
      </c>
      <c r="BR280">
        <v>5.8</v>
      </c>
      <c r="BS280">
        <v>5.6</v>
      </c>
      <c r="BT280">
        <v>58.5</v>
      </c>
      <c r="BU280">
        <v>198.3</v>
      </c>
      <c r="BV280">
        <v>175.1</v>
      </c>
      <c r="BW280">
        <v>269</v>
      </c>
      <c r="BX280">
        <v>282</v>
      </c>
      <c r="BY280">
        <v>276</v>
      </c>
      <c r="BZ280">
        <v>10.3</v>
      </c>
      <c r="CA280">
        <v>11.2</v>
      </c>
      <c r="CB280">
        <v>10.8</v>
      </c>
      <c r="CC280">
        <v>-0.8</v>
      </c>
      <c r="CD280">
        <v>-0.1</v>
      </c>
      <c r="CE280">
        <v>-0.5</v>
      </c>
      <c r="CF280">
        <v>0.49</v>
      </c>
      <c r="CG280">
        <v>0.51</v>
      </c>
      <c r="CH280">
        <v>0.5</v>
      </c>
      <c r="CI280">
        <v>35</v>
      </c>
      <c r="CJ280">
        <v>35</v>
      </c>
      <c r="CK280">
        <v>35</v>
      </c>
      <c r="CL280">
        <v>357.3</v>
      </c>
      <c r="CM280">
        <v>405.7</v>
      </c>
      <c r="CN280">
        <v>381.5</v>
      </c>
      <c r="CO280">
        <v>1660</v>
      </c>
      <c r="CP280">
        <v>720</v>
      </c>
      <c r="CQ280">
        <v>540</v>
      </c>
      <c r="CR280">
        <v>1820</v>
      </c>
      <c r="CS280">
        <v>8.6400000000000005E-2</v>
      </c>
      <c r="CT280">
        <v>9.1399999999999995E-2</v>
      </c>
      <c r="CU280">
        <v>8.8900000000000007E-2</v>
      </c>
      <c r="CV280">
        <v>9.4E-2</v>
      </c>
      <c r="CW280">
        <v>0.1016</v>
      </c>
      <c r="CX280">
        <v>9.7799999999999998E-2</v>
      </c>
      <c r="CY280">
        <v>6.3500000000000001E-2</v>
      </c>
      <c r="CZ280">
        <v>6.6000000000000003E-2</v>
      </c>
      <c r="DA280">
        <v>6.4799999999999996E-2</v>
      </c>
      <c r="DB280">
        <v>6.0999999999999999E-2</v>
      </c>
      <c r="DC280">
        <v>6.8599999999999994E-2</v>
      </c>
      <c r="DD280">
        <v>6.4799999999999996E-2</v>
      </c>
      <c r="DE280">
        <v>7.1099999999999997E-2</v>
      </c>
      <c r="DF280">
        <v>7.1099999999999997E-2</v>
      </c>
      <c r="DG280">
        <v>7.1099999999999997E-2</v>
      </c>
      <c r="DH280">
        <v>2.5000000000000001E-3</v>
      </c>
      <c r="DI280">
        <v>5</v>
      </c>
      <c r="DJ280">
        <v>4.0599999999999997E-2</v>
      </c>
      <c r="DK280" t="s">
        <v>893</v>
      </c>
      <c r="DL280">
        <v>152</v>
      </c>
      <c r="DM280">
        <v>8252</v>
      </c>
      <c r="DN280" t="s">
        <v>188</v>
      </c>
      <c r="DO280">
        <v>1295</v>
      </c>
      <c r="DP280">
        <v>2405</v>
      </c>
      <c r="DQ280" t="s">
        <v>965</v>
      </c>
      <c r="DR280">
        <v>268</v>
      </c>
      <c r="DS280">
        <v>20071223</v>
      </c>
      <c r="DT280" t="s">
        <v>1067</v>
      </c>
      <c r="DU280">
        <v>152</v>
      </c>
      <c r="DV280" t="s">
        <v>918</v>
      </c>
    </row>
    <row r="281" spans="1:126">
      <c r="A281" t="s">
        <v>160</v>
      </c>
      <c r="B281">
        <v>3</v>
      </c>
      <c r="C281" t="s">
        <v>161</v>
      </c>
      <c r="D281">
        <v>64432</v>
      </c>
      <c r="E281" t="s">
        <v>577</v>
      </c>
      <c r="F281" t="s">
        <v>128</v>
      </c>
      <c r="G281">
        <v>20071229</v>
      </c>
      <c r="H281" t="s">
        <v>943</v>
      </c>
      <c r="I281" t="s">
        <v>334</v>
      </c>
      <c r="J281">
        <v>20080102</v>
      </c>
      <c r="K281" t="s">
        <v>624</v>
      </c>
      <c r="L281" t="s">
        <v>1072</v>
      </c>
      <c r="M281" t="s">
        <v>1073</v>
      </c>
      <c r="N281" t="s">
        <v>1074</v>
      </c>
      <c r="O281" t="s">
        <v>411</v>
      </c>
      <c r="P281" t="s">
        <v>134</v>
      </c>
      <c r="Q281" t="s">
        <v>135</v>
      </c>
      <c r="R281" t="s">
        <v>136</v>
      </c>
      <c r="S281" t="s">
        <v>135</v>
      </c>
      <c r="T281" t="s">
        <v>137</v>
      </c>
      <c r="U281" t="s">
        <v>137</v>
      </c>
      <c r="V281">
        <v>0</v>
      </c>
      <c r="W281" t="s">
        <v>200</v>
      </c>
      <c r="X281">
        <v>143.5</v>
      </c>
      <c r="Y281">
        <v>20071227</v>
      </c>
      <c r="Z281" t="s">
        <v>138</v>
      </c>
      <c r="AA281" t="s">
        <v>935</v>
      </c>
      <c r="AB281" t="s">
        <v>1026</v>
      </c>
      <c r="AC281">
        <v>40</v>
      </c>
      <c r="AD281" t="s">
        <v>165</v>
      </c>
      <c r="AE281" t="s">
        <v>165</v>
      </c>
      <c r="AF281" t="s">
        <v>165</v>
      </c>
      <c r="AG281" t="s">
        <v>165</v>
      </c>
      <c r="AH281" t="s">
        <v>137</v>
      </c>
      <c r="AI281" t="s">
        <v>166</v>
      </c>
      <c r="AJ281" t="s">
        <v>1075</v>
      </c>
      <c r="AK281" t="s">
        <v>248</v>
      </c>
      <c r="AL281" t="s">
        <v>161</v>
      </c>
      <c r="AM281" t="s">
        <v>161</v>
      </c>
      <c r="AN281" t="s">
        <v>161</v>
      </c>
      <c r="AO281" t="s">
        <v>161</v>
      </c>
      <c r="AP281" t="s">
        <v>168</v>
      </c>
      <c r="AQ281" t="s">
        <v>168</v>
      </c>
      <c r="AR281" t="s">
        <v>168</v>
      </c>
      <c r="AS281" t="s">
        <v>161</v>
      </c>
      <c r="AT281" t="s">
        <v>161</v>
      </c>
      <c r="AU281" t="s">
        <v>161</v>
      </c>
      <c r="AV281" t="s">
        <v>169</v>
      </c>
      <c r="AW281" t="s">
        <v>169</v>
      </c>
      <c r="AX281" t="s">
        <v>169</v>
      </c>
      <c r="AY281" t="s">
        <v>168</v>
      </c>
      <c r="AZ281" t="s">
        <v>168</v>
      </c>
      <c r="BA281" t="s">
        <v>168</v>
      </c>
      <c r="BB281" t="s">
        <v>168</v>
      </c>
      <c r="BC281" t="s">
        <v>168</v>
      </c>
      <c r="BD281" t="s">
        <v>168</v>
      </c>
      <c r="BE281" t="s">
        <v>170</v>
      </c>
      <c r="BF281" t="s">
        <v>170</v>
      </c>
      <c r="BG281" t="s">
        <v>170</v>
      </c>
      <c r="BH281" t="s">
        <v>161</v>
      </c>
      <c r="BI281" t="s">
        <v>161</v>
      </c>
      <c r="BJ281" t="s">
        <v>161</v>
      </c>
      <c r="BK281" t="s">
        <v>161</v>
      </c>
      <c r="BL281" t="s">
        <v>161</v>
      </c>
      <c r="BM281" t="s">
        <v>161</v>
      </c>
      <c r="BN281" t="s">
        <v>161</v>
      </c>
      <c r="BO281" t="s">
        <v>161</v>
      </c>
      <c r="BP281" t="s">
        <v>161</v>
      </c>
      <c r="BQ281" t="s">
        <v>171</v>
      </c>
      <c r="BR281" t="s">
        <v>171</v>
      </c>
      <c r="BS281" t="s">
        <v>171</v>
      </c>
      <c r="BT281" t="s">
        <v>161</v>
      </c>
      <c r="BU281" t="s">
        <v>161</v>
      </c>
      <c r="BV281" t="s">
        <v>161</v>
      </c>
      <c r="BW281" t="s">
        <v>166</v>
      </c>
      <c r="BX281" t="s">
        <v>166</v>
      </c>
      <c r="BY281" t="s">
        <v>166</v>
      </c>
      <c r="BZ281" t="s">
        <v>172</v>
      </c>
      <c r="CA281" t="s">
        <v>172</v>
      </c>
      <c r="CB281" t="s">
        <v>172</v>
      </c>
      <c r="CC281" t="s">
        <v>172</v>
      </c>
      <c r="CD281" t="s">
        <v>172</v>
      </c>
      <c r="CE281" t="s">
        <v>172</v>
      </c>
      <c r="CF281" t="s">
        <v>173</v>
      </c>
      <c r="CG281" t="s">
        <v>173</v>
      </c>
      <c r="CH281" t="s">
        <v>173</v>
      </c>
      <c r="CI281" t="s">
        <v>174</v>
      </c>
      <c r="CJ281" t="s">
        <v>174</v>
      </c>
      <c r="CK281" t="s">
        <v>174</v>
      </c>
      <c r="CL281" t="s">
        <v>161</v>
      </c>
      <c r="CM281" t="s">
        <v>161</v>
      </c>
      <c r="CN281" t="s">
        <v>161</v>
      </c>
      <c r="CO281" t="s">
        <v>166</v>
      </c>
      <c r="CP281" t="s">
        <v>166</v>
      </c>
      <c r="CQ281" t="s">
        <v>166</v>
      </c>
      <c r="CR281" t="s">
        <v>166</v>
      </c>
      <c r="CS281" t="s">
        <v>134</v>
      </c>
      <c r="CT281" t="s">
        <v>134</v>
      </c>
      <c r="CU281" t="s">
        <v>134</v>
      </c>
      <c r="CV281" t="s">
        <v>134</v>
      </c>
      <c r="CW281" t="s">
        <v>134</v>
      </c>
      <c r="CX281" t="s">
        <v>134</v>
      </c>
      <c r="CY281" t="s">
        <v>134</v>
      </c>
      <c r="CZ281" t="s">
        <v>134</v>
      </c>
      <c r="DA281" t="s">
        <v>134</v>
      </c>
      <c r="DB281" t="s">
        <v>134</v>
      </c>
      <c r="DC281" t="s">
        <v>134</v>
      </c>
      <c r="DD281" t="s">
        <v>134</v>
      </c>
      <c r="DE281" t="s">
        <v>134</v>
      </c>
      <c r="DF281" t="s">
        <v>134</v>
      </c>
      <c r="DG281" t="s">
        <v>134</v>
      </c>
      <c r="DH281" t="s">
        <v>134</v>
      </c>
      <c r="DI281" t="s">
        <v>174</v>
      </c>
      <c r="DJ281" t="s">
        <v>134</v>
      </c>
      <c r="DK281" t="s">
        <v>175</v>
      </c>
      <c r="DL281" t="s">
        <v>175</v>
      </c>
      <c r="DM281" t="s">
        <v>175</v>
      </c>
      <c r="DN281" t="s">
        <v>175</v>
      </c>
      <c r="DO281" t="s">
        <v>175</v>
      </c>
      <c r="DP281" t="s">
        <v>175</v>
      </c>
      <c r="DQ281" t="s">
        <v>175</v>
      </c>
      <c r="DR281" t="s">
        <v>1076</v>
      </c>
      <c r="DS281">
        <v>20071229</v>
      </c>
      <c r="DT281" t="s">
        <v>943</v>
      </c>
      <c r="DU281">
        <v>152</v>
      </c>
      <c r="DV281" t="s">
        <v>918</v>
      </c>
    </row>
    <row r="282" spans="1:126">
      <c r="A282" t="s">
        <v>126</v>
      </c>
      <c r="B282">
        <v>4</v>
      </c>
      <c r="C282">
        <v>29.7</v>
      </c>
      <c r="D282">
        <v>65024</v>
      </c>
      <c r="E282" t="s">
        <v>577</v>
      </c>
      <c r="F282" t="s">
        <v>145</v>
      </c>
      <c r="G282">
        <v>20080104</v>
      </c>
      <c r="H282" t="s">
        <v>669</v>
      </c>
      <c r="I282" t="s">
        <v>295</v>
      </c>
      <c r="J282">
        <v>20080107</v>
      </c>
      <c r="K282" t="s">
        <v>624</v>
      </c>
      <c r="L282" t="s">
        <v>1037</v>
      </c>
      <c r="M282" t="s">
        <v>133</v>
      </c>
      <c r="N282" t="s">
        <v>133</v>
      </c>
      <c r="O282" t="s">
        <v>133</v>
      </c>
      <c r="P282">
        <v>2.8841999999999999</v>
      </c>
      <c r="Q282" t="s">
        <v>135</v>
      </c>
      <c r="R282" t="s">
        <v>136</v>
      </c>
      <c r="S282" t="s">
        <v>135</v>
      </c>
      <c r="T282" t="s">
        <v>137</v>
      </c>
      <c r="U282" t="s">
        <v>137</v>
      </c>
      <c r="V282">
        <v>0</v>
      </c>
      <c r="W282" t="s">
        <v>151</v>
      </c>
      <c r="X282">
        <v>143.5</v>
      </c>
      <c r="Y282">
        <v>20080102</v>
      </c>
      <c r="Z282" t="s">
        <v>138</v>
      </c>
      <c r="AA282" t="s">
        <v>240</v>
      </c>
      <c r="AB282" t="s">
        <v>1016</v>
      </c>
      <c r="AC282">
        <v>40</v>
      </c>
      <c r="AD282">
        <v>59.14</v>
      </c>
      <c r="AE282">
        <v>53.16</v>
      </c>
      <c r="AF282">
        <v>10.19</v>
      </c>
      <c r="AG282">
        <v>9.3000000000000007</v>
      </c>
      <c r="AH282">
        <v>9.44</v>
      </c>
      <c r="AI282">
        <v>90</v>
      </c>
      <c r="AJ282" t="s">
        <v>1077</v>
      </c>
      <c r="AK282">
        <v>40</v>
      </c>
      <c r="AL282">
        <v>16.3</v>
      </c>
      <c r="AM282">
        <v>13.4</v>
      </c>
      <c r="AN282">
        <v>29.7</v>
      </c>
      <c r="AO282">
        <v>0</v>
      </c>
      <c r="AP282">
        <v>3149</v>
      </c>
      <c r="AQ282">
        <v>3161</v>
      </c>
      <c r="AR282">
        <v>3154.4</v>
      </c>
      <c r="AS282">
        <v>13.3</v>
      </c>
      <c r="AT282">
        <v>13.6</v>
      </c>
      <c r="AU282">
        <v>13.4</v>
      </c>
      <c r="AV282">
        <v>2.2999999999999998</v>
      </c>
      <c r="AW282">
        <v>2.33</v>
      </c>
      <c r="AX282">
        <v>2.31</v>
      </c>
      <c r="AY282">
        <v>6.7</v>
      </c>
      <c r="AZ282">
        <v>7</v>
      </c>
      <c r="BA282">
        <v>6.8</v>
      </c>
      <c r="BB282" t="s">
        <v>168</v>
      </c>
      <c r="BC282" t="s">
        <v>168</v>
      </c>
      <c r="BD282" t="s">
        <v>168</v>
      </c>
      <c r="BE282">
        <v>837</v>
      </c>
      <c r="BF282">
        <v>866</v>
      </c>
      <c r="BG282">
        <v>853</v>
      </c>
      <c r="BH282">
        <v>143.19999999999999</v>
      </c>
      <c r="BI282">
        <v>143.80000000000001</v>
      </c>
      <c r="BJ282">
        <v>143.6</v>
      </c>
      <c r="BK282">
        <v>87.7</v>
      </c>
      <c r="BL282">
        <v>88.1</v>
      </c>
      <c r="BM282">
        <v>87.9</v>
      </c>
      <c r="BN282">
        <v>93.1</v>
      </c>
      <c r="BO282">
        <v>94</v>
      </c>
      <c r="BP282">
        <v>93.6</v>
      </c>
      <c r="BQ282">
        <v>5.3</v>
      </c>
      <c r="BR282">
        <v>6</v>
      </c>
      <c r="BS282">
        <v>5.7</v>
      </c>
      <c r="BT282">
        <v>21.8</v>
      </c>
      <c r="BU282">
        <v>24.5</v>
      </c>
      <c r="BV282">
        <v>23</v>
      </c>
      <c r="BW282">
        <v>276</v>
      </c>
      <c r="BX282">
        <v>276</v>
      </c>
      <c r="BY282">
        <v>276</v>
      </c>
      <c r="BZ282">
        <v>8.1</v>
      </c>
      <c r="CA282">
        <v>8.4</v>
      </c>
      <c r="CB282">
        <v>8.1999999999999993</v>
      </c>
      <c r="CC282">
        <v>0.3</v>
      </c>
      <c r="CD282">
        <v>0.4</v>
      </c>
      <c r="CE282">
        <v>0.3</v>
      </c>
      <c r="CF282">
        <v>0.5</v>
      </c>
      <c r="CG282">
        <v>0.5</v>
      </c>
      <c r="CH282">
        <v>0.5</v>
      </c>
      <c r="CI282">
        <v>35</v>
      </c>
      <c r="CJ282">
        <v>35</v>
      </c>
      <c r="CK282">
        <v>35</v>
      </c>
      <c r="CL282">
        <v>172.7</v>
      </c>
      <c r="CM282">
        <v>243.5</v>
      </c>
      <c r="CN282">
        <v>211.9</v>
      </c>
      <c r="CO282">
        <v>1660</v>
      </c>
      <c r="CP282">
        <v>720</v>
      </c>
      <c r="CQ282">
        <v>540</v>
      </c>
      <c r="CR282">
        <v>1750</v>
      </c>
      <c r="CS282">
        <v>6.0999999999999999E-2</v>
      </c>
      <c r="CT282">
        <v>6.0999999999999999E-2</v>
      </c>
      <c r="CU282">
        <v>6.0999999999999999E-2</v>
      </c>
      <c r="CV282">
        <v>8.6400000000000005E-2</v>
      </c>
      <c r="CW282">
        <v>8.6400000000000005E-2</v>
      </c>
      <c r="CX282">
        <v>8.6400000000000005E-2</v>
      </c>
      <c r="CY282">
        <v>7.1099999999999997E-2</v>
      </c>
      <c r="CZ282">
        <v>7.1099999999999997E-2</v>
      </c>
      <c r="DA282">
        <v>7.1099999999999997E-2</v>
      </c>
      <c r="DB282">
        <v>5.5899999999999998E-2</v>
      </c>
      <c r="DC282">
        <v>6.0999999999999999E-2</v>
      </c>
      <c r="DD282">
        <v>5.8400000000000001E-2</v>
      </c>
      <c r="DE282">
        <v>5.0799999999999998E-2</v>
      </c>
      <c r="DF282">
        <v>6.6000000000000003E-2</v>
      </c>
      <c r="DG282">
        <v>5.8400000000000001E-2</v>
      </c>
      <c r="DH282">
        <v>0</v>
      </c>
      <c r="DI282">
        <v>18</v>
      </c>
      <c r="DJ282">
        <v>3.8100000000000002E-2</v>
      </c>
      <c r="DK282" t="s">
        <v>825</v>
      </c>
      <c r="DL282">
        <v>3192</v>
      </c>
      <c r="DM282">
        <v>8252</v>
      </c>
      <c r="DN282">
        <v>8231</v>
      </c>
      <c r="DO282">
        <v>1061</v>
      </c>
      <c r="DP282" t="s">
        <v>403</v>
      </c>
      <c r="DQ282" t="s">
        <v>142</v>
      </c>
      <c r="DR282">
        <v>188</v>
      </c>
      <c r="DS282">
        <v>20080104</v>
      </c>
      <c r="DT282" t="s">
        <v>669</v>
      </c>
      <c r="DU282">
        <v>66</v>
      </c>
      <c r="DV282" t="s">
        <v>918</v>
      </c>
    </row>
    <row r="283" spans="1:126">
      <c r="A283" t="s">
        <v>160</v>
      </c>
      <c r="B283">
        <v>3</v>
      </c>
      <c r="C283">
        <v>7.9</v>
      </c>
      <c r="D283">
        <v>65897</v>
      </c>
      <c r="E283" t="s">
        <v>144</v>
      </c>
      <c r="F283" t="s">
        <v>145</v>
      </c>
      <c r="G283">
        <v>20080106</v>
      </c>
      <c r="H283" t="s">
        <v>597</v>
      </c>
      <c r="I283" t="s">
        <v>236</v>
      </c>
      <c r="J283">
        <v>20080107</v>
      </c>
      <c r="K283">
        <v>20080706</v>
      </c>
      <c r="L283" t="s">
        <v>133</v>
      </c>
      <c r="M283" t="s">
        <v>133</v>
      </c>
      <c r="N283" t="s">
        <v>133</v>
      </c>
      <c r="O283" t="s">
        <v>133</v>
      </c>
      <c r="P283">
        <v>-0.1724</v>
      </c>
      <c r="Q283" t="s">
        <v>135</v>
      </c>
      <c r="R283" t="s">
        <v>136</v>
      </c>
      <c r="S283" t="s">
        <v>135</v>
      </c>
      <c r="T283" t="s">
        <v>137</v>
      </c>
      <c r="U283" t="s">
        <v>137</v>
      </c>
      <c r="V283">
        <v>0</v>
      </c>
      <c r="W283" t="s">
        <v>147</v>
      </c>
      <c r="X283">
        <v>143.5</v>
      </c>
      <c r="Y283">
        <v>20080104</v>
      </c>
      <c r="Z283" t="s">
        <v>138</v>
      </c>
      <c r="AA283" t="s">
        <v>1078</v>
      </c>
      <c r="AB283" t="s">
        <v>1026</v>
      </c>
      <c r="AC283">
        <v>40</v>
      </c>
      <c r="AD283">
        <v>71.540000000000006</v>
      </c>
      <c r="AE283">
        <v>65.900000000000006</v>
      </c>
      <c r="AF283">
        <v>10.88</v>
      </c>
      <c r="AG283">
        <v>10.11</v>
      </c>
      <c r="AH283">
        <v>10.28</v>
      </c>
      <c r="AI283">
        <v>240</v>
      </c>
      <c r="AJ283" t="s">
        <v>1079</v>
      </c>
      <c r="AK283">
        <v>40</v>
      </c>
      <c r="AL283">
        <v>3.7</v>
      </c>
      <c r="AM283">
        <v>4.2</v>
      </c>
      <c r="AN283">
        <v>7.9</v>
      </c>
      <c r="AO283">
        <v>0</v>
      </c>
      <c r="AP283">
        <v>3145</v>
      </c>
      <c r="AQ283">
        <v>3152</v>
      </c>
      <c r="AR283">
        <v>3150</v>
      </c>
      <c r="AS283">
        <v>13.6</v>
      </c>
      <c r="AT283">
        <v>13.8</v>
      </c>
      <c r="AU283">
        <v>13.7</v>
      </c>
      <c r="AV283">
        <v>2.17</v>
      </c>
      <c r="AW283">
        <v>2.2400000000000002</v>
      </c>
      <c r="AX283">
        <v>2.21</v>
      </c>
      <c r="AY283">
        <v>3758.6</v>
      </c>
      <c r="AZ283">
        <v>4714.6000000000004</v>
      </c>
      <c r="BA283">
        <v>4357.8999999999996</v>
      </c>
      <c r="BB283">
        <v>1947.7</v>
      </c>
      <c r="BC283">
        <v>2143.8000000000002</v>
      </c>
      <c r="BD283">
        <v>2089</v>
      </c>
      <c r="BE283">
        <v>822</v>
      </c>
      <c r="BF283">
        <v>870</v>
      </c>
      <c r="BG283">
        <v>850</v>
      </c>
      <c r="BH283">
        <v>143.6</v>
      </c>
      <c r="BI283">
        <v>143.69999999999999</v>
      </c>
      <c r="BJ283">
        <v>143.6</v>
      </c>
      <c r="BK283">
        <v>87.9</v>
      </c>
      <c r="BL283">
        <v>87.9</v>
      </c>
      <c r="BM283">
        <v>87.9</v>
      </c>
      <c r="BN283">
        <v>93.4</v>
      </c>
      <c r="BO283">
        <v>93.6</v>
      </c>
      <c r="BP283">
        <v>93.5</v>
      </c>
      <c r="BQ283">
        <v>5.5</v>
      </c>
      <c r="BR283">
        <v>5.7</v>
      </c>
      <c r="BS283">
        <v>5.6</v>
      </c>
      <c r="BT283">
        <v>26.6</v>
      </c>
      <c r="BU283">
        <v>53.5</v>
      </c>
      <c r="BV283">
        <v>32.1</v>
      </c>
      <c r="BW283">
        <v>269</v>
      </c>
      <c r="BX283">
        <v>281</v>
      </c>
      <c r="BY283">
        <v>277</v>
      </c>
      <c r="BZ283">
        <v>10.9</v>
      </c>
      <c r="CA283">
        <v>11.2</v>
      </c>
      <c r="CB283">
        <v>11</v>
      </c>
      <c r="CC283">
        <v>0.4</v>
      </c>
      <c r="CD283">
        <v>0.6</v>
      </c>
      <c r="CE283">
        <v>0.6</v>
      </c>
      <c r="CF283">
        <v>0.49</v>
      </c>
      <c r="CG283">
        <v>0.51</v>
      </c>
      <c r="CH283">
        <v>0.5</v>
      </c>
      <c r="CI283">
        <v>35</v>
      </c>
      <c r="CJ283">
        <v>35</v>
      </c>
      <c r="CK283">
        <v>35</v>
      </c>
      <c r="CL283">
        <v>253.4</v>
      </c>
      <c r="CM283">
        <v>309.5</v>
      </c>
      <c r="CN283">
        <v>277.10000000000002</v>
      </c>
      <c r="CO283">
        <v>1660</v>
      </c>
      <c r="CP283">
        <v>720</v>
      </c>
      <c r="CQ283">
        <v>540</v>
      </c>
      <c r="CR283">
        <v>1600</v>
      </c>
      <c r="CS283">
        <v>5.8400000000000001E-2</v>
      </c>
      <c r="CT283">
        <v>6.8599999999999994E-2</v>
      </c>
      <c r="CU283">
        <v>6.2899999999999998E-2</v>
      </c>
      <c r="CV283">
        <v>9.1399999999999995E-2</v>
      </c>
      <c r="CW283">
        <v>0.10920000000000001</v>
      </c>
      <c r="CX283">
        <v>9.9699999999999997E-2</v>
      </c>
      <c r="CY283">
        <v>6.6000000000000003E-2</v>
      </c>
      <c r="CZ283">
        <v>6.8599999999999994E-2</v>
      </c>
      <c r="DA283">
        <v>6.7299999999999999E-2</v>
      </c>
      <c r="DB283">
        <v>5.5899999999999998E-2</v>
      </c>
      <c r="DC283">
        <v>6.0999999999999999E-2</v>
      </c>
      <c r="DD283">
        <v>5.8400000000000001E-2</v>
      </c>
      <c r="DE283">
        <v>5.5899999999999998E-2</v>
      </c>
      <c r="DF283">
        <v>6.6000000000000003E-2</v>
      </c>
      <c r="DG283">
        <v>6.0999999999999999E-2</v>
      </c>
      <c r="DH283">
        <v>2.5000000000000001E-3</v>
      </c>
      <c r="DI283">
        <v>7</v>
      </c>
      <c r="DJ283">
        <v>3.3000000000000002E-2</v>
      </c>
      <c r="DK283" t="s">
        <v>893</v>
      </c>
      <c r="DL283">
        <v>152</v>
      </c>
      <c r="DM283">
        <v>8252</v>
      </c>
      <c r="DN283" t="s">
        <v>188</v>
      </c>
      <c r="DO283">
        <v>1295</v>
      </c>
      <c r="DP283">
        <v>2405</v>
      </c>
      <c r="DQ283" t="s">
        <v>965</v>
      </c>
      <c r="DR283" t="s">
        <v>1080</v>
      </c>
      <c r="DS283">
        <v>20080106</v>
      </c>
      <c r="DT283" t="s">
        <v>597</v>
      </c>
      <c r="DU283">
        <v>152</v>
      </c>
      <c r="DV283" t="s">
        <v>918</v>
      </c>
    </row>
    <row r="284" spans="1:126">
      <c r="A284" t="s">
        <v>126</v>
      </c>
      <c r="B284">
        <v>4</v>
      </c>
      <c r="C284">
        <v>22.2</v>
      </c>
      <c r="D284">
        <v>65026</v>
      </c>
      <c r="E284" t="s">
        <v>144</v>
      </c>
      <c r="F284" t="s">
        <v>128</v>
      </c>
      <c r="G284">
        <v>20080110</v>
      </c>
      <c r="H284" t="s">
        <v>219</v>
      </c>
      <c r="I284" t="s">
        <v>334</v>
      </c>
      <c r="J284">
        <v>20080111</v>
      </c>
      <c r="K284" t="s">
        <v>624</v>
      </c>
      <c r="L284" t="s">
        <v>930</v>
      </c>
      <c r="M284" t="s">
        <v>1028</v>
      </c>
      <c r="N284" t="s">
        <v>133</v>
      </c>
      <c r="O284" t="s">
        <v>133</v>
      </c>
      <c r="P284">
        <v>5.9913999999999996</v>
      </c>
      <c r="Q284" t="s">
        <v>135</v>
      </c>
      <c r="R284" t="s">
        <v>136</v>
      </c>
      <c r="S284" t="s">
        <v>135</v>
      </c>
      <c r="T284" t="s">
        <v>137</v>
      </c>
      <c r="U284" t="s">
        <v>137</v>
      </c>
      <c r="V284">
        <v>0</v>
      </c>
      <c r="W284" t="s">
        <v>151</v>
      </c>
      <c r="X284">
        <v>143.5</v>
      </c>
      <c r="Y284">
        <v>20080108</v>
      </c>
      <c r="Z284" t="s">
        <v>138</v>
      </c>
      <c r="AA284" t="s">
        <v>481</v>
      </c>
      <c r="AB284" t="s">
        <v>1081</v>
      </c>
      <c r="AC284">
        <v>40</v>
      </c>
      <c r="AD284">
        <v>71.650000000000006</v>
      </c>
      <c r="AE284">
        <v>65.81</v>
      </c>
      <c r="AF284">
        <v>10.93</v>
      </c>
      <c r="AG284">
        <v>10.18</v>
      </c>
      <c r="AH284">
        <v>10.3</v>
      </c>
      <c r="AI284">
        <v>90</v>
      </c>
      <c r="AJ284" t="s">
        <v>1082</v>
      </c>
      <c r="AK284">
        <v>40</v>
      </c>
      <c r="AL284">
        <v>14.4</v>
      </c>
      <c r="AM284">
        <v>7.8</v>
      </c>
      <c r="AN284">
        <v>22.2</v>
      </c>
      <c r="AO284">
        <v>0</v>
      </c>
      <c r="AP284">
        <v>3144</v>
      </c>
      <c r="AQ284">
        <v>3153</v>
      </c>
      <c r="AR284">
        <v>3149</v>
      </c>
      <c r="AS284">
        <v>13.2</v>
      </c>
      <c r="AT284">
        <v>13.7</v>
      </c>
      <c r="AU284">
        <v>13.5</v>
      </c>
      <c r="AV284">
        <v>2.27</v>
      </c>
      <c r="AW284">
        <v>2.33</v>
      </c>
      <c r="AX284">
        <v>2.2999999999999998</v>
      </c>
      <c r="AY284">
        <v>6.7</v>
      </c>
      <c r="AZ284">
        <v>7</v>
      </c>
      <c r="BA284">
        <v>6.9</v>
      </c>
      <c r="BB284" t="s">
        <v>168</v>
      </c>
      <c r="BC284" t="s">
        <v>168</v>
      </c>
      <c r="BD284" t="s">
        <v>168</v>
      </c>
      <c r="BE284">
        <v>828</v>
      </c>
      <c r="BF284">
        <v>861</v>
      </c>
      <c r="BG284">
        <v>849</v>
      </c>
      <c r="BH284">
        <v>143.4</v>
      </c>
      <c r="BI284">
        <v>144.1</v>
      </c>
      <c r="BJ284">
        <v>143.69999999999999</v>
      </c>
      <c r="BK284">
        <v>87.8</v>
      </c>
      <c r="BL284">
        <v>88.4</v>
      </c>
      <c r="BM284">
        <v>88</v>
      </c>
      <c r="BN284">
        <v>93.4</v>
      </c>
      <c r="BO284">
        <v>94</v>
      </c>
      <c r="BP284">
        <v>93.7</v>
      </c>
      <c r="BQ284">
        <v>5.0999999999999996</v>
      </c>
      <c r="BR284">
        <v>6.1</v>
      </c>
      <c r="BS284">
        <v>5.7</v>
      </c>
      <c r="BT284">
        <v>23</v>
      </c>
      <c r="BU284">
        <v>28.1</v>
      </c>
      <c r="BV284">
        <v>25.5</v>
      </c>
      <c r="BW284">
        <v>272</v>
      </c>
      <c r="BX284">
        <v>276</v>
      </c>
      <c r="BY284">
        <v>276</v>
      </c>
      <c r="BZ284">
        <v>9.5</v>
      </c>
      <c r="CA284">
        <v>10.1</v>
      </c>
      <c r="CB284">
        <v>9.5</v>
      </c>
      <c r="CC284">
        <v>0.4</v>
      </c>
      <c r="CD284">
        <v>0.4</v>
      </c>
      <c r="CE284">
        <v>0.4</v>
      </c>
      <c r="CF284">
        <v>0.5</v>
      </c>
      <c r="CG284">
        <v>0.5</v>
      </c>
      <c r="CH284">
        <v>0.5</v>
      </c>
      <c r="CI284">
        <v>35</v>
      </c>
      <c r="CJ284">
        <v>35</v>
      </c>
      <c r="CK284">
        <v>35</v>
      </c>
      <c r="CL284">
        <v>178.4</v>
      </c>
      <c r="CM284">
        <v>291.7</v>
      </c>
      <c r="CN284">
        <v>256.39999999999998</v>
      </c>
      <c r="CO284">
        <v>1660</v>
      </c>
      <c r="CP284">
        <v>720</v>
      </c>
      <c r="CQ284">
        <v>540</v>
      </c>
      <c r="CR284">
        <v>1750</v>
      </c>
      <c r="CS284">
        <v>6.0999999999999999E-2</v>
      </c>
      <c r="CT284">
        <v>6.0999999999999999E-2</v>
      </c>
      <c r="CU284">
        <v>6.0999999999999999E-2</v>
      </c>
      <c r="CV284">
        <v>8.6400000000000005E-2</v>
      </c>
      <c r="CW284">
        <v>8.6400000000000005E-2</v>
      </c>
      <c r="CX284">
        <v>8.6400000000000005E-2</v>
      </c>
      <c r="CY284">
        <v>7.1099999999999997E-2</v>
      </c>
      <c r="CZ284">
        <v>7.1099999999999997E-2</v>
      </c>
      <c r="DA284">
        <v>7.1099999999999997E-2</v>
      </c>
      <c r="DB284">
        <v>5.5899999999999998E-2</v>
      </c>
      <c r="DC284">
        <v>6.0999999999999999E-2</v>
      </c>
      <c r="DD284">
        <v>5.8400000000000001E-2</v>
      </c>
      <c r="DE284">
        <v>5.0799999999999998E-2</v>
      </c>
      <c r="DF284">
        <v>6.6000000000000003E-2</v>
      </c>
      <c r="DG284">
        <v>5.8400000000000001E-2</v>
      </c>
      <c r="DH284">
        <v>0</v>
      </c>
      <c r="DI284">
        <v>19</v>
      </c>
      <c r="DJ284">
        <v>4.0599999999999997E-2</v>
      </c>
      <c r="DK284" t="s">
        <v>825</v>
      </c>
      <c r="DL284" t="s">
        <v>1020</v>
      </c>
      <c r="DM284">
        <v>8252</v>
      </c>
      <c r="DN284">
        <v>8231</v>
      </c>
      <c r="DO284">
        <v>1061</v>
      </c>
      <c r="DP284" t="s">
        <v>479</v>
      </c>
      <c r="DQ284" t="s">
        <v>142</v>
      </c>
      <c r="DR284" t="s">
        <v>1083</v>
      </c>
      <c r="DS284">
        <v>20080110</v>
      </c>
      <c r="DT284" t="s">
        <v>219</v>
      </c>
      <c r="DU284">
        <v>66</v>
      </c>
      <c r="DV284" t="s">
        <v>918</v>
      </c>
    </row>
    <row r="285" spans="1:126">
      <c r="A285" t="s">
        <v>126</v>
      </c>
      <c r="B285">
        <v>4</v>
      </c>
      <c r="C285">
        <v>21.2</v>
      </c>
      <c r="D285">
        <v>65025</v>
      </c>
      <c r="E285" t="s">
        <v>577</v>
      </c>
      <c r="F285" t="s">
        <v>145</v>
      </c>
      <c r="G285">
        <v>20080113</v>
      </c>
      <c r="H285" t="s">
        <v>669</v>
      </c>
      <c r="I285" t="s">
        <v>295</v>
      </c>
      <c r="J285">
        <v>20080114</v>
      </c>
      <c r="K285" t="s">
        <v>624</v>
      </c>
      <c r="L285" t="s">
        <v>812</v>
      </c>
      <c r="M285" t="s">
        <v>487</v>
      </c>
      <c r="N285" t="s">
        <v>736</v>
      </c>
      <c r="O285" t="s">
        <v>133</v>
      </c>
      <c r="P285">
        <v>0.87470000000000003</v>
      </c>
      <c r="Q285" t="s">
        <v>135</v>
      </c>
      <c r="R285" t="s">
        <v>136</v>
      </c>
      <c r="S285" t="s">
        <v>135</v>
      </c>
      <c r="T285" t="s">
        <v>137</v>
      </c>
      <c r="U285" t="s">
        <v>137</v>
      </c>
      <c r="V285">
        <v>0</v>
      </c>
      <c r="W285" t="s">
        <v>151</v>
      </c>
      <c r="X285">
        <v>143.5</v>
      </c>
      <c r="Y285">
        <v>20080111</v>
      </c>
      <c r="Z285" t="s">
        <v>138</v>
      </c>
      <c r="AA285" t="s">
        <v>941</v>
      </c>
      <c r="AB285" t="s">
        <v>1081</v>
      </c>
      <c r="AC285">
        <v>40</v>
      </c>
      <c r="AD285">
        <v>59.09</v>
      </c>
      <c r="AE285">
        <v>53.56</v>
      </c>
      <c r="AF285">
        <v>10.19</v>
      </c>
      <c r="AG285">
        <v>9.4</v>
      </c>
      <c r="AH285">
        <v>9.5399999999999991</v>
      </c>
      <c r="AI285">
        <v>20</v>
      </c>
      <c r="AJ285" t="s">
        <v>1084</v>
      </c>
      <c r="AK285">
        <v>40</v>
      </c>
      <c r="AL285">
        <v>10.1</v>
      </c>
      <c r="AM285">
        <v>11.1</v>
      </c>
      <c r="AN285">
        <v>21.2</v>
      </c>
      <c r="AO285">
        <v>0</v>
      </c>
      <c r="AP285">
        <v>3146</v>
      </c>
      <c r="AQ285">
        <v>3153</v>
      </c>
      <c r="AR285">
        <v>3149.8</v>
      </c>
      <c r="AS285">
        <v>13.4</v>
      </c>
      <c r="AT285">
        <v>13.7</v>
      </c>
      <c r="AU285">
        <v>13.6</v>
      </c>
      <c r="AV285">
        <v>2.31</v>
      </c>
      <c r="AW285">
        <v>2.35</v>
      </c>
      <c r="AX285">
        <v>2.34</v>
      </c>
      <c r="AY285">
        <v>6.9</v>
      </c>
      <c r="AZ285">
        <v>7.3</v>
      </c>
      <c r="BA285">
        <v>7.1</v>
      </c>
      <c r="BB285" t="s">
        <v>168</v>
      </c>
      <c r="BC285" t="s">
        <v>168</v>
      </c>
      <c r="BD285" t="s">
        <v>168</v>
      </c>
      <c r="BE285">
        <v>829</v>
      </c>
      <c r="BF285">
        <v>878</v>
      </c>
      <c r="BG285">
        <v>846</v>
      </c>
      <c r="BH285">
        <v>143.19999999999999</v>
      </c>
      <c r="BI285">
        <v>144.30000000000001</v>
      </c>
      <c r="BJ285">
        <v>143.69999999999999</v>
      </c>
      <c r="BK285">
        <v>87.4</v>
      </c>
      <c r="BL285">
        <v>88.4</v>
      </c>
      <c r="BM285">
        <v>87.9</v>
      </c>
      <c r="BN285">
        <v>93.1</v>
      </c>
      <c r="BO285">
        <v>94.1</v>
      </c>
      <c r="BP285">
        <v>93.6</v>
      </c>
      <c r="BQ285">
        <v>5.0999999999999996</v>
      </c>
      <c r="BR285">
        <v>6.2</v>
      </c>
      <c r="BS285">
        <v>5.7</v>
      </c>
      <c r="BT285">
        <v>22.8</v>
      </c>
      <c r="BU285">
        <v>30.1</v>
      </c>
      <c r="BV285">
        <v>26.8</v>
      </c>
      <c r="BW285">
        <v>276</v>
      </c>
      <c r="BX285">
        <v>276</v>
      </c>
      <c r="BY285">
        <v>276</v>
      </c>
      <c r="BZ285">
        <v>7.4</v>
      </c>
      <c r="CA285">
        <v>7.4</v>
      </c>
      <c r="CB285">
        <v>7.4</v>
      </c>
      <c r="CC285">
        <v>0.4</v>
      </c>
      <c r="CD285">
        <v>0.5</v>
      </c>
      <c r="CE285">
        <v>0.4</v>
      </c>
      <c r="CF285">
        <v>0.47</v>
      </c>
      <c r="CG285">
        <v>0.52</v>
      </c>
      <c r="CH285">
        <v>0.49</v>
      </c>
      <c r="CI285">
        <v>35</v>
      </c>
      <c r="CJ285">
        <v>35</v>
      </c>
      <c r="CK285">
        <v>35</v>
      </c>
      <c r="CL285">
        <v>271.8</v>
      </c>
      <c r="CM285">
        <v>328.5</v>
      </c>
      <c r="CN285">
        <v>295.39999999999998</v>
      </c>
      <c r="CO285">
        <v>1660</v>
      </c>
      <c r="CP285">
        <v>720</v>
      </c>
      <c r="CQ285">
        <v>540</v>
      </c>
      <c r="CR285">
        <v>1820</v>
      </c>
      <c r="CS285">
        <v>6.6000000000000003E-2</v>
      </c>
      <c r="CT285">
        <v>6.6000000000000003E-2</v>
      </c>
      <c r="CU285">
        <v>6.6000000000000003E-2</v>
      </c>
      <c r="CV285">
        <v>8.8900000000000007E-2</v>
      </c>
      <c r="CW285">
        <v>8.8900000000000007E-2</v>
      </c>
      <c r="CX285">
        <v>8.8900000000000007E-2</v>
      </c>
      <c r="CY285">
        <v>7.3700000000000002E-2</v>
      </c>
      <c r="CZ285">
        <v>7.3700000000000002E-2</v>
      </c>
      <c r="DA285">
        <v>7.3700000000000002E-2</v>
      </c>
      <c r="DB285">
        <v>5.5899999999999998E-2</v>
      </c>
      <c r="DC285">
        <v>5.5899999999999998E-2</v>
      </c>
      <c r="DD285">
        <v>5.5899999999999998E-2</v>
      </c>
      <c r="DE285">
        <v>5.5899999999999998E-2</v>
      </c>
      <c r="DF285">
        <v>7.6200000000000004E-2</v>
      </c>
      <c r="DG285">
        <v>6.6000000000000003E-2</v>
      </c>
      <c r="DH285">
        <v>0</v>
      </c>
      <c r="DI285">
        <v>20</v>
      </c>
      <c r="DJ285">
        <v>5.0799999999999998E-2</v>
      </c>
      <c r="DK285" t="s">
        <v>1085</v>
      </c>
      <c r="DL285">
        <v>3192</v>
      </c>
      <c r="DM285">
        <v>8252</v>
      </c>
      <c r="DN285">
        <v>8231</v>
      </c>
      <c r="DO285">
        <v>2000</v>
      </c>
      <c r="DP285" t="s">
        <v>619</v>
      </c>
      <c r="DQ285" t="s">
        <v>142</v>
      </c>
      <c r="DR285">
        <v>1</v>
      </c>
      <c r="DS285">
        <v>20080113</v>
      </c>
      <c r="DT285" t="s">
        <v>669</v>
      </c>
      <c r="DU285" t="s">
        <v>1086</v>
      </c>
      <c r="DV285" t="s">
        <v>918</v>
      </c>
    </row>
    <row r="286" spans="1:126">
      <c r="A286" t="s">
        <v>126</v>
      </c>
      <c r="B286">
        <v>4</v>
      </c>
      <c r="C286">
        <v>15.5</v>
      </c>
      <c r="D286">
        <v>65027</v>
      </c>
      <c r="E286" t="s">
        <v>144</v>
      </c>
      <c r="F286" t="s">
        <v>145</v>
      </c>
      <c r="G286">
        <v>20080117</v>
      </c>
      <c r="H286" t="s">
        <v>338</v>
      </c>
      <c r="I286" t="s">
        <v>295</v>
      </c>
      <c r="J286">
        <v>20080121</v>
      </c>
      <c r="K286" t="s">
        <v>624</v>
      </c>
      <c r="L286" t="s">
        <v>1037</v>
      </c>
      <c r="M286" t="s">
        <v>133</v>
      </c>
      <c r="N286" t="s">
        <v>133</v>
      </c>
      <c r="O286" t="s">
        <v>133</v>
      </c>
      <c r="P286">
        <v>3.1034000000000002</v>
      </c>
      <c r="Q286" t="s">
        <v>135</v>
      </c>
      <c r="R286" t="s">
        <v>136</v>
      </c>
      <c r="S286" t="s">
        <v>135</v>
      </c>
      <c r="T286" t="s">
        <v>137</v>
      </c>
      <c r="U286" t="s">
        <v>137</v>
      </c>
      <c r="V286">
        <v>0</v>
      </c>
      <c r="W286" t="s">
        <v>147</v>
      </c>
      <c r="X286">
        <v>143.5</v>
      </c>
      <c r="Y286">
        <v>20080115</v>
      </c>
      <c r="Z286" t="s">
        <v>138</v>
      </c>
      <c r="AA286" t="s">
        <v>195</v>
      </c>
      <c r="AB286" t="s">
        <v>1081</v>
      </c>
      <c r="AC286">
        <v>40</v>
      </c>
      <c r="AD286">
        <v>71.87</v>
      </c>
      <c r="AE286">
        <v>65.680000000000007</v>
      </c>
      <c r="AF286">
        <v>10.92</v>
      </c>
      <c r="AG286">
        <v>10.17</v>
      </c>
      <c r="AH286">
        <v>10.39</v>
      </c>
      <c r="AI286">
        <v>100</v>
      </c>
      <c r="AJ286" t="s">
        <v>1087</v>
      </c>
      <c r="AK286">
        <v>40</v>
      </c>
      <c r="AL286">
        <v>7.3</v>
      </c>
      <c r="AM286">
        <v>8.1999999999999993</v>
      </c>
      <c r="AN286">
        <v>15.5</v>
      </c>
      <c r="AO286">
        <v>0</v>
      </c>
      <c r="AP286">
        <v>3149</v>
      </c>
      <c r="AQ286">
        <v>3156</v>
      </c>
      <c r="AR286">
        <v>3152</v>
      </c>
      <c r="AS286">
        <v>13.5</v>
      </c>
      <c r="AT286">
        <v>13.8</v>
      </c>
      <c r="AU286">
        <v>13.6</v>
      </c>
      <c r="AV286">
        <v>2.33</v>
      </c>
      <c r="AW286">
        <v>2.35</v>
      </c>
      <c r="AX286">
        <v>2.34</v>
      </c>
      <c r="AY286">
        <v>6.8</v>
      </c>
      <c r="AZ286">
        <v>7.1</v>
      </c>
      <c r="BA286">
        <v>7</v>
      </c>
      <c r="BB286" t="s">
        <v>168</v>
      </c>
      <c r="BC286" t="s">
        <v>168</v>
      </c>
      <c r="BD286" t="s">
        <v>168</v>
      </c>
      <c r="BE286">
        <v>828</v>
      </c>
      <c r="BF286">
        <v>866</v>
      </c>
      <c r="BG286">
        <v>849</v>
      </c>
      <c r="BH286">
        <v>143.5</v>
      </c>
      <c r="BI286">
        <v>143.9</v>
      </c>
      <c r="BJ286">
        <v>143.69999999999999</v>
      </c>
      <c r="BK286">
        <v>87.6</v>
      </c>
      <c r="BL286">
        <v>88.4</v>
      </c>
      <c r="BM286">
        <v>87.9</v>
      </c>
      <c r="BN286">
        <v>93.2</v>
      </c>
      <c r="BO286">
        <v>93.9</v>
      </c>
      <c r="BP286">
        <v>93.5</v>
      </c>
      <c r="BQ286">
        <v>5.2</v>
      </c>
      <c r="BR286">
        <v>6.2</v>
      </c>
      <c r="BS286">
        <v>5.7</v>
      </c>
      <c r="BT286">
        <v>21</v>
      </c>
      <c r="BU286">
        <v>24.4</v>
      </c>
      <c r="BV286">
        <v>22.9</v>
      </c>
      <c r="BW286">
        <v>276</v>
      </c>
      <c r="BX286">
        <v>276</v>
      </c>
      <c r="BY286">
        <v>276</v>
      </c>
      <c r="BZ286">
        <v>7.4</v>
      </c>
      <c r="CA286">
        <v>7.4</v>
      </c>
      <c r="CB286">
        <v>7.4</v>
      </c>
      <c r="CC286">
        <v>0.4</v>
      </c>
      <c r="CD286">
        <v>0.4</v>
      </c>
      <c r="CE286">
        <v>0.4</v>
      </c>
      <c r="CF286">
        <v>0.5</v>
      </c>
      <c r="CG286">
        <v>0.5</v>
      </c>
      <c r="CH286">
        <v>0.5</v>
      </c>
      <c r="CI286">
        <v>35</v>
      </c>
      <c r="CJ286">
        <v>35</v>
      </c>
      <c r="CK286">
        <v>35</v>
      </c>
      <c r="CL286">
        <v>260.5</v>
      </c>
      <c r="CM286">
        <v>337</v>
      </c>
      <c r="CN286">
        <v>277</v>
      </c>
      <c r="CO286">
        <v>1660</v>
      </c>
      <c r="CP286">
        <v>720</v>
      </c>
      <c r="CQ286">
        <v>540</v>
      </c>
      <c r="CR286">
        <v>1740</v>
      </c>
      <c r="CS286">
        <v>6.6000000000000003E-2</v>
      </c>
      <c r="CT286">
        <v>6.6000000000000003E-2</v>
      </c>
      <c r="CU286">
        <v>6.6000000000000003E-2</v>
      </c>
      <c r="CV286">
        <v>8.8900000000000007E-2</v>
      </c>
      <c r="CW286">
        <v>8.8900000000000007E-2</v>
      </c>
      <c r="CX286">
        <v>8.8900000000000007E-2</v>
      </c>
      <c r="CY286">
        <v>7.3700000000000002E-2</v>
      </c>
      <c r="CZ286">
        <v>7.3700000000000002E-2</v>
      </c>
      <c r="DA286">
        <v>7.3700000000000002E-2</v>
      </c>
      <c r="DB286">
        <v>5.5899999999999998E-2</v>
      </c>
      <c r="DC286">
        <v>5.5899999999999998E-2</v>
      </c>
      <c r="DD286">
        <v>5.5899999999999998E-2</v>
      </c>
      <c r="DE286">
        <v>5.5899999999999998E-2</v>
      </c>
      <c r="DF286">
        <v>7.6200000000000004E-2</v>
      </c>
      <c r="DG286">
        <v>6.6000000000000003E-2</v>
      </c>
      <c r="DH286">
        <v>0</v>
      </c>
      <c r="DI286">
        <v>21</v>
      </c>
      <c r="DJ286">
        <v>5.33E-2</v>
      </c>
      <c r="DK286" t="s">
        <v>1088</v>
      </c>
      <c r="DL286">
        <v>3192</v>
      </c>
      <c r="DM286">
        <v>8252</v>
      </c>
      <c r="DN286">
        <v>8231</v>
      </c>
      <c r="DO286">
        <v>2000</v>
      </c>
      <c r="DP286" t="s">
        <v>403</v>
      </c>
      <c r="DQ286" t="s">
        <v>142</v>
      </c>
      <c r="DR286" t="s">
        <v>679</v>
      </c>
      <c r="DS286">
        <v>20080117</v>
      </c>
      <c r="DT286" t="s">
        <v>338</v>
      </c>
      <c r="DU286" t="s">
        <v>1086</v>
      </c>
      <c r="DV286" t="s">
        <v>918</v>
      </c>
    </row>
    <row r="287" spans="1:126">
      <c r="A287" t="s">
        <v>160</v>
      </c>
      <c r="B287">
        <v>4</v>
      </c>
      <c r="C287" t="s">
        <v>161</v>
      </c>
      <c r="D287">
        <v>65895</v>
      </c>
      <c r="E287" t="s">
        <v>577</v>
      </c>
      <c r="F287" t="s">
        <v>128</v>
      </c>
      <c r="G287">
        <v>20080122</v>
      </c>
      <c r="H287" t="s">
        <v>1089</v>
      </c>
      <c r="I287" t="s">
        <v>241</v>
      </c>
      <c r="J287">
        <v>20080131</v>
      </c>
      <c r="K287" t="s">
        <v>624</v>
      </c>
      <c r="L287" t="s">
        <v>1090</v>
      </c>
      <c r="M287" t="s">
        <v>1091</v>
      </c>
      <c r="N287" t="s">
        <v>1092</v>
      </c>
      <c r="O287" t="s">
        <v>133</v>
      </c>
      <c r="P287" t="s">
        <v>134</v>
      </c>
      <c r="Q287" t="s">
        <v>135</v>
      </c>
      <c r="R287" t="s">
        <v>136</v>
      </c>
      <c r="S287" t="s">
        <v>135</v>
      </c>
      <c r="T287" t="s">
        <v>137</v>
      </c>
      <c r="U287" t="s">
        <v>137</v>
      </c>
      <c r="V287">
        <v>0</v>
      </c>
      <c r="W287" t="s">
        <v>200</v>
      </c>
      <c r="X287">
        <v>143.5</v>
      </c>
      <c r="Y287">
        <v>20080122</v>
      </c>
      <c r="Z287" t="s">
        <v>138</v>
      </c>
      <c r="AA287" t="s">
        <v>925</v>
      </c>
      <c r="AB287" t="s">
        <v>1026</v>
      </c>
      <c r="AC287">
        <v>1</v>
      </c>
      <c r="AD287" t="s">
        <v>165</v>
      </c>
      <c r="AE287" t="s">
        <v>165</v>
      </c>
      <c r="AF287" t="s">
        <v>165</v>
      </c>
      <c r="AG287" t="s">
        <v>165</v>
      </c>
      <c r="AH287" t="s">
        <v>137</v>
      </c>
      <c r="AI287" t="s">
        <v>166</v>
      </c>
      <c r="AJ287" t="s">
        <v>1093</v>
      </c>
      <c r="AK287" t="s">
        <v>248</v>
      </c>
      <c r="AL287" t="s">
        <v>161</v>
      </c>
      <c r="AM287" t="s">
        <v>161</v>
      </c>
      <c r="AN287" t="s">
        <v>161</v>
      </c>
      <c r="AO287" t="s">
        <v>161</v>
      </c>
      <c r="AP287" t="s">
        <v>168</v>
      </c>
      <c r="AQ287" t="s">
        <v>168</v>
      </c>
      <c r="AR287" t="s">
        <v>168</v>
      </c>
      <c r="AS287" t="s">
        <v>161</v>
      </c>
      <c r="AT287" t="s">
        <v>161</v>
      </c>
      <c r="AU287" t="s">
        <v>161</v>
      </c>
      <c r="AV287" t="s">
        <v>169</v>
      </c>
      <c r="AW287" t="s">
        <v>169</v>
      </c>
      <c r="AX287" t="s">
        <v>169</v>
      </c>
      <c r="AY287" t="s">
        <v>168</v>
      </c>
      <c r="AZ287" t="s">
        <v>168</v>
      </c>
      <c r="BA287" t="s">
        <v>168</v>
      </c>
      <c r="BB287" t="s">
        <v>168</v>
      </c>
      <c r="BC287" t="s">
        <v>168</v>
      </c>
      <c r="BD287" t="s">
        <v>168</v>
      </c>
      <c r="BE287" t="s">
        <v>170</v>
      </c>
      <c r="BF287" t="s">
        <v>170</v>
      </c>
      <c r="BG287" t="s">
        <v>170</v>
      </c>
      <c r="BH287" t="s">
        <v>161</v>
      </c>
      <c r="BI287" t="s">
        <v>161</v>
      </c>
      <c r="BJ287" t="s">
        <v>161</v>
      </c>
      <c r="BK287" t="s">
        <v>161</v>
      </c>
      <c r="BL287" t="s">
        <v>161</v>
      </c>
      <c r="BM287" t="s">
        <v>161</v>
      </c>
      <c r="BN287" t="s">
        <v>161</v>
      </c>
      <c r="BO287" t="s">
        <v>161</v>
      </c>
      <c r="BP287" t="s">
        <v>161</v>
      </c>
      <c r="BQ287" t="s">
        <v>171</v>
      </c>
      <c r="BR287" t="s">
        <v>171</v>
      </c>
      <c r="BS287" t="s">
        <v>171</v>
      </c>
      <c r="BT287" t="s">
        <v>161</v>
      </c>
      <c r="BU287" t="s">
        <v>161</v>
      </c>
      <c r="BV287" t="s">
        <v>161</v>
      </c>
      <c r="BW287" t="s">
        <v>166</v>
      </c>
      <c r="BX287" t="s">
        <v>166</v>
      </c>
      <c r="BY287" t="s">
        <v>166</v>
      </c>
      <c r="BZ287" t="s">
        <v>172</v>
      </c>
      <c r="CA287" t="s">
        <v>172</v>
      </c>
      <c r="CB287" t="s">
        <v>172</v>
      </c>
      <c r="CC287" t="s">
        <v>172</v>
      </c>
      <c r="CD287" t="s">
        <v>172</v>
      </c>
      <c r="CE287" t="s">
        <v>172</v>
      </c>
      <c r="CF287" t="s">
        <v>173</v>
      </c>
      <c r="CG287" t="s">
        <v>173</v>
      </c>
      <c r="CH287" t="s">
        <v>173</v>
      </c>
      <c r="CI287" t="s">
        <v>174</v>
      </c>
      <c r="CJ287" t="s">
        <v>174</v>
      </c>
      <c r="CK287" t="s">
        <v>174</v>
      </c>
      <c r="CL287" t="s">
        <v>161</v>
      </c>
      <c r="CM287" t="s">
        <v>161</v>
      </c>
      <c r="CN287" t="s">
        <v>161</v>
      </c>
      <c r="CO287" t="s">
        <v>166</v>
      </c>
      <c r="CP287" t="s">
        <v>166</v>
      </c>
      <c r="CQ287" t="s">
        <v>166</v>
      </c>
      <c r="CR287" t="s">
        <v>166</v>
      </c>
      <c r="CS287" t="s">
        <v>134</v>
      </c>
      <c r="CT287" t="s">
        <v>134</v>
      </c>
      <c r="CU287" t="s">
        <v>134</v>
      </c>
      <c r="CV287" t="s">
        <v>134</v>
      </c>
      <c r="CW287" t="s">
        <v>134</v>
      </c>
      <c r="CX287" t="s">
        <v>134</v>
      </c>
      <c r="CY287" t="s">
        <v>134</v>
      </c>
      <c r="CZ287" t="s">
        <v>134</v>
      </c>
      <c r="DA287" t="s">
        <v>134</v>
      </c>
      <c r="DB287" t="s">
        <v>134</v>
      </c>
      <c r="DC287" t="s">
        <v>134</v>
      </c>
      <c r="DD287" t="s">
        <v>134</v>
      </c>
      <c r="DE287" t="s">
        <v>134</v>
      </c>
      <c r="DF287" t="s">
        <v>134</v>
      </c>
      <c r="DG287" t="s">
        <v>134</v>
      </c>
      <c r="DH287" t="s">
        <v>134</v>
      </c>
      <c r="DI287" t="s">
        <v>174</v>
      </c>
      <c r="DJ287" t="s">
        <v>134</v>
      </c>
      <c r="DK287" t="s">
        <v>175</v>
      </c>
      <c r="DL287" t="s">
        <v>175</v>
      </c>
      <c r="DM287" t="s">
        <v>175</v>
      </c>
      <c r="DN287" t="s">
        <v>175</v>
      </c>
      <c r="DO287" t="s">
        <v>175</v>
      </c>
      <c r="DP287" t="s">
        <v>175</v>
      </c>
      <c r="DQ287" t="s">
        <v>175</v>
      </c>
      <c r="DR287">
        <v>199</v>
      </c>
      <c r="DS287">
        <v>20080122</v>
      </c>
      <c r="DT287" t="s">
        <v>1089</v>
      </c>
      <c r="DU287" t="s">
        <v>1094</v>
      </c>
      <c r="DV287" t="s">
        <v>918</v>
      </c>
    </row>
    <row r="288" spans="1:126">
      <c r="A288" t="s">
        <v>126</v>
      </c>
      <c r="B288">
        <v>4</v>
      </c>
      <c r="C288">
        <v>27</v>
      </c>
      <c r="D288">
        <v>66047</v>
      </c>
      <c r="E288" t="s">
        <v>577</v>
      </c>
      <c r="F288" t="s">
        <v>128</v>
      </c>
      <c r="G288">
        <v>20080123</v>
      </c>
      <c r="H288" t="s">
        <v>206</v>
      </c>
      <c r="I288" t="s">
        <v>334</v>
      </c>
      <c r="J288">
        <v>20080128</v>
      </c>
      <c r="K288" t="s">
        <v>624</v>
      </c>
      <c r="L288" t="s">
        <v>930</v>
      </c>
      <c r="M288" t="s">
        <v>1028</v>
      </c>
      <c r="N288" t="s">
        <v>133</v>
      </c>
      <c r="O288" t="s">
        <v>133</v>
      </c>
      <c r="P288">
        <v>2.2458999999999998</v>
      </c>
      <c r="Q288" t="s">
        <v>135</v>
      </c>
      <c r="R288" t="s">
        <v>136</v>
      </c>
      <c r="S288" t="s">
        <v>135</v>
      </c>
      <c r="T288" t="s">
        <v>137</v>
      </c>
      <c r="U288" t="s">
        <v>137</v>
      </c>
      <c r="V288">
        <v>0</v>
      </c>
      <c r="W288" t="s">
        <v>151</v>
      </c>
      <c r="X288">
        <v>143.5</v>
      </c>
      <c r="Y288">
        <v>20080121</v>
      </c>
      <c r="Z288" t="s">
        <v>138</v>
      </c>
      <c r="AA288" t="s">
        <v>593</v>
      </c>
      <c r="AB288" t="s">
        <v>1081</v>
      </c>
      <c r="AC288">
        <v>40</v>
      </c>
      <c r="AD288">
        <v>59.12</v>
      </c>
      <c r="AE288">
        <v>53.32</v>
      </c>
      <c r="AF288">
        <v>10.18</v>
      </c>
      <c r="AG288">
        <v>9.3000000000000007</v>
      </c>
      <c r="AH288">
        <v>9.48</v>
      </c>
      <c r="AI288">
        <v>90</v>
      </c>
      <c r="AJ288" t="s">
        <v>1095</v>
      </c>
      <c r="AK288">
        <v>40</v>
      </c>
      <c r="AL288">
        <v>11.4</v>
      </c>
      <c r="AM288">
        <v>15.6</v>
      </c>
      <c r="AN288">
        <v>27</v>
      </c>
      <c r="AO288">
        <v>0</v>
      </c>
      <c r="AP288">
        <v>3150</v>
      </c>
      <c r="AQ288">
        <v>3162</v>
      </c>
      <c r="AR288">
        <v>3155.5</v>
      </c>
      <c r="AS288">
        <v>13.2</v>
      </c>
      <c r="AT288">
        <v>13.5</v>
      </c>
      <c r="AU288">
        <v>13.3</v>
      </c>
      <c r="AV288">
        <v>2.2799999999999998</v>
      </c>
      <c r="AW288">
        <v>2.35</v>
      </c>
      <c r="AX288">
        <v>2.3199999999999998</v>
      </c>
      <c r="AY288">
        <v>6.4</v>
      </c>
      <c r="AZ288">
        <v>7</v>
      </c>
      <c r="BA288">
        <v>6.8</v>
      </c>
      <c r="BB288" t="s">
        <v>168</v>
      </c>
      <c r="BC288" t="s">
        <v>168</v>
      </c>
      <c r="BD288" t="s">
        <v>168</v>
      </c>
      <c r="BE288">
        <v>840</v>
      </c>
      <c r="BF288">
        <v>856</v>
      </c>
      <c r="BG288">
        <v>849</v>
      </c>
      <c r="BH288">
        <v>143</v>
      </c>
      <c r="BI288">
        <v>143.80000000000001</v>
      </c>
      <c r="BJ288">
        <v>143.4</v>
      </c>
      <c r="BK288">
        <v>87.7</v>
      </c>
      <c r="BL288">
        <v>88.2</v>
      </c>
      <c r="BM288">
        <v>88</v>
      </c>
      <c r="BN288">
        <v>93.4</v>
      </c>
      <c r="BO288">
        <v>94.1</v>
      </c>
      <c r="BP288">
        <v>93.7</v>
      </c>
      <c r="BQ288">
        <v>5.4</v>
      </c>
      <c r="BR288">
        <v>6.1</v>
      </c>
      <c r="BS288">
        <v>5.7</v>
      </c>
      <c r="BT288">
        <v>20.8</v>
      </c>
      <c r="BU288">
        <v>25.4</v>
      </c>
      <c r="BV288">
        <v>22.7</v>
      </c>
      <c r="BW288">
        <v>276</v>
      </c>
      <c r="BX288">
        <v>276</v>
      </c>
      <c r="BY288">
        <v>276</v>
      </c>
      <c r="BZ288">
        <v>9.5</v>
      </c>
      <c r="CA288">
        <v>10.1</v>
      </c>
      <c r="CB288">
        <v>9.6</v>
      </c>
      <c r="CC288">
        <v>0.4</v>
      </c>
      <c r="CD288">
        <v>0.4</v>
      </c>
      <c r="CE288">
        <v>0.4</v>
      </c>
      <c r="CF288">
        <v>0.5</v>
      </c>
      <c r="CG288">
        <v>0.55000000000000004</v>
      </c>
      <c r="CH288">
        <v>0.5</v>
      </c>
      <c r="CI288">
        <v>35</v>
      </c>
      <c r="CJ288">
        <v>35</v>
      </c>
      <c r="CK288">
        <v>35</v>
      </c>
      <c r="CL288">
        <v>195.4</v>
      </c>
      <c r="CM288">
        <v>243.5</v>
      </c>
      <c r="CN288">
        <v>220.1</v>
      </c>
      <c r="CO288">
        <v>1660</v>
      </c>
      <c r="CP288">
        <v>720</v>
      </c>
      <c r="CQ288">
        <v>540</v>
      </c>
      <c r="CR288">
        <v>1750</v>
      </c>
      <c r="CS288">
        <v>6.6000000000000003E-2</v>
      </c>
      <c r="CT288">
        <v>6.6000000000000003E-2</v>
      </c>
      <c r="CU288">
        <v>6.6000000000000003E-2</v>
      </c>
      <c r="CV288">
        <v>8.3799999999999999E-2</v>
      </c>
      <c r="CW288">
        <v>8.3799999999999999E-2</v>
      </c>
      <c r="CX288">
        <v>8.3799999999999999E-2</v>
      </c>
      <c r="CY288">
        <v>7.3700000000000002E-2</v>
      </c>
      <c r="CZ288">
        <v>7.3700000000000002E-2</v>
      </c>
      <c r="DA288">
        <v>7.3700000000000002E-2</v>
      </c>
      <c r="DB288">
        <v>5.5899999999999998E-2</v>
      </c>
      <c r="DC288">
        <v>5.5899999999999998E-2</v>
      </c>
      <c r="DD288">
        <v>5.5899999999999998E-2</v>
      </c>
      <c r="DE288">
        <v>5.5899999999999998E-2</v>
      </c>
      <c r="DF288">
        <v>7.6200000000000004E-2</v>
      </c>
      <c r="DG288">
        <v>6.6000000000000003E-2</v>
      </c>
      <c r="DH288">
        <v>0</v>
      </c>
      <c r="DI288">
        <v>22</v>
      </c>
      <c r="DJ288">
        <v>4.3200000000000002E-2</v>
      </c>
      <c r="DK288" t="s">
        <v>1096</v>
      </c>
      <c r="DL288">
        <v>3192</v>
      </c>
      <c r="DM288">
        <v>8252</v>
      </c>
      <c r="DN288">
        <v>8231</v>
      </c>
      <c r="DO288">
        <v>2000</v>
      </c>
      <c r="DP288" t="s">
        <v>619</v>
      </c>
      <c r="DQ288" t="s">
        <v>142</v>
      </c>
      <c r="DR288" t="s">
        <v>683</v>
      </c>
      <c r="DS288">
        <v>20080123</v>
      </c>
      <c r="DT288" t="s">
        <v>206</v>
      </c>
      <c r="DU288">
        <v>66</v>
      </c>
      <c r="DV288" t="s">
        <v>918</v>
      </c>
    </row>
    <row r="289" spans="1:126">
      <c r="A289" t="s">
        <v>126</v>
      </c>
      <c r="B289">
        <v>3</v>
      </c>
      <c r="C289">
        <v>21.5</v>
      </c>
      <c r="D289">
        <v>66049</v>
      </c>
      <c r="E289" t="s">
        <v>144</v>
      </c>
      <c r="F289" t="s">
        <v>128</v>
      </c>
      <c r="G289">
        <v>20080127</v>
      </c>
      <c r="H289" t="s">
        <v>320</v>
      </c>
      <c r="I289" t="s">
        <v>334</v>
      </c>
      <c r="J289">
        <v>20080222</v>
      </c>
      <c r="K289" t="s">
        <v>624</v>
      </c>
      <c r="L289" t="s">
        <v>930</v>
      </c>
      <c r="M289" t="s">
        <v>1028</v>
      </c>
      <c r="N289" t="s">
        <v>133</v>
      </c>
      <c r="O289" t="s">
        <v>133</v>
      </c>
      <c r="P289">
        <v>5.6897000000000002</v>
      </c>
      <c r="Q289" t="s">
        <v>135</v>
      </c>
      <c r="R289" t="s">
        <v>136</v>
      </c>
      <c r="S289" t="s">
        <v>135</v>
      </c>
      <c r="T289" t="s">
        <v>137</v>
      </c>
      <c r="U289" t="s">
        <v>137</v>
      </c>
      <c r="V289">
        <v>0</v>
      </c>
      <c r="W289" t="s">
        <v>147</v>
      </c>
      <c r="X289">
        <v>143.5</v>
      </c>
      <c r="Y289">
        <v>20080125</v>
      </c>
      <c r="Z289" t="s">
        <v>138</v>
      </c>
      <c r="AA289" t="s">
        <v>427</v>
      </c>
      <c r="AB289" t="s">
        <v>1081</v>
      </c>
      <c r="AC289">
        <v>40</v>
      </c>
      <c r="AD289">
        <v>71.83</v>
      </c>
      <c r="AE289">
        <v>65.22</v>
      </c>
      <c r="AF289">
        <v>10.92</v>
      </c>
      <c r="AG289">
        <v>10.09</v>
      </c>
      <c r="AH289">
        <v>10.34</v>
      </c>
      <c r="AI289">
        <v>40</v>
      </c>
      <c r="AJ289" t="s">
        <v>1097</v>
      </c>
      <c r="AK289">
        <v>40</v>
      </c>
      <c r="AL289">
        <v>10.4</v>
      </c>
      <c r="AM289">
        <v>11.1</v>
      </c>
      <c r="AN289">
        <v>21.5</v>
      </c>
      <c r="AO289">
        <v>0</v>
      </c>
      <c r="AP289">
        <v>3141</v>
      </c>
      <c r="AQ289">
        <v>3158</v>
      </c>
      <c r="AR289">
        <v>3149.7</v>
      </c>
      <c r="AS289">
        <v>13.2</v>
      </c>
      <c r="AT289">
        <v>13.6</v>
      </c>
      <c r="AU289">
        <v>13.4</v>
      </c>
      <c r="AV289">
        <v>2.2200000000000002</v>
      </c>
      <c r="AW289">
        <v>2.34</v>
      </c>
      <c r="AX289">
        <v>2.27</v>
      </c>
      <c r="AY289">
        <v>6.4</v>
      </c>
      <c r="AZ289">
        <v>7.1</v>
      </c>
      <c r="BA289">
        <v>6.7</v>
      </c>
      <c r="BB289" t="s">
        <v>168</v>
      </c>
      <c r="BC289" t="s">
        <v>168</v>
      </c>
      <c r="BD289" t="s">
        <v>168</v>
      </c>
      <c r="BE289">
        <v>833</v>
      </c>
      <c r="BF289">
        <v>869</v>
      </c>
      <c r="BG289">
        <v>852</v>
      </c>
      <c r="BH289">
        <v>142.80000000000001</v>
      </c>
      <c r="BI289">
        <v>143.69999999999999</v>
      </c>
      <c r="BJ289">
        <v>143.4</v>
      </c>
      <c r="BK289">
        <v>87.5</v>
      </c>
      <c r="BL289">
        <v>88.3</v>
      </c>
      <c r="BM289">
        <v>87.8</v>
      </c>
      <c r="BN289">
        <v>93.3</v>
      </c>
      <c r="BO289">
        <v>93.8</v>
      </c>
      <c r="BP289">
        <v>93.6</v>
      </c>
      <c r="BQ289">
        <v>5.4</v>
      </c>
      <c r="BR289">
        <v>6.1</v>
      </c>
      <c r="BS289">
        <v>5.7</v>
      </c>
      <c r="BT289">
        <v>24.2</v>
      </c>
      <c r="BU289">
        <v>31.2</v>
      </c>
      <c r="BV289">
        <v>27.5</v>
      </c>
      <c r="BW289">
        <v>276</v>
      </c>
      <c r="BX289">
        <v>276</v>
      </c>
      <c r="BY289">
        <v>276</v>
      </c>
      <c r="BZ289">
        <v>7.4</v>
      </c>
      <c r="CA289">
        <v>9.5</v>
      </c>
      <c r="CB289">
        <v>8.8000000000000007</v>
      </c>
      <c r="CC289">
        <v>0.3</v>
      </c>
      <c r="CD289">
        <v>0.4</v>
      </c>
      <c r="CE289">
        <v>0.3</v>
      </c>
      <c r="CF289">
        <v>0.5</v>
      </c>
      <c r="CG289">
        <v>0.5</v>
      </c>
      <c r="CH289">
        <v>0.5</v>
      </c>
      <c r="CI289">
        <v>35</v>
      </c>
      <c r="CJ289">
        <v>35</v>
      </c>
      <c r="CK289">
        <v>35</v>
      </c>
      <c r="CL289">
        <v>237.9</v>
      </c>
      <c r="CM289">
        <v>436.1</v>
      </c>
      <c r="CN289">
        <v>300.10000000000002</v>
      </c>
      <c r="CO289">
        <v>1660</v>
      </c>
      <c r="CP289">
        <v>720</v>
      </c>
      <c r="CQ289">
        <v>540</v>
      </c>
      <c r="CR289">
        <v>1800</v>
      </c>
      <c r="CS289">
        <v>9.4E-2</v>
      </c>
      <c r="CT289">
        <v>9.4E-2</v>
      </c>
      <c r="CU289">
        <v>9.4E-2</v>
      </c>
      <c r="CV289">
        <v>0.1143</v>
      </c>
      <c r="CW289">
        <v>0.1143</v>
      </c>
      <c r="CX289">
        <v>0.1143</v>
      </c>
      <c r="CY289">
        <v>7.1099999999999997E-2</v>
      </c>
      <c r="CZ289">
        <v>7.1099999999999997E-2</v>
      </c>
      <c r="DA289">
        <v>7.1099999999999997E-2</v>
      </c>
      <c r="DB289">
        <v>7.6200000000000004E-2</v>
      </c>
      <c r="DC289">
        <v>7.6200000000000004E-2</v>
      </c>
      <c r="DD289">
        <v>7.6200000000000004E-2</v>
      </c>
      <c r="DE289">
        <v>6.6000000000000003E-2</v>
      </c>
      <c r="DF289">
        <v>7.6200000000000004E-2</v>
      </c>
      <c r="DG289">
        <v>7.1099999999999997E-2</v>
      </c>
      <c r="DH289">
        <v>0</v>
      </c>
      <c r="DI289">
        <v>5</v>
      </c>
      <c r="DJ289">
        <v>5.0799999999999998E-2</v>
      </c>
      <c r="DK289" t="s">
        <v>1098</v>
      </c>
      <c r="DL289" t="s">
        <v>141</v>
      </c>
      <c r="DM289">
        <v>8252</v>
      </c>
      <c r="DN289">
        <v>8231</v>
      </c>
      <c r="DO289">
        <v>1288</v>
      </c>
      <c r="DP289">
        <v>2405</v>
      </c>
      <c r="DQ289" t="s">
        <v>142</v>
      </c>
      <c r="DR289">
        <v>29</v>
      </c>
      <c r="DS289">
        <v>20080127</v>
      </c>
      <c r="DT289" t="s">
        <v>320</v>
      </c>
      <c r="DU289">
        <v>119</v>
      </c>
      <c r="DV289" t="s">
        <v>918</v>
      </c>
    </row>
    <row r="290" spans="1:126">
      <c r="A290" t="s">
        <v>160</v>
      </c>
      <c r="B290">
        <v>4</v>
      </c>
      <c r="C290" t="s">
        <v>161</v>
      </c>
      <c r="D290">
        <v>65896</v>
      </c>
      <c r="E290" t="s">
        <v>577</v>
      </c>
      <c r="F290" t="s">
        <v>128</v>
      </c>
      <c r="G290">
        <v>20080209</v>
      </c>
      <c r="H290" t="s">
        <v>1099</v>
      </c>
      <c r="I290" t="s">
        <v>334</v>
      </c>
      <c r="J290">
        <v>20080211</v>
      </c>
      <c r="K290" t="s">
        <v>624</v>
      </c>
      <c r="L290" t="s">
        <v>350</v>
      </c>
      <c r="M290" t="s">
        <v>1100</v>
      </c>
      <c r="N290" t="s">
        <v>1101</v>
      </c>
      <c r="O290" t="s">
        <v>133</v>
      </c>
      <c r="P290" t="s">
        <v>134</v>
      </c>
      <c r="Q290" t="s">
        <v>135</v>
      </c>
      <c r="R290" t="s">
        <v>136</v>
      </c>
      <c r="S290" t="s">
        <v>135</v>
      </c>
      <c r="T290" t="s">
        <v>137</v>
      </c>
      <c r="U290" t="s">
        <v>137</v>
      </c>
      <c r="V290">
        <v>0</v>
      </c>
      <c r="W290" t="s">
        <v>200</v>
      </c>
      <c r="X290">
        <v>143.5</v>
      </c>
      <c r="Y290">
        <v>20080207</v>
      </c>
      <c r="Z290" t="s">
        <v>138</v>
      </c>
      <c r="AA290" t="s">
        <v>206</v>
      </c>
      <c r="AB290" t="s">
        <v>1026</v>
      </c>
      <c r="AC290">
        <v>40</v>
      </c>
      <c r="AD290" t="s">
        <v>165</v>
      </c>
      <c r="AE290" t="s">
        <v>165</v>
      </c>
      <c r="AF290" t="s">
        <v>165</v>
      </c>
      <c r="AG290" t="s">
        <v>165</v>
      </c>
      <c r="AH290" t="s">
        <v>137</v>
      </c>
      <c r="AI290" t="s">
        <v>166</v>
      </c>
      <c r="AJ290" t="s">
        <v>1102</v>
      </c>
      <c r="AK290" t="s">
        <v>248</v>
      </c>
      <c r="AL290" t="s">
        <v>161</v>
      </c>
      <c r="AM290" t="s">
        <v>161</v>
      </c>
      <c r="AN290" t="s">
        <v>161</v>
      </c>
      <c r="AO290" t="s">
        <v>161</v>
      </c>
      <c r="AP290" t="s">
        <v>168</v>
      </c>
      <c r="AQ290" t="s">
        <v>168</v>
      </c>
      <c r="AR290" t="s">
        <v>168</v>
      </c>
      <c r="AS290" t="s">
        <v>161</v>
      </c>
      <c r="AT290" t="s">
        <v>161</v>
      </c>
      <c r="AU290" t="s">
        <v>161</v>
      </c>
      <c r="AV290" t="s">
        <v>169</v>
      </c>
      <c r="AW290" t="s">
        <v>169</v>
      </c>
      <c r="AX290" t="s">
        <v>169</v>
      </c>
      <c r="AY290" t="s">
        <v>168</v>
      </c>
      <c r="AZ290" t="s">
        <v>168</v>
      </c>
      <c r="BA290" t="s">
        <v>168</v>
      </c>
      <c r="BB290" t="s">
        <v>168</v>
      </c>
      <c r="BC290" t="s">
        <v>168</v>
      </c>
      <c r="BD290" t="s">
        <v>168</v>
      </c>
      <c r="BE290" t="s">
        <v>170</v>
      </c>
      <c r="BF290" t="s">
        <v>170</v>
      </c>
      <c r="BG290" t="s">
        <v>170</v>
      </c>
      <c r="BH290" t="s">
        <v>161</v>
      </c>
      <c r="BI290" t="s">
        <v>161</v>
      </c>
      <c r="BJ290" t="s">
        <v>161</v>
      </c>
      <c r="BK290" t="s">
        <v>161</v>
      </c>
      <c r="BL290" t="s">
        <v>161</v>
      </c>
      <c r="BM290" t="s">
        <v>161</v>
      </c>
      <c r="BN290" t="s">
        <v>161</v>
      </c>
      <c r="BO290" t="s">
        <v>161</v>
      </c>
      <c r="BP290" t="s">
        <v>161</v>
      </c>
      <c r="BQ290" t="s">
        <v>171</v>
      </c>
      <c r="BR290" t="s">
        <v>171</v>
      </c>
      <c r="BS290" t="s">
        <v>171</v>
      </c>
      <c r="BT290" t="s">
        <v>161</v>
      </c>
      <c r="BU290" t="s">
        <v>161</v>
      </c>
      <c r="BV290" t="s">
        <v>161</v>
      </c>
      <c r="BW290" t="s">
        <v>166</v>
      </c>
      <c r="BX290" t="s">
        <v>166</v>
      </c>
      <c r="BY290" t="s">
        <v>166</v>
      </c>
      <c r="BZ290" t="s">
        <v>172</v>
      </c>
      <c r="CA290" t="s">
        <v>172</v>
      </c>
      <c r="CB290" t="s">
        <v>172</v>
      </c>
      <c r="CC290" t="s">
        <v>172</v>
      </c>
      <c r="CD290" t="s">
        <v>172</v>
      </c>
      <c r="CE290" t="s">
        <v>172</v>
      </c>
      <c r="CF290" t="s">
        <v>173</v>
      </c>
      <c r="CG290" t="s">
        <v>173</v>
      </c>
      <c r="CH290" t="s">
        <v>173</v>
      </c>
      <c r="CI290" t="s">
        <v>174</v>
      </c>
      <c r="CJ290" t="s">
        <v>174</v>
      </c>
      <c r="CK290" t="s">
        <v>174</v>
      </c>
      <c r="CL290" t="s">
        <v>161</v>
      </c>
      <c r="CM290" t="s">
        <v>161</v>
      </c>
      <c r="CN290" t="s">
        <v>161</v>
      </c>
      <c r="CO290" t="s">
        <v>166</v>
      </c>
      <c r="CP290" t="s">
        <v>166</v>
      </c>
      <c r="CQ290" t="s">
        <v>166</v>
      </c>
      <c r="CR290" t="s">
        <v>166</v>
      </c>
      <c r="CS290" t="s">
        <v>134</v>
      </c>
      <c r="CT290" t="s">
        <v>134</v>
      </c>
      <c r="CU290" t="s">
        <v>134</v>
      </c>
      <c r="CV290" t="s">
        <v>134</v>
      </c>
      <c r="CW290" t="s">
        <v>134</v>
      </c>
      <c r="CX290" t="s">
        <v>134</v>
      </c>
      <c r="CY290" t="s">
        <v>134</v>
      </c>
      <c r="CZ290" t="s">
        <v>134</v>
      </c>
      <c r="DA290" t="s">
        <v>134</v>
      </c>
      <c r="DB290" t="s">
        <v>134</v>
      </c>
      <c r="DC290" t="s">
        <v>134</v>
      </c>
      <c r="DD290" t="s">
        <v>134</v>
      </c>
      <c r="DE290" t="s">
        <v>134</v>
      </c>
      <c r="DF290" t="s">
        <v>134</v>
      </c>
      <c r="DG290" t="s">
        <v>134</v>
      </c>
      <c r="DH290" t="s">
        <v>134</v>
      </c>
      <c r="DI290" t="s">
        <v>174</v>
      </c>
      <c r="DJ290" t="s">
        <v>134</v>
      </c>
      <c r="DK290" t="s">
        <v>175</v>
      </c>
      <c r="DL290" t="s">
        <v>175</v>
      </c>
      <c r="DM290" t="s">
        <v>175</v>
      </c>
      <c r="DN290" t="s">
        <v>175</v>
      </c>
      <c r="DO290" t="s">
        <v>175</v>
      </c>
      <c r="DP290" t="s">
        <v>175</v>
      </c>
      <c r="DQ290" t="s">
        <v>175</v>
      </c>
      <c r="DR290" t="s">
        <v>376</v>
      </c>
      <c r="DS290">
        <v>20080209</v>
      </c>
      <c r="DT290" t="s">
        <v>1099</v>
      </c>
      <c r="DU290" t="s">
        <v>1094</v>
      </c>
      <c r="DV290" t="s">
        <v>918</v>
      </c>
    </row>
    <row r="291" spans="1:126">
      <c r="A291" t="s">
        <v>160</v>
      </c>
      <c r="B291">
        <v>5</v>
      </c>
      <c r="C291">
        <v>23.5</v>
      </c>
      <c r="D291">
        <v>66149</v>
      </c>
      <c r="E291" t="s">
        <v>577</v>
      </c>
      <c r="F291" t="s">
        <v>145</v>
      </c>
      <c r="G291">
        <v>20080221</v>
      </c>
      <c r="H291" t="s">
        <v>185</v>
      </c>
      <c r="I291" t="s">
        <v>236</v>
      </c>
      <c r="J291">
        <v>20080222</v>
      </c>
      <c r="K291">
        <v>20080821</v>
      </c>
      <c r="L291" t="s">
        <v>133</v>
      </c>
      <c r="M291" t="s">
        <v>133</v>
      </c>
      <c r="N291" t="s">
        <v>133</v>
      </c>
      <c r="O291" t="s">
        <v>133</v>
      </c>
      <c r="P291">
        <v>1.4184000000000001</v>
      </c>
      <c r="Q291" t="s">
        <v>135</v>
      </c>
      <c r="R291" t="s">
        <v>136</v>
      </c>
      <c r="S291" t="s">
        <v>135</v>
      </c>
      <c r="T291" t="s">
        <v>137</v>
      </c>
      <c r="U291" t="s">
        <v>137</v>
      </c>
      <c r="V291">
        <v>0</v>
      </c>
      <c r="W291" t="s">
        <v>200</v>
      </c>
      <c r="X291">
        <v>143.5</v>
      </c>
      <c r="Y291">
        <v>20080219</v>
      </c>
      <c r="Z291" t="s">
        <v>138</v>
      </c>
      <c r="AA291" t="s">
        <v>982</v>
      </c>
      <c r="AB291" t="s">
        <v>1103</v>
      </c>
      <c r="AC291">
        <v>40</v>
      </c>
      <c r="AD291">
        <v>58.9</v>
      </c>
      <c r="AE291">
        <v>52.27</v>
      </c>
      <c r="AF291">
        <v>10.19</v>
      </c>
      <c r="AG291">
        <v>9.14</v>
      </c>
      <c r="AH291">
        <v>9.36</v>
      </c>
      <c r="AI291">
        <v>240</v>
      </c>
      <c r="AJ291" t="s">
        <v>1104</v>
      </c>
      <c r="AK291">
        <v>40</v>
      </c>
      <c r="AL291">
        <v>11.5</v>
      </c>
      <c r="AM291">
        <v>12</v>
      </c>
      <c r="AN291">
        <v>23.5</v>
      </c>
      <c r="AO291">
        <v>0</v>
      </c>
      <c r="AP291">
        <v>3146</v>
      </c>
      <c r="AQ291">
        <v>3153</v>
      </c>
      <c r="AR291">
        <v>3150</v>
      </c>
      <c r="AS291">
        <v>13.3</v>
      </c>
      <c r="AT291">
        <v>13.8</v>
      </c>
      <c r="AU291">
        <v>13.5</v>
      </c>
      <c r="AV291">
        <v>2.2799999999999998</v>
      </c>
      <c r="AW291">
        <v>2.39</v>
      </c>
      <c r="AX291">
        <v>2.3199999999999998</v>
      </c>
      <c r="AY291">
        <v>4745.1000000000004</v>
      </c>
      <c r="AZ291">
        <v>5375.6</v>
      </c>
      <c r="BA291">
        <v>5130.6000000000004</v>
      </c>
      <c r="BB291">
        <v>2112.1</v>
      </c>
      <c r="BC291">
        <v>2370.1999999999998</v>
      </c>
      <c r="BD291">
        <v>2220.5</v>
      </c>
      <c r="BE291">
        <v>831</v>
      </c>
      <c r="BF291">
        <v>855</v>
      </c>
      <c r="BG291">
        <v>849</v>
      </c>
      <c r="BH291">
        <v>143.5</v>
      </c>
      <c r="BI291">
        <v>143.6</v>
      </c>
      <c r="BJ291">
        <v>143.6</v>
      </c>
      <c r="BK291">
        <v>87.6</v>
      </c>
      <c r="BL291">
        <v>88.1</v>
      </c>
      <c r="BM291">
        <v>87.9</v>
      </c>
      <c r="BN291">
        <v>93.2</v>
      </c>
      <c r="BO291">
        <v>93.8</v>
      </c>
      <c r="BP291">
        <v>93.5</v>
      </c>
      <c r="BQ291">
        <v>5.4</v>
      </c>
      <c r="BR291">
        <v>5.7</v>
      </c>
      <c r="BS291">
        <v>5.6</v>
      </c>
      <c r="BT291">
        <v>27.2</v>
      </c>
      <c r="BU291">
        <v>36.6</v>
      </c>
      <c r="BV291">
        <v>31.8</v>
      </c>
      <c r="BW291">
        <v>272</v>
      </c>
      <c r="BX291">
        <v>282</v>
      </c>
      <c r="BY291">
        <v>276</v>
      </c>
      <c r="BZ291">
        <v>10.7</v>
      </c>
      <c r="CA291">
        <v>11.1</v>
      </c>
      <c r="CB291">
        <v>10.9</v>
      </c>
      <c r="CC291">
        <v>0.1</v>
      </c>
      <c r="CD291">
        <v>0.2</v>
      </c>
      <c r="CE291">
        <v>0.2</v>
      </c>
      <c r="CF291">
        <v>0.49</v>
      </c>
      <c r="CG291">
        <v>0.5</v>
      </c>
      <c r="CH291">
        <v>0.5</v>
      </c>
      <c r="CI291">
        <v>35</v>
      </c>
      <c r="CJ291">
        <v>35</v>
      </c>
      <c r="CK291">
        <v>35</v>
      </c>
      <c r="CL291">
        <v>159.9</v>
      </c>
      <c r="CM291">
        <v>224.6</v>
      </c>
      <c r="CN291">
        <v>184.4</v>
      </c>
      <c r="CO291">
        <v>1660</v>
      </c>
      <c r="CP291">
        <v>720</v>
      </c>
      <c r="CQ291">
        <v>540</v>
      </c>
      <c r="CR291">
        <v>1600</v>
      </c>
      <c r="CS291">
        <v>7.6200000000000004E-2</v>
      </c>
      <c r="CT291">
        <v>8.6400000000000005E-2</v>
      </c>
      <c r="CU291">
        <v>7.9399999999999998E-2</v>
      </c>
      <c r="CV291">
        <v>9.1399999999999995E-2</v>
      </c>
      <c r="CW291">
        <v>9.9099999999999994E-2</v>
      </c>
      <c r="CX291">
        <v>9.5899999999999999E-2</v>
      </c>
      <c r="CY291">
        <v>6.6000000000000003E-2</v>
      </c>
      <c r="CZ291">
        <v>6.8599999999999994E-2</v>
      </c>
      <c r="DA291">
        <v>6.8000000000000005E-2</v>
      </c>
      <c r="DB291">
        <v>6.3500000000000001E-2</v>
      </c>
      <c r="DC291">
        <v>6.6000000000000003E-2</v>
      </c>
      <c r="DD291">
        <v>6.4799999999999996E-2</v>
      </c>
      <c r="DE291">
        <v>5.0799999999999998E-2</v>
      </c>
      <c r="DF291">
        <v>5.33E-2</v>
      </c>
      <c r="DG291">
        <v>5.21E-2</v>
      </c>
      <c r="DH291">
        <v>2.5000000000000001E-3</v>
      </c>
      <c r="DI291">
        <v>1</v>
      </c>
      <c r="DJ291">
        <v>4.0599999999999997E-2</v>
      </c>
      <c r="DK291">
        <v>1627</v>
      </c>
      <c r="DL291">
        <v>320</v>
      </c>
      <c r="DM291">
        <v>8252</v>
      </c>
      <c r="DN291" t="s">
        <v>188</v>
      </c>
      <c r="DO291">
        <v>2004</v>
      </c>
      <c r="DP291">
        <v>2405</v>
      </c>
      <c r="DQ291" t="s">
        <v>965</v>
      </c>
      <c r="DR291">
        <v>153</v>
      </c>
      <c r="DS291">
        <v>20080221</v>
      </c>
      <c r="DT291" t="s">
        <v>185</v>
      </c>
      <c r="DU291">
        <v>320</v>
      </c>
      <c r="DV291" t="s">
        <v>918</v>
      </c>
    </row>
    <row r="292" spans="1:126">
      <c r="A292" t="s">
        <v>126</v>
      </c>
      <c r="B292">
        <v>4</v>
      </c>
      <c r="C292">
        <v>13.2</v>
      </c>
      <c r="D292">
        <v>66048</v>
      </c>
      <c r="E292" t="s">
        <v>577</v>
      </c>
      <c r="F292" t="s">
        <v>128</v>
      </c>
      <c r="G292">
        <v>20080302</v>
      </c>
      <c r="H292" t="s">
        <v>1105</v>
      </c>
      <c r="I292" t="s">
        <v>1106</v>
      </c>
      <c r="J292">
        <v>20080821</v>
      </c>
      <c r="K292" t="s">
        <v>624</v>
      </c>
      <c r="L292" t="s">
        <v>952</v>
      </c>
      <c r="M292" t="s">
        <v>1107</v>
      </c>
      <c r="N292" t="s">
        <v>1108</v>
      </c>
      <c r="O292" t="s">
        <v>1109</v>
      </c>
      <c r="P292">
        <v>-1.0165</v>
      </c>
      <c r="Q292" t="s">
        <v>135</v>
      </c>
      <c r="R292" t="s">
        <v>136</v>
      </c>
      <c r="S292" t="s">
        <v>135</v>
      </c>
      <c r="T292" t="s">
        <v>137</v>
      </c>
      <c r="U292" t="s">
        <v>137</v>
      </c>
      <c r="V292">
        <v>2</v>
      </c>
      <c r="W292" t="s">
        <v>200</v>
      </c>
      <c r="X292">
        <v>143.5</v>
      </c>
      <c r="Y292">
        <v>20080229</v>
      </c>
      <c r="Z292" t="s">
        <v>138</v>
      </c>
      <c r="AA292" t="s">
        <v>355</v>
      </c>
      <c r="AB292" t="s">
        <v>1081</v>
      </c>
      <c r="AC292">
        <v>40</v>
      </c>
      <c r="AD292">
        <v>59.01</v>
      </c>
      <c r="AE292">
        <v>51.58</v>
      </c>
      <c r="AF292">
        <v>10.18</v>
      </c>
      <c r="AG292">
        <v>9.01</v>
      </c>
      <c r="AH292">
        <v>9.2100000000000009</v>
      </c>
      <c r="AI292">
        <v>90</v>
      </c>
      <c r="AJ292" t="s">
        <v>1110</v>
      </c>
      <c r="AK292">
        <v>40</v>
      </c>
      <c r="AL292">
        <v>7</v>
      </c>
      <c r="AM292">
        <v>6.2</v>
      </c>
      <c r="AN292">
        <v>13.2</v>
      </c>
      <c r="AO292">
        <v>0</v>
      </c>
      <c r="AP292">
        <v>3144</v>
      </c>
      <c r="AQ292">
        <v>3153</v>
      </c>
      <c r="AR292">
        <v>3149.5</v>
      </c>
      <c r="AS292">
        <v>13.2</v>
      </c>
      <c r="AT292">
        <v>13.5</v>
      </c>
      <c r="AU292">
        <v>13.4</v>
      </c>
      <c r="AV292">
        <v>2.17</v>
      </c>
      <c r="AW292">
        <v>2.25</v>
      </c>
      <c r="AX292">
        <v>2.21</v>
      </c>
      <c r="AY292">
        <v>4.5999999999999996</v>
      </c>
      <c r="AZ292">
        <v>17.600000000000001</v>
      </c>
      <c r="BA292">
        <v>6</v>
      </c>
      <c r="BB292" t="s">
        <v>168</v>
      </c>
      <c r="BC292" t="s">
        <v>168</v>
      </c>
      <c r="BD292" t="s">
        <v>168</v>
      </c>
      <c r="BE292">
        <v>828</v>
      </c>
      <c r="BF292">
        <v>857</v>
      </c>
      <c r="BG292">
        <v>846</v>
      </c>
      <c r="BH292">
        <v>142.80000000000001</v>
      </c>
      <c r="BI292">
        <v>143.9</v>
      </c>
      <c r="BJ292">
        <v>143.30000000000001</v>
      </c>
      <c r="BK292">
        <v>87.2</v>
      </c>
      <c r="BL292">
        <v>88.2</v>
      </c>
      <c r="BM292">
        <v>87.8</v>
      </c>
      <c r="BN292">
        <v>92.8</v>
      </c>
      <c r="BO292">
        <v>93.6</v>
      </c>
      <c r="BP292">
        <v>93.3</v>
      </c>
      <c r="BQ292">
        <v>5.2</v>
      </c>
      <c r="BR292">
        <v>5.7</v>
      </c>
      <c r="BS292">
        <v>5.6</v>
      </c>
      <c r="BT292">
        <v>23.9</v>
      </c>
      <c r="BU292">
        <v>26.7</v>
      </c>
      <c r="BV292">
        <v>25</v>
      </c>
      <c r="BW292">
        <v>276</v>
      </c>
      <c r="BX292">
        <v>296</v>
      </c>
      <c r="BY292">
        <v>296</v>
      </c>
      <c r="BZ292">
        <v>6.4</v>
      </c>
      <c r="CA292">
        <v>10.1</v>
      </c>
      <c r="CB292">
        <v>10</v>
      </c>
      <c r="CC292">
        <v>0.4</v>
      </c>
      <c r="CD292">
        <v>0.4</v>
      </c>
      <c r="CE292">
        <v>0.4</v>
      </c>
      <c r="CF292">
        <v>0.45</v>
      </c>
      <c r="CG292">
        <v>0.52</v>
      </c>
      <c r="CH292">
        <v>0.49</v>
      </c>
      <c r="CI292">
        <v>35</v>
      </c>
      <c r="CJ292">
        <v>35</v>
      </c>
      <c r="CK292">
        <v>35</v>
      </c>
      <c r="CL292">
        <v>189.7</v>
      </c>
      <c r="CM292">
        <v>209.6</v>
      </c>
      <c r="CN292">
        <v>201.4</v>
      </c>
      <c r="CO292">
        <v>1660</v>
      </c>
      <c r="CP292">
        <v>720</v>
      </c>
      <c r="CQ292">
        <v>540</v>
      </c>
      <c r="CR292">
        <v>1750</v>
      </c>
      <c r="CS292">
        <v>0</v>
      </c>
      <c r="CT292">
        <v>0</v>
      </c>
      <c r="CU292">
        <v>0</v>
      </c>
      <c r="CV292">
        <v>0</v>
      </c>
      <c r="CW292">
        <v>0</v>
      </c>
      <c r="CX292">
        <v>0</v>
      </c>
      <c r="CY292">
        <v>0</v>
      </c>
      <c r="CZ292">
        <v>0</v>
      </c>
      <c r="DA292">
        <v>0</v>
      </c>
      <c r="DB292">
        <v>0</v>
      </c>
      <c r="DC292">
        <v>0</v>
      </c>
      <c r="DD292">
        <v>0</v>
      </c>
      <c r="DE292">
        <v>0</v>
      </c>
      <c r="DF292">
        <v>0</v>
      </c>
      <c r="DG292">
        <v>0</v>
      </c>
      <c r="DH292">
        <v>0</v>
      </c>
      <c r="DI292">
        <v>0</v>
      </c>
      <c r="DJ292">
        <v>0</v>
      </c>
      <c r="DK292" t="s">
        <v>175</v>
      </c>
      <c r="DL292" t="s">
        <v>175</v>
      </c>
      <c r="DM292" t="s">
        <v>175</v>
      </c>
      <c r="DN292" t="s">
        <v>175</v>
      </c>
      <c r="DO292" t="s">
        <v>175</v>
      </c>
      <c r="DP292" t="s">
        <v>175</v>
      </c>
      <c r="DQ292" t="s">
        <v>175</v>
      </c>
      <c r="DR292">
        <v>1</v>
      </c>
      <c r="DS292">
        <v>20080302</v>
      </c>
      <c r="DT292" t="s">
        <v>1105</v>
      </c>
      <c r="DU292">
        <v>320</v>
      </c>
      <c r="DV292" t="s">
        <v>928</v>
      </c>
    </row>
    <row r="293" spans="1:126">
      <c r="A293" t="s">
        <v>160</v>
      </c>
      <c r="B293">
        <v>4</v>
      </c>
      <c r="C293" t="s">
        <v>161</v>
      </c>
      <c r="D293">
        <v>65898</v>
      </c>
      <c r="E293" t="s">
        <v>144</v>
      </c>
      <c r="F293" t="s">
        <v>128</v>
      </c>
      <c r="G293">
        <v>20080317</v>
      </c>
      <c r="H293" t="s">
        <v>1111</v>
      </c>
      <c r="I293" t="s">
        <v>334</v>
      </c>
      <c r="J293">
        <v>20080321</v>
      </c>
      <c r="K293" t="s">
        <v>624</v>
      </c>
      <c r="L293" t="s">
        <v>285</v>
      </c>
      <c r="M293" t="s">
        <v>133</v>
      </c>
      <c r="N293" t="s">
        <v>133</v>
      </c>
      <c r="O293" t="s">
        <v>133</v>
      </c>
      <c r="P293" t="s">
        <v>134</v>
      </c>
      <c r="Q293" t="s">
        <v>135</v>
      </c>
      <c r="R293" t="s">
        <v>136</v>
      </c>
      <c r="S293" t="s">
        <v>135</v>
      </c>
      <c r="T293" t="s">
        <v>137</v>
      </c>
      <c r="U293" t="s">
        <v>137</v>
      </c>
      <c r="V293">
        <v>0</v>
      </c>
      <c r="W293" t="s">
        <v>200</v>
      </c>
      <c r="X293">
        <v>143.5</v>
      </c>
      <c r="Y293">
        <v>20080315</v>
      </c>
      <c r="Z293" t="s">
        <v>138</v>
      </c>
      <c r="AA293" t="s">
        <v>1112</v>
      </c>
      <c r="AB293" t="s">
        <v>1103</v>
      </c>
      <c r="AC293">
        <v>40</v>
      </c>
      <c r="AD293" t="s">
        <v>165</v>
      </c>
      <c r="AE293" t="s">
        <v>165</v>
      </c>
      <c r="AF293" t="s">
        <v>165</v>
      </c>
      <c r="AG293" t="s">
        <v>165</v>
      </c>
      <c r="AH293" t="s">
        <v>137</v>
      </c>
      <c r="AI293" t="s">
        <v>166</v>
      </c>
      <c r="AJ293" t="s">
        <v>1113</v>
      </c>
      <c r="AK293" t="s">
        <v>248</v>
      </c>
      <c r="AL293" t="s">
        <v>161</v>
      </c>
      <c r="AM293" t="s">
        <v>161</v>
      </c>
      <c r="AN293" t="s">
        <v>161</v>
      </c>
      <c r="AO293" t="s">
        <v>161</v>
      </c>
      <c r="AP293" t="s">
        <v>168</v>
      </c>
      <c r="AQ293" t="s">
        <v>168</v>
      </c>
      <c r="AR293" t="s">
        <v>168</v>
      </c>
      <c r="AS293" t="s">
        <v>161</v>
      </c>
      <c r="AT293" t="s">
        <v>161</v>
      </c>
      <c r="AU293" t="s">
        <v>161</v>
      </c>
      <c r="AV293" t="s">
        <v>169</v>
      </c>
      <c r="AW293" t="s">
        <v>169</v>
      </c>
      <c r="AX293" t="s">
        <v>169</v>
      </c>
      <c r="AY293" t="s">
        <v>168</v>
      </c>
      <c r="AZ293" t="s">
        <v>168</v>
      </c>
      <c r="BA293" t="s">
        <v>168</v>
      </c>
      <c r="BB293" t="s">
        <v>168</v>
      </c>
      <c r="BC293" t="s">
        <v>168</v>
      </c>
      <c r="BD293" t="s">
        <v>168</v>
      </c>
      <c r="BE293" t="s">
        <v>170</v>
      </c>
      <c r="BF293" t="s">
        <v>170</v>
      </c>
      <c r="BG293" t="s">
        <v>170</v>
      </c>
      <c r="BH293" t="s">
        <v>161</v>
      </c>
      <c r="BI293" t="s">
        <v>161</v>
      </c>
      <c r="BJ293" t="s">
        <v>161</v>
      </c>
      <c r="BK293" t="s">
        <v>161</v>
      </c>
      <c r="BL293" t="s">
        <v>161</v>
      </c>
      <c r="BM293" t="s">
        <v>161</v>
      </c>
      <c r="BN293" t="s">
        <v>161</v>
      </c>
      <c r="BO293" t="s">
        <v>161</v>
      </c>
      <c r="BP293" t="s">
        <v>161</v>
      </c>
      <c r="BQ293" t="s">
        <v>171</v>
      </c>
      <c r="BR293" t="s">
        <v>171</v>
      </c>
      <c r="BS293" t="s">
        <v>171</v>
      </c>
      <c r="BT293" t="s">
        <v>161</v>
      </c>
      <c r="BU293" t="s">
        <v>161</v>
      </c>
      <c r="BV293" t="s">
        <v>161</v>
      </c>
      <c r="BW293" t="s">
        <v>166</v>
      </c>
      <c r="BX293" t="s">
        <v>166</v>
      </c>
      <c r="BY293" t="s">
        <v>166</v>
      </c>
      <c r="BZ293" t="s">
        <v>172</v>
      </c>
      <c r="CA293" t="s">
        <v>172</v>
      </c>
      <c r="CB293" t="s">
        <v>172</v>
      </c>
      <c r="CC293" t="s">
        <v>172</v>
      </c>
      <c r="CD293" t="s">
        <v>172</v>
      </c>
      <c r="CE293" t="s">
        <v>172</v>
      </c>
      <c r="CF293" t="s">
        <v>173</v>
      </c>
      <c r="CG293" t="s">
        <v>173</v>
      </c>
      <c r="CH293" t="s">
        <v>173</v>
      </c>
      <c r="CI293" t="s">
        <v>174</v>
      </c>
      <c r="CJ293" t="s">
        <v>174</v>
      </c>
      <c r="CK293" t="s">
        <v>174</v>
      </c>
      <c r="CL293" t="s">
        <v>161</v>
      </c>
      <c r="CM293" t="s">
        <v>161</v>
      </c>
      <c r="CN293" t="s">
        <v>161</v>
      </c>
      <c r="CO293" t="s">
        <v>166</v>
      </c>
      <c r="CP293" t="s">
        <v>166</v>
      </c>
      <c r="CQ293" t="s">
        <v>166</v>
      </c>
      <c r="CR293" t="s">
        <v>166</v>
      </c>
      <c r="CS293" t="s">
        <v>134</v>
      </c>
      <c r="CT293" t="s">
        <v>134</v>
      </c>
      <c r="CU293" t="s">
        <v>134</v>
      </c>
      <c r="CV293" t="s">
        <v>134</v>
      </c>
      <c r="CW293" t="s">
        <v>134</v>
      </c>
      <c r="CX293" t="s">
        <v>134</v>
      </c>
      <c r="CY293" t="s">
        <v>134</v>
      </c>
      <c r="CZ293" t="s">
        <v>134</v>
      </c>
      <c r="DA293" t="s">
        <v>134</v>
      </c>
      <c r="DB293" t="s">
        <v>134</v>
      </c>
      <c r="DC293" t="s">
        <v>134</v>
      </c>
      <c r="DD293" t="s">
        <v>134</v>
      </c>
      <c r="DE293" t="s">
        <v>134</v>
      </c>
      <c r="DF293" t="s">
        <v>134</v>
      </c>
      <c r="DG293" t="s">
        <v>134</v>
      </c>
      <c r="DH293" t="s">
        <v>134</v>
      </c>
      <c r="DI293" t="s">
        <v>174</v>
      </c>
      <c r="DJ293" t="s">
        <v>134</v>
      </c>
      <c r="DK293" t="s">
        <v>175</v>
      </c>
      <c r="DL293" t="s">
        <v>175</v>
      </c>
      <c r="DM293" t="s">
        <v>175</v>
      </c>
      <c r="DN293" t="s">
        <v>175</v>
      </c>
      <c r="DO293" t="s">
        <v>175</v>
      </c>
      <c r="DP293" t="s">
        <v>175</v>
      </c>
      <c r="DQ293" t="s">
        <v>175</v>
      </c>
      <c r="DR293" t="s">
        <v>1114</v>
      </c>
      <c r="DS293">
        <v>20080317</v>
      </c>
      <c r="DT293" t="s">
        <v>1111</v>
      </c>
      <c r="DU293" t="s">
        <v>1094</v>
      </c>
      <c r="DV293" t="s">
        <v>918</v>
      </c>
    </row>
    <row r="294" spans="1:126">
      <c r="A294" t="s">
        <v>126</v>
      </c>
      <c r="B294">
        <v>4</v>
      </c>
      <c r="C294">
        <v>26.7</v>
      </c>
      <c r="D294">
        <v>66145</v>
      </c>
      <c r="E294" t="s">
        <v>577</v>
      </c>
      <c r="F294" t="s">
        <v>128</v>
      </c>
      <c r="G294">
        <v>20080320</v>
      </c>
      <c r="H294" t="s">
        <v>1115</v>
      </c>
      <c r="I294" t="s">
        <v>334</v>
      </c>
      <c r="J294">
        <v>20080320</v>
      </c>
      <c r="K294" t="s">
        <v>624</v>
      </c>
      <c r="L294" t="s">
        <v>930</v>
      </c>
      <c r="M294" t="s">
        <v>1028</v>
      </c>
      <c r="N294" t="s">
        <v>133</v>
      </c>
      <c r="O294" t="s">
        <v>133</v>
      </c>
      <c r="P294">
        <v>2.1749000000000001</v>
      </c>
      <c r="Q294" t="s">
        <v>135</v>
      </c>
      <c r="R294" t="s">
        <v>136</v>
      </c>
      <c r="S294" t="s">
        <v>135</v>
      </c>
      <c r="T294" t="s">
        <v>137</v>
      </c>
      <c r="U294" t="s">
        <v>137</v>
      </c>
      <c r="V294">
        <v>0</v>
      </c>
      <c r="W294" t="s">
        <v>200</v>
      </c>
      <c r="X294">
        <v>143.5</v>
      </c>
      <c r="Y294">
        <v>20080318</v>
      </c>
      <c r="Z294" t="s">
        <v>138</v>
      </c>
      <c r="AA294" t="s">
        <v>718</v>
      </c>
      <c r="AB294" t="s">
        <v>1081</v>
      </c>
      <c r="AC294">
        <v>40</v>
      </c>
      <c r="AD294">
        <v>59.04</v>
      </c>
      <c r="AE294">
        <v>52.52</v>
      </c>
      <c r="AF294">
        <v>10.16</v>
      </c>
      <c r="AG294">
        <v>9.2200000000000006</v>
      </c>
      <c r="AH294">
        <v>9.3699999999999992</v>
      </c>
      <c r="AI294">
        <v>180</v>
      </c>
      <c r="AJ294" t="s">
        <v>1116</v>
      </c>
      <c r="AK294">
        <v>40</v>
      </c>
      <c r="AL294">
        <v>15.3</v>
      </c>
      <c r="AM294">
        <v>11.4</v>
      </c>
      <c r="AN294">
        <v>26.7</v>
      </c>
      <c r="AO294">
        <v>0</v>
      </c>
      <c r="AP294">
        <v>3150</v>
      </c>
      <c r="AQ294">
        <v>3159</v>
      </c>
      <c r="AR294">
        <v>3153.9</v>
      </c>
      <c r="AS294">
        <v>13.3</v>
      </c>
      <c r="AT294">
        <v>13.8</v>
      </c>
      <c r="AU294">
        <v>13.5</v>
      </c>
      <c r="AV294">
        <v>2.17</v>
      </c>
      <c r="AW294">
        <v>2.2599999999999998</v>
      </c>
      <c r="AX294">
        <v>2.23</v>
      </c>
      <c r="AY294">
        <v>5.9</v>
      </c>
      <c r="AZ294">
        <v>6.5</v>
      </c>
      <c r="BA294">
        <v>6.3</v>
      </c>
      <c r="BB294" t="s">
        <v>168</v>
      </c>
      <c r="BC294" t="s">
        <v>168</v>
      </c>
      <c r="BD294" t="s">
        <v>168</v>
      </c>
      <c r="BE294">
        <v>839</v>
      </c>
      <c r="BF294">
        <v>872</v>
      </c>
      <c r="BG294">
        <v>857</v>
      </c>
      <c r="BH294">
        <v>142.80000000000001</v>
      </c>
      <c r="BI294">
        <v>143.6</v>
      </c>
      <c r="BJ294">
        <v>143.30000000000001</v>
      </c>
      <c r="BK294">
        <v>87.2</v>
      </c>
      <c r="BL294">
        <v>89.4</v>
      </c>
      <c r="BM294">
        <v>87.8</v>
      </c>
      <c r="BN294">
        <v>92.8</v>
      </c>
      <c r="BO294">
        <v>95.6</v>
      </c>
      <c r="BP294">
        <v>93.4</v>
      </c>
      <c r="BQ294">
        <v>5.3</v>
      </c>
      <c r="BR294">
        <v>6.1</v>
      </c>
      <c r="BS294">
        <v>5.6</v>
      </c>
      <c r="BT294">
        <v>23.8</v>
      </c>
      <c r="BU294">
        <v>29.5</v>
      </c>
      <c r="BV294">
        <v>26.9</v>
      </c>
      <c r="BW294">
        <v>276</v>
      </c>
      <c r="BX294">
        <v>276</v>
      </c>
      <c r="BY294">
        <v>276</v>
      </c>
      <c r="BZ294">
        <v>6.8</v>
      </c>
      <c r="CA294">
        <v>9.5</v>
      </c>
      <c r="CB294">
        <v>8.1</v>
      </c>
      <c r="CC294">
        <v>0.2</v>
      </c>
      <c r="CD294">
        <v>0.5</v>
      </c>
      <c r="CE294">
        <v>0.4</v>
      </c>
      <c r="CF294">
        <v>0.5</v>
      </c>
      <c r="CG294">
        <v>0.62</v>
      </c>
      <c r="CH294">
        <v>0.52</v>
      </c>
      <c r="CI294">
        <v>35</v>
      </c>
      <c r="CJ294">
        <v>35</v>
      </c>
      <c r="CK294">
        <v>35</v>
      </c>
      <c r="CL294">
        <v>257.7</v>
      </c>
      <c r="CM294">
        <v>322.8</v>
      </c>
      <c r="CN294">
        <v>293.39999999999998</v>
      </c>
      <c r="CO294">
        <v>1660</v>
      </c>
      <c r="CP294">
        <v>720</v>
      </c>
      <c r="CQ294">
        <v>540</v>
      </c>
      <c r="CR294">
        <v>1660</v>
      </c>
      <c r="CS294">
        <v>6.8599999999999994E-2</v>
      </c>
      <c r="CT294">
        <v>6.8599999999999994E-2</v>
      </c>
      <c r="CU294">
        <v>6.8599999999999994E-2</v>
      </c>
      <c r="CV294">
        <v>7.6200000000000004E-2</v>
      </c>
      <c r="CW294">
        <v>7.6200000000000004E-2</v>
      </c>
      <c r="CX294">
        <v>7.6200000000000004E-2</v>
      </c>
      <c r="CY294">
        <v>6.6000000000000003E-2</v>
      </c>
      <c r="CZ294">
        <v>6.6000000000000003E-2</v>
      </c>
      <c r="DA294">
        <v>6.6000000000000003E-2</v>
      </c>
      <c r="DB294">
        <v>5.0799999999999998E-2</v>
      </c>
      <c r="DC294">
        <v>6.6000000000000003E-2</v>
      </c>
      <c r="DD294">
        <v>5.8400000000000001E-2</v>
      </c>
      <c r="DE294">
        <v>5.5899999999999998E-2</v>
      </c>
      <c r="DF294">
        <v>7.6200000000000004E-2</v>
      </c>
      <c r="DG294">
        <v>6.6000000000000003E-2</v>
      </c>
      <c r="DH294">
        <v>0</v>
      </c>
      <c r="DI294">
        <v>2</v>
      </c>
      <c r="DJ294">
        <v>4.0599999999999997E-2</v>
      </c>
      <c r="DK294" t="s">
        <v>1096</v>
      </c>
      <c r="DL294">
        <v>8231</v>
      </c>
      <c r="DM294">
        <v>8252</v>
      </c>
      <c r="DN294">
        <v>8231</v>
      </c>
      <c r="DO294">
        <v>1283</v>
      </c>
      <c r="DP294" t="s">
        <v>619</v>
      </c>
      <c r="DQ294" t="s">
        <v>142</v>
      </c>
      <c r="DR294" t="s">
        <v>687</v>
      </c>
      <c r="DS294">
        <v>20080320</v>
      </c>
      <c r="DT294" t="s">
        <v>1115</v>
      </c>
      <c r="DU294" t="s">
        <v>1086</v>
      </c>
      <c r="DV294" t="s">
        <v>918</v>
      </c>
    </row>
    <row r="295" spans="1:126">
      <c r="A295" t="s">
        <v>160</v>
      </c>
      <c r="B295">
        <v>3</v>
      </c>
      <c r="C295">
        <v>6.5</v>
      </c>
      <c r="D295">
        <v>66151</v>
      </c>
      <c r="E295" t="s">
        <v>144</v>
      </c>
      <c r="F295" t="s">
        <v>145</v>
      </c>
      <c r="G295">
        <v>20080404</v>
      </c>
      <c r="H295" t="s">
        <v>1117</v>
      </c>
      <c r="I295" t="s">
        <v>236</v>
      </c>
      <c r="J295">
        <v>20080404</v>
      </c>
      <c r="K295" t="s">
        <v>624</v>
      </c>
      <c r="L295" t="s">
        <v>1038</v>
      </c>
      <c r="M295" t="s">
        <v>1041</v>
      </c>
      <c r="N295" t="s">
        <v>133</v>
      </c>
      <c r="O295" t="s">
        <v>133</v>
      </c>
      <c r="P295">
        <v>-0.77590000000000003</v>
      </c>
      <c r="Q295" t="s">
        <v>135</v>
      </c>
      <c r="R295" t="s">
        <v>136</v>
      </c>
      <c r="S295" t="s">
        <v>135</v>
      </c>
      <c r="T295" t="s">
        <v>137</v>
      </c>
      <c r="U295" t="s">
        <v>137</v>
      </c>
      <c r="V295">
        <v>0</v>
      </c>
      <c r="W295" t="s">
        <v>200</v>
      </c>
      <c r="X295">
        <v>143.5</v>
      </c>
      <c r="Y295">
        <v>20080402</v>
      </c>
      <c r="Z295" t="s">
        <v>138</v>
      </c>
      <c r="AA295" t="s">
        <v>481</v>
      </c>
      <c r="AB295" t="s">
        <v>1103</v>
      </c>
      <c r="AC295">
        <v>40</v>
      </c>
      <c r="AD295">
        <v>71.7</v>
      </c>
      <c r="AE295">
        <v>65.81</v>
      </c>
      <c r="AF295">
        <v>10.84</v>
      </c>
      <c r="AG295">
        <v>10.09</v>
      </c>
      <c r="AH295">
        <v>10.23</v>
      </c>
      <c r="AI295">
        <v>240</v>
      </c>
      <c r="AJ295" t="s">
        <v>1118</v>
      </c>
      <c r="AK295">
        <v>40</v>
      </c>
      <c r="AL295">
        <v>3.4</v>
      </c>
      <c r="AM295">
        <v>3.1</v>
      </c>
      <c r="AN295">
        <v>6.5</v>
      </c>
      <c r="AO295">
        <v>0</v>
      </c>
      <c r="AP295">
        <v>3146</v>
      </c>
      <c r="AQ295">
        <v>3152</v>
      </c>
      <c r="AR295">
        <v>3150</v>
      </c>
      <c r="AS295">
        <v>13.1</v>
      </c>
      <c r="AT295">
        <v>13.4</v>
      </c>
      <c r="AU295">
        <v>13.3</v>
      </c>
      <c r="AV295">
        <v>2.1800000000000002</v>
      </c>
      <c r="AW295">
        <v>2.3199999999999998</v>
      </c>
      <c r="AX295">
        <v>2.25</v>
      </c>
      <c r="AY295">
        <v>4469.1000000000004</v>
      </c>
      <c r="AZ295">
        <v>5009.7</v>
      </c>
      <c r="BA295">
        <v>4745.1000000000004</v>
      </c>
      <c r="BB295">
        <v>2011.4</v>
      </c>
      <c r="BC295">
        <v>2326.9</v>
      </c>
      <c r="BD295">
        <v>2190.6999999999998</v>
      </c>
      <c r="BE295">
        <v>834</v>
      </c>
      <c r="BF295">
        <v>859</v>
      </c>
      <c r="BG295">
        <v>849</v>
      </c>
      <c r="BH295">
        <v>143.5</v>
      </c>
      <c r="BI295">
        <v>143.6</v>
      </c>
      <c r="BJ295">
        <v>143.6</v>
      </c>
      <c r="BK295">
        <v>87.8</v>
      </c>
      <c r="BL295">
        <v>88</v>
      </c>
      <c r="BM295">
        <v>87.9</v>
      </c>
      <c r="BN295">
        <v>93.2</v>
      </c>
      <c r="BO295">
        <v>93.6</v>
      </c>
      <c r="BP295">
        <v>93.5</v>
      </c>
      <c r="BQ295">
        <v>5.3</v>
      </c>
      <c r="BR295">
        <v>5.7</v>
      </c>
      <c r="BS295">
        <v>5.6</v>
      </c>
      <c r="BT295">
        <v>35.1</v>
      </c>
      <c r="BU295">
        <v>198.3</v>
      </c>
      <c r="BV295">
        <v>70.599999999999994</v>
      </c>
      <c r="BW295">
        <v>271</v>
      </c>
      <c r="BX295">
        <v>280</v>
      </c>
      <c r="BY295">
        <v>277</v>
      </c>
      <c r="BZ295">
        <v>10.4</v>
      </c>
      <c r="CA295">
        <v>10.9</v>
      </c>
      <c r="CB295">
        <v>10.7</v>
      </c>
      <c r="CC295">
        <v>0</v>
      </c>
      <c r="CD295">
        <v>0.7</v>
      </c>
      <c r="CE295">
        <v>0.4</v>
      </c>
      <c r="CF295">
        <v>0.49</v>
      </c>
      <c r="CG295">
        <v>0.51</v>
      </c>
      <c r="CH295">
        <v>0.5</v>
      </c>
      <c r="CI295">
        <v>35</v>
      </c>
      <c r="CJ295">
        <v>35</v>
      </c>
      <c r="CK295">
        <v>35</v>
      </c>
      <c r="CL295">
        <v>168.8</v>
      </c>
      <c r="CM295">
        <v>212.2</v>
      </c>
      <c r="CN295">
        <v>191.9</v>
      </c>
      <c r="CO295">
        <v>1660</v>
      </c>
      <c r="CP295">
        <v>720</v>
      </c>
      <c r="CQ295">
        <v>540</v>
      </c>
      <c r="CR295">
        <v>1600</v>
      </c>
      <c r="CS295">
        <v>7.8700000000000006E-2</v>
      </c>
      <c r="CT295">
        <v>8.6400000000000005E-2</v>
      </c>
      <c r="CU295">
        <v>8.1900000000000001E-2</v>
      </c>
      <c r="CV295">
        <v>9.6500000000000002E-2</v>
      </c>
      <c r="CW295">
        <v>0.1016</v>
      </c>
      <c r="CX295">
        <v>9.8400000000000001E-2</v>
      </c>
      <c r="CY295">
        <v>7.1099999999999997E-2</v>
      </c>
      <c r="CZ295">
        <v>7.6200000000000004E-2</v>
      </c>
      <c r="DA295">
        <v>7.3700000000000002E-2</v>
      </c>
      <c r="DB295">
        <v>6.8599999999999994E-2</v>
      </c>
      <c r="DC295">
        <v>7.1099999999999997E-2</v>
      </c>
      <c r="DD295">
        <v>6.9800000000000001E-2</v>
      </c>
      <c r="DE295">
        <v>6.6000000000000003E-2</v>
      </c>
      <c r="DF295">
        <v>7.6200000000000004E-2</v>
      </c>
      <c r="DG295">
        <v>7.1099999999999997E-2</v>
      </c>
      <c r="DH295">
        <v>5.1000000000000004E-3</v>
      </c>
      <c r="DI295">
        <v>13</v>
      </c>
      <c r="DJ295">
        <v>4.5699999999999998E-2</v>
      </c>
      <c r="DK295" t="s">
        <v>893</v>
      </c>
      <c r="DL295">
        <v>152</v>
      </c>
      <c r="DM295">
        <v>8252</v>
      </c>
      <c r="DN295" t="s">
        <v>188</v>
      </c>
      <c r="DO295">
        <v>1285</v>
      </c>
      <c r="DP295">
        <v>2405</v>
      </c>
      <c r="DQ295" t="s">
        <v>965</v>
      </c>
      <c r="DR295" t="s">
        <v>1119</v>
      </c>
      <c r="DS295">
        <v>20080404</v>
      </c>
      <c r="DT295" t="s">
        <v>1117</v>
      </c>
      <c r="DU295">
        <v>152</v>
      </c>
      <c r="DV295" t="s">
        <v>918</v>
      </c>
    </row>
    <row r="296" spans="1:126">
      <c r="A296" t="s">
        <v>126</v>
      </c>
      <c r="B296">
        <v>4</v>
      </c>
      <c r="C296">
        <v>27</v>
      </c>
      <c r="D296">
        <v>66146</v>
      </c>
      <c r="E296" t="s">
        <v>577</v>
      </c>
      <c r="F296" t="s">
        <v>128</v>
      </c>
      <c r="G296">
        <v>20080404</v>
      </c>
      <c r="H296" t="s">
        <v>586</v>
      </c>
      <c r="I296" t="s">
        <v>334</v>
      </c>
      <c r="J296">
        <v>20080404</v>
      </c>
      <c r="K296" t="s">
        <v>624</v>
      </c>
      <c r="L296" t="s">
        <v>930</v>
      </c>
      <c r="M296" t="s">
        <v>1028</v>
      </c>
      <c r="N296" t="s">
        <v>133</v>
      </c>
      <c r="O296" t="s">
        <v>133</v>
      </c>
      <c r="P296">
        <v>2.2458999999999998</v>
      </c>
      <c r="Q296" t="s">
        <v>135</v>
      </c>
      <c r="R296" t="s">
        <v>136</v>
      </c>
      <c r="S296" t="s">
        <v>135</v>
      </c>
      <c r="T296" t="s">
        <v>137</v>
      </c>
      <c r="U296" t="s">
        <v>137</v>
      </c>
      <c r="V296">
        <v>0</v>
      </c>
      <c r="W296" t="s">
        <v>200</v>
      </c>
      <c r="X296">
        <v>143.5</v>
      </c>
      <c r="Y296">
        <v>20080402</v>
      </c>
      <c r="Z296" t="s">
        <v>138</v>
      </c>
      <c r="AA296" t="s">
        <v>1120</v>
      </c>
      <c r="AB296" t="s">
        <v>1081</v>
      </c>
      <c r="AC296">
        <v>40</v>
      </c>
      <c r="AD296">
        <v>59.01</v>
      </c>
      <c r="AE296">
        <v>52.46</v>
      </c>
      <c r="AF296">
        <v>10.18</v>
      </c>
      <c r="AG296">
        <v>9.1999999999999993</v>
      </c>
      <c r="AH296">
        <v>9.41</v>
      </c>
      <c r="AI296">
        <v>180</v>
      </c>
      <c r="AJ296" t="s">
        <v>1121</v>
      </c>
      <c r="AK296">
        <v>40</v>
      </c>
      <c r="AL296">
        <v>8.9</v>
      </c>
      <c r="AM296">
        <v>18.100000000000001</v>
      </c>
      <c r="AN296">
        <v>27</v>
      </c>
      <c r="AO296">
        <v>0</v>
      </c>
      <c r="AP296">
        <v>3146</v>
      </c>
      <c r="AQ296">
        <v>3155</v>
      </c>
      <c r="AR296">
        <v>3149.8</v>
      </c>
      <c r="AS296">
        <v>13.1</v>
      </c>
      <c r="AT296">
        <v>13.6</v>
      </c>
      <c r="AU296">
        <v>13.4</v>
      </c>
      <c r="AV296">
        <v>2.2000000000000002</v>
      </c>
      <c r="AW296">
        <v>2.3199999999999998</v>
      </c>
      <c r="AX296">
        <v>2.25</v>
      </c>
      <c r="AY296">
        <v>6.5</v>
      </c>
      <c r="AZ296">
        <v>6.9</v>
      </c>
      <c r="BA296">
        <v>6.7</v>
      </c>
      <c r="BB296" t="s">
        <v>168</v>
      </c>
      <c r="BC296" t="s">
        <v>168</v>
      </c>
      <c r="BD296" t="s">
        <v>168</v>
      </c>
      <c r="BE296">
        <v>841</v>
      </c>
      <c r="BF296">
        <v>861</v>
      </c>
      <c r="BG296">
        <v>850</v>
      </c>
      <c r="BH296">
        <v>142.80000000000001</v>
      </c>
      <c r="BI296">
        <v>144.19999999999999</v>
      </c>
      <c r="BJ296">
        <v>143.4</v>
      </c>
      <c r="BK296">
        <v>87.7</v>
      </c>
      <c r="BL296">
        <v>88.3</v>
      </c>
      <c r="BM296">
        <v>87.9</v>
      </c>
      <c r="BN296">
        <v>93.3</v>
      </c>
      <c r="BO296">
        <v>93.7</v>
      </c>
      <c r="BP296">
        <v>93.5</v>
      </c>
      <c r="BQ296">
        <v>5</v>
      </c>
      <c r="BR296">
        <v>5.9</v>
      </c>
      <c r="BS296">
        <v>5.6</v>
      </c>
      <c r="BT296">
        <v>28.7</v>
      </c>
      <c r="BU296">
        <v>32.200000000000003</v>
      </c>
      <c r="BV296">
        <v>30.2</v>
      </c>
      <c r="BW296">
        <v>276</v>
      </c>
      <c r="BX296">
        <v>276</v>
      </c>
      <c r="BY296">
        <v>276</v>
      </c>
      <c r="BZ296">
        <v>10.1</v>
      </c>
      <c r="CA296">
        <v>11.2</v>
      </c>
      <c r="CB296">
        <v>10.3</v>
      </c>
      <c r="CC296">
        <v>0.4</v>
      </c>
      <c r="CD296">
        <v>0.4</v>
      </c>
      <c r="CE296">
        <v>0.4</v>
      </c>
      <c r="CF296">
        <v>0.5</v>
      </c>
      <c r="CG296">
        <v>0.52</v>
      </c>
      <c r="CH296">
        <v>0.5</v>
      </c>
      <c r="CI296">
        <v>35</v>
      </c>
      <c r="CJ296">
        <v>35</v>
      </c>
      <c r="CK296">
        <v>35</v>
      </c>
      <c r="CL296">
        <v>220.9</v>
      </c>
      <c r="CM296">
        <v>274.7</v>
      </c>
      <c r="CN296">
        <v>246.4</v>
      </c>
      <c r="CO296">
        <v>1660</v>
      </c>
      <c r="CP296">
        <v>720</v>
      </c>
      <c r="CQ296">
        <v>540</v>
      </c>
      <c r="CR296">
        <v>1660</v>
      </c>
      <c r="CS296">
        <v>5.5899999999999998E-2</v>
      </c>
      <c r="CT296">
        <v>5.5899999999999998E-2</v>
      </c>
      <c r="CU296">
        <v>5.5899999999999998E-2</v>
      </c>
      <c r="CV296">
        <v>7.6200000000000004E-2</v>
      </c>
      <c r="CW296">
        <v>7.6200000000000004E-2</v>
      </c>
      <c r="CX296">
        <v>7.6200000000000004E-2</v>
      </c>
      <c r="CY296">
        <v>6.8599999999999994E-2</v>
      </c>
      <c r="CZ296">
        <v>6.8599999999999994E-2</v>
      </c>
      <c r="DA296">
        <v>6.8599999999999994E-2</v>
      </c>
      <c r="DB296">
        <v>5.0799999999999998E-2</v>
      </c>
      <c r="DC296">
        <v>6.6000000000000003E-2</v>
      </c>
      <c r="DD296">
        <v>5.8400000000000001E-2</v>
      </c>
      <c r="DE296">
        <v>5.5899999999999998E-2</v>
      </c>
      <c r="DF296">
        <v>7.6200000000000004E-2</v>
      </c>
      <c r="DG296">
        <v>6.6000000000000003E-2</v>
      </c>
      <c r="DH296">
        <v>0</v>
      </c>
      <c r="DI296">
        <v>3</v>
      </c>
      <c r="DJ296">
        <v>4.3200000000000002E-2</v>
      </c>
      <c r="DK296" t="s">
        <v>1085</v>
      </c>
      <c r="DL296">
        <v>3196</v>
      </c>
      <c r="DM296">
        <v>8252</v>
      </c>
      <c r="DN296">
        <v>8231</v>
      </c>
      <c r="DO296">
        <v>967</v>
      </c>
      <c r="DP296" t="s">
        <v>499</v>
      </c>
      <c r="DQ296" t="s">
        <v>142</v>
      </c>
      <c r="DR296" t="s">
        <v>691</v>
      </c>
      <c r="DS296">
        <v>20080404</v>
      </c>
      <c r="DT296" t="s">
        <v>586</v>
      </c>
      <c r="DU296" t="s">
        <v>1086</v>
      </c>
      <c r="DV296" t="s">
        <v>918</v>
      </c>
    </row>
    <row r="297" spans="1:126">
      <c r="A297" t="s">
        <v>160</v>
      </c>
      <c r="B297">
        <v>3</v>
      </c>
      <c r="C297">
        <v>7.8</v>
      </c>
      <c r="D297">
        <v>66152</v>
      </c>
      <c r="E297" t="s">
        <v>144</v>
      </c>
      <c r="F297" t="s">
        <v>145</v>
      </c>
      <c r="G297">
        <v>20080409</v>
      </c>
      <c r="H297" t="s">
        <v>1122</v>
      </c>
      <c r="I297" t="s">
        <v>236</v>
      </c>
      <c r="J297">
        <v>20080410</v>
      </c>
      <c r="K297">
        <v>20081009</v>
      </c>
      <c r="L297" t="s">
        <v>812</v>
      </c>
      <c r="M297" t="s">
        <v>1123</v>
      </c>
      <c r="N297" t="s">
        <v>1124</v>
      </c>
      <c r="O297" t="s">
        <v>1125</v>
      </c>
      <c r="P297">
        <v>-0.2155</v>
      </c>
      <c r="Q297" t="s">
        <v>135</v>
      </c>
      <c r="R297" t="s">
        <v>136</v>
      </c>
      <c r="S297" t="s">
        <v>135</v>
      </c>
      <c r="T297" t="s">
        <v>137</v>
      </c>
      <c r="U297" t="s">
        <v>137</v>
      </c>
      <c r="V297">
        <v>0</v>
      </c>
      <c r="W297" t="s">
        <v>147</v>
      </c>
      <c r="X297">
        <v>143.5</v>
      </c>
      <c r="Y297">
        <v>20080407</v>
      </c>
      <c r="Z297" t="s">
        <v>138</v>
      </c>
      <c r="AA297" t="s">
        <v>1126</v>
      </c>
      <c r="AB297" t="s">
        <v>1103</v>
      </c>
      <c r="AC297">
        <v>40</v>
      </c>
      <c r="AD297">
        <v>71.42</v>
      </c>
      <c r="AE297">
        <v>65.709999999999994</v>
      </c>
      <c r="AF297">
        <v>10.89</v>
      </c>
      <c r="AG297">
        <v>10.08</v>
      </c>
      <c r="AH297">
        <v>10.17</v>
      </c>
      <c r="AI297">
        <v>140</v>
      </c>
      <c r="AJ297" t="s">
        <v>1127</v>
      </c>
      <c r="AK297">
        <v>40</v>
      </c>
      <c r="AL297">
        <v>4</v>
      </c>
      <c r="AM297">
        <v>3.8</v>
      </c>
      <c r="AN297">
        <v>7.8</v>
      </c>
      <c r="AO297">
        <v>0</v>
      </c>
      <c r="AP297">
        <v>3148</v>
      </c>
      <c r="AQ297">
        <v>3152</v>
      </c>
      <c r="AR297">
        <v>3150</v>
      </c>
      <c r="AS297">
        <v>13.1</v>
      </c>
      <c r="AT297">
        <v>13.5</v>
      </c>
      <c r="AU297">
        <v>13.3</v>
      </c>
      <c r="AV297">
        <v>2.15</v>
      </c>
      <c r="AW297">
        <v>2.2799999999999998</v>
      </c>
      <c r="AX297">
        <v>2.2000000000000002</v>
      </c>
      <c r="AY297">
        <v>4501.3</v>
      </c>
      <c r="AZ297">
        <v>4867</v>
      </c>
      <c r="BA297">
        <v>4699.7</v>
      </c>
      <c r="BB297">
        <v>2113.6999999999998</v>
      </c>
      <c r="BC297">
        <v>2323</v>
      </c>
      <c r="BD297">
        <v>2198.6</v>
      </c>
      <c r="BE297">
        <v>839</v>
      </c>
      <c r="BF297">
        <v>857</v>
      </c>
      <c r="BG297">
        <v>849</v>
      </c>
      <c r="BH297">
        <v>143.5</v>
      </c>
      <c r="BI297">
        <v>143.69999999999999</v>
      </c>
      <c r="BJ297">
        <v>143.6</v>
      </c>
      <c r="BK297">
        <v>87.9</v>
      </c>
      <c r="BL297">
        <v>87.9</v>
      </c>
      <c r="BM297">
        <v>87.9</v>
      </c>
      <c r="BN297">
        <v>93.4</v>
      </c>
      <c r="BO297">
        <v>93.6</v>
      </c>
      <c r="BP297">
        <v>93.5</v>
      </c>
      <c r="BQ297">
        <v>5.5</v>
      </c>
      <c r="BR297">
        <v>5.7</v>
      </c>
      <c r="BS297">
        <v>5.6</v>
      </c>
      <c r="BT297">
        <v>32</v>
      </c>
      <c r="BU297">
        <v>198.3</v>
      </c>
      <c r="BV297">
        <v>91</v>
      </c>
      <c r="BW297">
        <v>272</v>
      </c>
      <c r="BX297">
        <v>281</v>
      </c>
      <c r="BY297">
        <v>278</v>
      </c>
      <c r="BZ297">
        <v>10.5</v>
      </c>
      <c r="CA297">
        <v>10.9</v>
      </c>
      <c r="CB297">
        <v>10.7</v>
      </c>
      <c r="CC297">
        <v>0.6</v>
      </c>
      <c r="CD297">
        <v>0.6</v>
      </c>
      <c r="CE297">
        <v>0.6</v>
      </c>
      <c r="CF297">
        <v>0.49</v>
      </c>
      <c r="CG297">
        <v>0.55000000000000004</v>
      </c>
      <c r="CH297">
        <v>0.5</v>
      </c>
      <c r="CI297">
        <v>35</v>
      </c>
      <c r="CJ297">
        <v>35</v>
      </c>
      <c r="CK297">
        <v>35</v>
      </c>
      <c r="CL297">
        <v>147.30000000000001</v>
      </c>
      <c r="CM297">
        <v>168.7</v>
      </c>
      <c r="CN297">
        <v>157.80000000000001</v>
      </c>
      <c r="CO297">
        <v>1660</v>
      </c>
      <c r="CP297">
        <v>720</v>
      </c>
      <c r="CQ297">
        <v>540</v>
      </c>
      <c r="CR297">
        <v>1700</v>
      </c>
      <c r="CS297">
        <v>9.1399999999999995E-2</v>
      </c>
      <c r="CT297">
        <v>9.9099999999999994E-2</v>
      </c>
      <c r="CU297">
        <v>9.7199999999999995E-2</v>
      </c>
      <c r="CV297">
        <v>0.10920000000000001</v>
      </c>
      <c r="CW297">
        <v>0.1168</v>
      </c>
      <c r="CX297">
        <v>0.1137</v>
      </c>
      <c r="CY297">
        <v>7.3700000000000002E-2</v>
      </c>
      <c r="CZ297">
        <v>7.6200000000000004E-2</v>
      </c>
      <c r="DA297">
        <v>7.4899999999999994E-2</v>
      </c>
      <c r="DB297">
        <v>6.8599999999999994E-2</v>
      </c>
      <c r="DC297">
        <v>7.3700000000000002E-2</v>
      </c>
      <c r="DD297">
        <v>7.1099999999999997E-2</v>
      </c>
      <c r="DE297">
        <v>6.6000000000000003E-2</v>
      </c>
      <c r="DF297">
        <v>7.6200000000000004E-2</v>
      </c>
      <c r="DG297">
        <v>7.1099999999999997E-2</v>
      </c>
      <c r="DH297">
        <v>0</v>
      </c>
      <c r="DI297">
        <v>9</v>
      </c>
      <c r="DJ297">
        <v>5.5899999999999998E-2</v>
      </c>
      <c r="DK297" t="s">
        <v>893</v>
      </c>
      <c r="DL297">
        <v>152</v>
      </c>
      <c r="DM297">
        <v>8252</v>
      </c>
      <c r="DN297" t="s">
        <v>188</v>
      </c>
      <c r="DO297">
        <v>1295</v>
      </c>
      <c r="DP297">
        <v>2405</v>
      </c>
      <c r="DQ297" t="s">
        <v>965</v>
      </c>
      <c r="DR297">
        <v>286</v>
      </c>
      <c r="DS297">
        <v>20080409</v>
      </c>
      <c r="DT297" t="s">
        <v>1122</v>
      </c>
      <c r="DU297">
        <v>152</v>
      </c>
      <c r="DV297" t="s">
        <v>918</v>
      </c>
    </row>
    <row r="298" spans="1:126">
      <c r="A298" t="s">
        <v>126</v>
      </c>
      <c r="B298">
        <v>4</v>
      </c>
      <c r="C298">
        <v>13.5</v>
      </c>
      <c r="D298">
        <v>66050</v>
      </c>
      <c r="E298" t="s">
        <v>144</v>
      </c>
      <c r="F298" t="s">
        <v>128</v>
      </c>
      <c r="G298">
        <v>20080409</v>
      </c>
      <c r="H298" t="s">
        <v>1128</v>
      </c>
      <c r="I298" t="s">
        <v>334</v>
      </c>
      <c r="J298">
        <v>20080410</v>
      </c>
      <c r="K298" t="s">
        <v>624</v>
      </c>
      <c r="L298" t="s">
        <v>1129</v>
      </c>
      <c r="M298" t="s">
        <v>1090</v>
      </c>
      <c r="N298" t="s">
        <v>133</v>
      </c>
      <c r="O298" t="s">
        <v>133</v>
      </c>
      <c r="P298">
        <v>2.2414000000000001</v>
      </c>
      <c r="Q298" t="s">
        <v>135</v>
      </c>
      <c r="R298" t="s">
        <v>136</v>
      </c>
      <c r="S298" t="s">
        <v>135</v>
      </c>
      <c r="T298" t="s">
        <v>137</v>
      </c>
      <c r="U298" t="s">
        <v>137</v>
      </c>
      <c r="V298">
        <v>0</v>
      </c>
      <c r="W298" t="s">
        <v>200</v>
      </c>
      <c r="X298">
        <v>143.5</v>
      </c>
      <c r="Y298">
        <v>20080407</v>
      </c>
      <c r="Z298" t="s">
        <v>138</v>
      </c>
      <c r="AA298" t="s">
        <v>415</v>
      </c>
      <c r="AB298" t="s">
        <v>1081</v>
      </c>
      <c r="AC298">
        <v>40</v>
      </c>
      <c r="AD298">
        <v>71.599999999999994</v>
      </c>
      <c r="AE298">
        <v>65.739999999999995</v>
      </c>
      <c r="AF298">
        <v>10.9</v>
      </c>
      <c r="AG298">
        <v>10.130000000000001</v>
      </c>
      <c r="AH298">
        <v>10.32</v>
      </c>
      <c r="AI298">
        <v>140</v>
      </c>
      <c r="AJ298" t="s">
        <v>1130</v>
      </c>
      <c r="AK298">
        <v>40</v>
      </c>
      <c r="AL298">
        <v>5.9</v>
      </c>
      <c r="AM298">
        <v>7.6</v>
      </c>
      <c r="AN298">
        <v>13.5</v>
      </c>
      <c r="AO298">
        <v>0</v>
      </c>
      <c r="AP298">
        <v>3149</v>
      </c>
      <c r="AQ298">
        <v>3155</v>
      </c>
      <c r="AR298">
        <v>3152.1</v>
      </c>
      <c r="AS298">
        <v>13.1</v>
      </c>
      <c r="AT298">
        <v>13.7</v>
      </c>
      <c r="AU298">
        <v>13.4</v>
      </c>
      <c r="AV298">
        <v>2.17</v>
      </c>
      <c r="AW298">
        <v>2.31</v>
      </c>
      <c r="AX298">
        <v>2.25</v>
      </c>
      <c r="AY298">
        <v>6.7</v>
      </c>
      <c r="AZ298">
        <v>7.3</v>
      </c>
      <c r="BA298">
        <v>7.3</v>
      </c>
      <c r="BB298" t="s">
        <v>168</v>
      </c>
      <c r="BC298" t="s">
        <v>168</v>
      </c>
      <c r="BD298" t="s">
        <v>168</v>
      </c>
      <c r="BE298">
        <v>836</v>
      </c>
      <c r="BF298">
        <v>862</v>
      </c>
      <c r="BG298">
        <v>850</v>
      </c>
      <c r="BH298">
        <v>143.1</v>
      </c>
      <c r="BI298">
        <v>145.6</v>
      </c>
      <c r="BJ298">
        <v>143.5</v>
      </c>
      <c r="BK298">
        <v>87.6</v>
      </c>
      <c r="BL298">
        <v>88.2</v>
      </c>
      <c r="BM298">
        <v>87.9</v>
      </c>
      <c r="BN298">
        <v>93.3</v>
      </c>
      <c r="BO298">
        <v>93.8</v>
      </c>
      <c r="BP298">
        <v>93.6</v>
      </c>
      <c r="BQ298">
        <v>5.2</v>
      </c>
      <c r="BR298">
        <v>6.1</v>
      </c>
      <c r="BS298">
        <v>5.7</v>
      </c>
      <c r="BT298">
        <v>26.9</v>
      </c>
      <c r="BU298">
        <v>35.1</v>
      </c>
      <c r="BV298">
        <v>30.5</v>
      </c>
      <c r="BW298">
        <v>276</v>
      </c>
      <c r="BX298">
        <v>276</v>
      </c>
      <c r="BY298">
        <v>276</v>
      </c>
      <c r="BZ298">
        <v>8.4</v>
      </c>
      <c r="CA298">
        <v>9.5</v>
      </c>
      <c r="CB298">
        <v>9</v>
      </c>
      <c r="CC298">
        <v>0.4</v>
      </c>
      <c r="CD298">
        <v>0.5</v>
      </c>
      <c r="CE298">
        <v>0.4</v>
      </c>
      <c r="CF298">
        <v>0.5</v>
      </c>
      <c r="CG298">
        <v>0.5</v>
      </c>
      <c r="CH298">
        <v>0.5</v>
      </c>
      <c r="CI298">
        <v>35</v>
      </c>
      <c r="CJ298">
        <v>35</v>
      </c>
      <c r="CK298">
        <v>35</v>
      </c>
      <c r="CL298">
        <v>232.2</v>
      </c>
      <c r="CM298">
        <v>271.8</v>
      </c>
      <c r="CN298">
        <v>258.8</v>
      </c>
      <c r="CO298">
        <v>1660</v>
      </c>
      <c r="CP298">
        <v>720</v>
      </c>
      <c r="CQ298">
        <v>540</v>
      </c>
      <c r="CR298">
        <v>1700</v>
      </c>
      <c r="CS298">
        <v>5.5899999999999998E-2</v>
      </c>
      <c r="CT298">
        <v>5.5899999999999998E-2</v>
      </c>
      <c r="CU298">
        <v>5.5899999999999998E-2</v>
      </c>
      <c r="CV298">
        <v>7.6200000000000004E-2</v>
      </c>
      <c r="CW298">
        <v>7.6200000000000004E-2</v>
      </c>
      <c r="CX298">
        <v>7.6200000000000004E-2</v>
      </c>
      <c r="CY298">
        <v>6.6000000000000003E-2</v>
      </c>
      <c r="CZ298">
        <v>6.6000000000000003E-2</v>
      </c>
      <c r="DA298">
        <v>6.6000000000000003E-2</v>
      </c>
      <c r="DB298">
        <v>6.0999999999999999E-2</v>
      </c>
      <c r="DC298">
        <v>7.6200000000000004E-2</v>
      </c>
      <c r="DD298">
        <v>6.8599999999999994E-2</v>
      </c>
      <c r="DE298">
        <v>5.5899999999999998E-2</v>
      </c>
      <c r="DF298">
        <v>7.6200000000000004E-2</v>
      </c>
      <c r="DG298">
        <v>6.6000000000000003E-2</v>
      </c>
      <c r="DH298">
        <v>0</v>
      </c>
      <c r="DI298">
        <v>4</v>
      </c>
      <c r="DJ298">
        <v>4.8300000000000003E-2</v>
      </c>
      <c r="DK298" t="s">
        <v>825</v>
      </c>
      <c r="DL298">
        <v>3192</v>
      </c>
      <c r="DM298">
        <v>8252</v>
      </c>
      <c r="DN298">
        <v>8231</v>
      </c>
      <c r="DO298">
        <v>910</v>
      </c>
      <c r="DP298" t="s">
        <v>499</v>
      </c>
      <c r="DQ298" t="s">
        <v>142</v>
      </c>
      <c r="DR298" t="s">
        <v>1131</v>
      </c>
      <c r="DS298">
        <v>20080409</v>
      </c>
      <c r="DT298" t="s">
        <v>1128</v>
      </c>
      <c r="DU298">
        <v>66</v>
      </c>
      <c r="DV298" t="s">
        <v>918</v>
      </c>
    </row>
    <row r="299" spans="1:126">
      <c r="A299" t="s">
        <v>126</v>
      </c>
      <c r="B299">
        <v>4</v>
      </c>
      <c r="C299">
        <v>15.4</v>
      </c>
      <c r="D299">
        <v>66147</v>
      </c>
      <c r="E299" t="s">
        <v>144</v>
      </c>
      <c r="F299" t="s">
        <v>128</v>
      </c>
      <c r="G299">
        <v>20080413</v>
      </c>
      <c r="H299" t="s">
        <v>709</v>
      </c>
      <c r="I299" t="s">
        <v>334</v>
      </c>
      <c r="J299">
        <v>20080415</v>
      </c>
      <c r="K299" t="s">
        <v>624</v>
      </c>
      <c r="L299" t="s">
        <v>930</v>
      </c>
      <c r="M299" t="s">
        <v>1028</v>
      </c>
      <c r="N299" t="s">
        <v>133</v>
      </c>
      <c r="O299" t="s">
        <v>133</v>
      </c>
      <c r="P299">
        <v>3.0602999999999998</v>
      </c>
      <c r="Q299" t="s">
        <v>135</v>
      </c>
      <c r="R299" t="s">
        <v>136</v>
      </c>
      <c r="S299" t="s">
        <v>135</v>
      </c>
      <c r="T299" t="s">
        <v>137</v>
      </c>
      <c r="U299" t="s">
        <v>137</v>
      </c>
      <c r="V299">
        <v>0</v>
      </c>
      <c r="W299" t="s">
        <v>200</v>
      </c>
      <c r="X299">
        <v>143.5</v>
      </c>
      <c r="Y299">
        <v>20080411</v>
      </c>
      <c r="Z299" t="s">
        <v>138</v>
      </c>
      <c r="AA299" t="s">
        <v>345</v>
      </c>
      <c r="AB299" t="s">
        <v>1132</v>
      </c>
      <c r="AC299">
        <v>40</v>
      </c>
      <c r="AD299">
        <v>71.63</v>
      </c>
      <c r="AE299">
        <v>65.67</v>
      </c>
      <c r="AF299">
        <v>10.97</v>
      </c>
      <c r="AG299">
        <v>10.130000000000001</v>
      </c>
      <c r="AH299">
        <v>10.36</v>
      </c>
      <c r="AI299">
        <v>190</v>
      </c>
      <c r="AJ299" t="s">
        <v>1133</v>
      </c>
      <c r="AK299">
        <v>40</v>
      </c>
      <c r="AL299">
        <v>5.5</v>
      </c>
      <c r="AM299">
        <v>9.9</v>
      </c>
      <c r="AN299">
        <v>15.4</v>
      </c>
      <c r="AO299">
        <v>0</v>
      </c>
      <c r="AP299">
        <v>3147</v>
      </c>
      <c r="AQ299">
        <v>3159</v>
      </c>
      <c r="AR299">
        <v>3153.6</v>
      </c>
      <c r="AS299">
        <v>13.4</v>
      </c>
      <c r="AT299">
        <v>13.8</v>
      </c>
      <c r="AU299">
        <v>13.6</v>
      </c>
      <c r="AV299">
        <v>2.2000000000000002</v>
      </c>
      <c r="AW299">
        <v>2.2799999999999998</v>
      </c>
      <c r="AX299">
        <v>2.2400000000000002</v>
      </c>
      <c r="AY299">
        <v>6.8</v>
      </c>
      <c r="AZ299">
        <v>7.2</v>
      </c>
      <c r="BA299">
        <v>7</v>
      </c>
      <c r="BB299" t="s">
        <v>168</v>
      </c>
      <c r="BC299" t="s">
        <v>168</v>
      </c>
      <c r="BD299" t="s">
        <v>168</v>
      </c>
      <c r="BE299">
        <v>833</v>
      </c>
      <c r="BF299">
        <v>862</v>
      </c>
      <c r="BG299">
        <v>849</v>
      </c>
      <c r="BH299">
        <v>143.19999999999999</v>
      </c>
      <c r="BI299">
        <v>143.5</v>
      </c>
      <c r="BJ299">
        <v>143.4</v>
      </c>
      <c r="BK299">
        <v>87.2</v>
      </c>
      <c r="BL299">
        <v>87.9</v>
      </c>
      <c r="BM299">
        <v>87.7</v>
      </c>
      <c r="BN299">
        <v>92.8</v>
      </c>
      <c r="BO299">
        <v>93.6</v>
      </c>
      <c r="BP299">
        <v>93.3</v>
      </c>
      <c r="BQ299">
        <v>5.6</v>
      </c>
      <c r="BR299">
        <v>6.1</v>
      </c>
      <c r="BS299">
        <v>5.6</v>
      </c>
      <c r="BT299">
        <v>26</v>
      </c>
      <c r="BU299">
        <v>32.799999999999997</v>
      </c>
      <c r="BV299">
        <v>28.9</v>
      </c>
      <c r="BW299">
        <v>276</v>
      </c>
      <c r="BX299">
        <v>276</v>
      </c>
      <c r="BY299">
        <v>276</v>
      </c>
      <c r="BZ299">
        <v>9.5</v>
      </c>
      <c r="CA299">
        <v>10.1</v>
      </c>
      <c r="CB299">
        <v>9.6999999999999993</v>
      </c>
      <c r="CC299">
        <v>0.3</v>
      </c>
      <c r="CD299">
        <v>0.3</v>
      </c>
      <c r="CE299">
        <v>0.3</v>
      </c>
      <c r="CF299">
        <v>0.5</v>
      </c>
      <c r="CG299">
        <v>0.5</v>
      </c>
      <c r="CH299">
        <v>0.5</v>
      </c>
      <c r="CI299">
        <v>35</v>
      </c>
      <c r="CJ299">
        <v>35</v>
      </c>
      <c r="CK299">
        <v>35</v>
      </c>
      <c r="CL299">
        <v>212.4</v>
      </c>
      <c r="CM299">
        <v>271.8</v>
      </c>
      <c r="CN299">
        <v>230</v>
      </c>
      <c r="CO299">
        <v>1660</v>
      </c>
      <c r="CP299">
        <v>720</v>
      </c>
      <c r="CQ299">
        <v>540</v>
      </c>
      <c r="CR299">
        <v>1650</v>
      </c>
      <c r="CS299">
        <v>5.0799999999999998E-2</v>
      </c>
      <c r="CT299">
        <v>5.0799999999999998E-2</v>
      </c>
      <c r="CU299">
        <v>5.0799999999999998E-2</v>
      </c>
      <c r="CV299">
        <v>9.4E-2</v>
      </c>
      <c r="CW299">
        <v>9.4E-2</v>
      </c>
      <c r="CX299">
        <v>9.4E-2</v>
      </c>
      <c r="CY299">
        <v>7.3700000000000002E-2</v>
      </c>
      <c r="CZ299">
        <v>7.3700000000000002E-2</v>
      </c>
      <c r="DA299">
        <v>7.3700000000000002E-2</v>
      </c>
      <c r="DB299">
        <v>6.0999999999999999E-2</v>
      </c>
      <c r="DC299">
        <v>7.6200000000000004E-2</v>
      </c>
      <c r="DD299">
        <v>6.8599999999999994E-2</v>
      </c>
      <c r="DE299">
        <v>6.0999999999999999E-2</v>
      </c>
      <c r="DF299">
        <v>7.6200000000000004E-2</v>
      </c>
      <c r="DG299">
        <v>6.8599999999999994E-2</v>
      </c>
      <c r="DH299">
        <v>0</v>
      </c>
      <c r="DI299">
        <v>5</v>
      </c>
      <c r="DJ299">
        <v>5.33E-2</v>
      </c>
      <c r="DK299" t="s">
        <v>825</v>
      </c>
      <c r="DL299">
        <v>3192</v>
      </c>
      <c r="DM299">
        <v>8252</v>
      </c>
      <c r="DN299">
        <v>8231</v>
      </c>
      <c r="DO299">
        <v>910</v>
      </c>
      <c r="DP299" t="s">
        <v>516</v>
      </c>
      <c r="DQ299" t="s">
        <v>142</v>
      </c>
      <c r="DR299" t="s">
        <v>1134</v>
      </c>
      <c r="DS299">
        <v>20080413</v>
      </c>
      <c r="DT299" t="s">
        <v>709</v>
      </c>
      <c r="DU299">
        <v>66</v>
      </c>
      <c r="DV299" t="s">
        <v>918</v>
      </c>
    </row>
    <row r="300" spans="1:126">
      <c r="A300" t="s">
        <v>160</v>
      </c>
      <c r="B300">
        <v>5</v>
      </c>
      <c r="C300">
        <v>9.9</v>
      </c>
      <c r="D300">
        <v>66888</v>
      </c>
      <c r="E300" t="s">
        <v>144</v>
      </c>
      <c r="F300" t="s">
        <v>145</v>
      </c>
      <c r="G300">
        <v>20080413</v>
      </c>
      <c r="H300" t="s">
        <v>1064</v>
      </c>
      <c r="I300" t="s">
        <v>236</v>
      </c>
      <c r="J300">
        <v>20080414</v>
      </c>
      <c r="K300">
        <v>20081013</v>
      </c>
      <c r="L300" t="s">
        <v>934</v>
      </c>
      <c r="M300" t="s">
        <v>1123</v>
      </c>
      <c r="N300" t="s">
        <v>1038</v>
      </c>
      <c r="O300" t="s">
        <v>133</v>
      </c>
      <c r="P300">
        <v>0.68969999999999998</v>
      </c>
      <c r="Q300" t="s">
        <v>135</v>
      </c>
      <c r="R300" t="s">
        <v>136</v>
      </c>
      <c r="S300" t="s">
        <v>135</v>
      </c>
      <c r="T300" t="s">
        <v>137</v>
      </c>
      <c r="U300" t="s">
        <v>137</v>
      </c>
      <c r="V300">
        <v>0</v>
      </c>
      <c r="W300" t="s">
        <v>200</v>
      </c>
      <c r="X300">
        <v>143.5</v>
      </c>
      <c r="Y300">
        <v>20080411</v>
      </c>
      <c r="Z300" t="s">
        <v>138</v>
      </c>
      <c r="AA300" t="s">
        <v>1135</v>
      </c>
      <c r="AB300" t="s">
        <v>1103</v>
      </c>
      <c r="AC300">
        <v>40</v>
      </c>
      <c r="AD300">
        <v>71.62</v>
      </c>
      <c r="AE300">
        <v>66</v>
      </c>
      <c r="AF300">
        <v>10.87</v>
      </c>
      <c r="AG300">
        <v>10.119999999999999</v>
      </c>
      <c r="AH300">
        <v>10.18</v>
      </c>
      <c r="AI300">
        <v>120</v>
      </c>
      <c r="AJ300" t="s">
        <v>1136</v>
      </c>
      <c r="AK300">
        <v>40</v>
      </c>
      <c r="AL300">
        <v>5.5</v>
      </c>
      <c r="AM300">
        <v>4.4000000000000004</v>
      </c>
      <c r="AN300">
        <v>9.9</v>
      </c>
      <c r="AO300">
        <v>0</v>
      </c>
      <c r="AP300">
        <v>3147</v>
      </c>
      <c r="AQ300">
        <v>3154</v>
      </c>
      <c r="AR300">
        <v>3150</v>
      </c>
      <c r="AS300">
        <v>13.1</v>
      </c>
      <c r="AT300">
        <v>13.9</v>
      </c>
      <c r="AU300">
        <v>13.6</v>
      </c>
      <c r="AV300">
        <v>2.1800000000000002</v>
      </c>
      <c r="AW300">
        <v>2.2999999999999998</v>
      </c>
      <c r="AX300">
        <v>2.23</v>
      </c>
      <c r="AY300">
        <v>4676.6000000000004</v>
      </c>
      <c r="AZ300">
        <v>5491.4</v>
      </c>
      <c r="BA300">
        <v>5100.8</v>
      </c>
      <c r="BB300">
        <v>1991.2</v>
      </c>
      <c r="BC300">
        <v>2283</v>
      </c>
      <c r="BD300">
        <v>2177</v>
      </c>
      <c r="BE300">
        <v>831</v>
      </c>
      <c r="BF300">
        <v>868</v>
      </c>
      <c r="BG300">
        <v>848</v>
      </c>
      <c r="BH300">
        <v>143.5</v>
      </c>
      <c r="BI300">
        <v>143.6</v>
      </c>
      <c r="BJ300">
        <v>143.6</v>
      </c>
      <c r="BK300">
        <v>87.1</v>
      </c>
      <c r="BL300">
        <v>88.5</v>
      </c>
      <c r="BM300">
        <v>87.8</v>
      </c>
      <c r="BN300">
        <v>92.8</v>
      </c>
      <c r="BO300">
        <v>94.2</v>
      </c>
      <c r="BP300">
        <v>93.4</v>
      </c>
      <c r="BQ300">
        <v>5.3</v>
      </c>
      <c r="BR300">
        <v>5.9</v>
      </c>
      <c r="BS300">
        <v>5.6</v>
      </c>
      <c r="BT300">
        <v>25.3</v>
      </c>
      <c r="BU300">
        <v>32.1</v>
      </c>
      <c r="BV300">
        <v>29</v>
      </c>
      <c r="BW300">
        <v>272</v>
      </c>
      <c r="BX300">
        <v>277</v>
      </c>
      <c r="BY300">
        <v>273</v>
      </c>
      <c r="BZ300">
        <v>10.5</v>
      </c>
      <c r="CA300">
        <v>11.2</v>
      </c>
      <c r="CB300">
        <v>11</v>
      </c>
      <c r="CC300">
        <v>0.1</v>
      </c>
      <c r="CD300">
        <v>0.1</v>
      </c>
      <c r="CE300">
        <v>0.1</v>
      </c>
      <c r="CF300">
        <v>0.46</v>
      </c>
      <c r="CG300">
        <v>0.53</v>
      </c>
      <c r="CH300">
        <v>0.5</v>
      </c>
      <c r="CI300">
        <v>35</v>
      </c>
      <c r="CJ300">
        <v>35</v>
      </c>
      <c r="CK300">
        <v>35</v>
      </c>
      <c r="CL300">
        <v>132.30000000000001</v>
      </c>
      <c r="CM300">
        <v>173.7</v>
      </c>
      <c r="CN300">
        <v>157.1</v>
      </c>
      <c r="CO300">
        <v>1660</v>
      </c>
      <c r="CP300">
        <v>720</v>
      </c>
      <c r="CQ300">
        <v>540</v>
      </c>
      <c r="CR300">
        <v>1720</v>
      </c>
      <c r="CS300">
        <v>8.1299999999999997E-2</v>
      </c>
      <c r="CT300">
        <v>9.4E-2</v>
      </c>
      <c r="CU300">
        <v>8.8300000000000003E-2</v>
      </c>
      <c r="CV300">
        <v>0.1041</v>
      </c>
      <c r="CW300">
        <v>0.1067</v>
      </c>
      <c r="CX300">
        <v>0.10539999999999999</v>
      </c>
      <c r="CY300">
        <v>6.3500000000000001E-2</v>
      </c>
      <c r="CZ300">
        <v>6.8599999999999994E-2</v>
      </c>
      <c r="DA300">
        <v>6.6699999999999995E-2</v>
      </c>
      <c r="DB300">
        <v>7.3700000000000002E-2</v>
      </c>
      <c r="DC300">
        <v>7.6200000000000004E-2</v>
      </c>
      <c r="DD300">
        <v>7.4899999999999994E-2</v>
      </c>
      <c r="DE300">
        <v>6.6000000000000003E-2</v>
      </c>
      <c r="DF300">
        <v>6.8599999999999994E-2</v>
      </c>
      <c r="DG300">
        <v>6.7299999999999999E-2</v>
      </c>
      <c r="DH300">
        <v>5.1000000000000004E-3</v>
      </c>
      <c r="DI300">
        <v>10</v>
      </c>
      <c r="DJ300">
        <v>3.56E-2</v>
      </c>
      <c r="DK300">
        <v>1627</v>
      </c>
      <c r="DL300">
        <v>320</v>
      </c>
      <c r="DM300">
        <v>8252</v>
      </c>
      <c r="DN300" t="s">
        <v>188</v>
      </c>
      <c r="DO300">
        <v>1286</v>
      </c>
      <c r="DP300">
        <v>2405</v>
      </c>
      <c r="DQ300" t="s">
        <v>965</v>
      </c>
      <c r="DR300">
        <v>162</v>
      </c>
      <c r="DS300">
        <v>20080413</v>
      </c>
      <c r="DT300" t="s">
        <v>1064</v>
      </c>
      <c r="DU300">
        <v>320</v>
      </c>
      <c r="DV300" t="s">
        <v>918</v>
      </c>
    </row>
    <row r="301" spans="1:126">
      <c r="A301" t="s">
        <v>126</v>
      </c>
      <c r="B301">
        <v>4</v>
      </c>
      <c r="C301">
        <v>15.5</v>
      </c>
      <c r="D301">
        <v>66148</v>
      </c>
      <c r="E301" t="s">
        <v>144</v>
      </c>
      <c r="F301" t="s">
        <v>128</v>
      </c>
      <c r="G301">
        <v>20080420</v>
      </c>
      <c r="H301" t="s">
        <v>349</v>
      </c>
      <c r="I301" t="s">
        <v>334</v>
      </c>
      <c r="J301">
        <v>20080422</v>
      </c>
      <c r="K301" t="s">
        <v>624</v>
      </c>
      <c r="L301" t="s">
        <v>1137</v>
      </c>
      <c r="M301">
        <v>20080418</v>
      </c>
      <c r="N301" t="s">
        <v>930</v>
      </c>
      <c r="O301" t="s">
        <v>602</v>
      </c>
      <c r="P301">
        <v>3.1034000000000002</v>
      </c>
      <c r="Q301" t="s">
        <v>135</v>
      </c>
      <c r="R301" t="s">
        <v>136</v>
      </c>
      <c r="S301" t="s">
        <v>135</v>
      </c>
      <c r="T301" t="s">
        <v>137</v>
      </c>
      <c r="U301" t="s">
        <v>137</v>
      </c>
      <c r="V301">
        <v>0</v>
      </c>
      <c r="W301" t="s">
        <v>147</v>
      </c>
      <c r="X301">
        <v>143.5</v>
      </c>
      <c r="Y301">
        <v>20080418</v>
      </c>
      <c r="Z301" t="s">
        <v>138</v>
      </c>
      <c r="AA301" t="s">
        <v>925</v>
      </c>
      <c r="AB301" t="s">
        <v>1081</v>
      </c>
      <c r="AC301">
        <v>40</v>
      </c>
      <c r="AD301">
        <v>71.55</v>
      </c>
      <c r="AE301">
        <v>65.489999999999995</v>
      </c>
      <c r="AF301">
        <v>10.92</v>
      </c>
      <c r="AG301">
        <v>10.14</v>
      </c>
      <c r="AH301">
        <v>10.25</v>
      </c>
      <c r="AI301">
        <v>220</v>
      </c>
      <c r="AJ301" t="s">
        <v>1138</v>
      </c>
      <c r="AK301">
        <v>40</v>
      </c>
      <c r="AL301">
        <v>8.5</v>
      </c>
      <c r="AM301">
        <v>7</v>
      </c>
      <c r="AN301">
        <v>15.5</v>
      </c>
      <c r="AO301">
        <v>0</v>
      </c>
      <c r="AP301">
        <v>3132</v>
      </c>
      <c r="AQ301">
        <v>3157</v>
      </c>
      <c r="AR301">
        <v>3149.6</v>
      </c>
      <c r="AS301">
        <v>13.1</v>
      </c>
      <c r="AT301">
        <v>13.5</v>
      </c>
      <c r="AU301">
        <v>13.4</v>
      </c>
      <c r="AV301">
        <v>2.16</v>
      </c>
      <c r="AW301">
        <v>2.23</v>
      </c>
      <c r="AX301">
        <v>2.19</v>
      </c>
      <c r="AY301">
        <v>6.2</v>
      </c>
      <c r="AZ301">
        <v>7.1</v>
      </c>
      <c r="BA301">
        <v>6.8</v>
      </c>
      <c r="BB301" t="s">
        <v>168</v>
      </c>
      <c r="BC301" t="s">
        <v>168</v>
      </c>
      <c r="BD301" t="s">
        <v>168</v>
      </c>
      <c r="BE301">
        <v>828</v>
      </c>
      <c r="BF301">
        <v>860</v>
      </c>
      <c r="BG301">
        <v>849</v>
      </c>
      <c r="BH301">
        <v>143</v>
      </c>
      <c r="BI301">
        <v>143.9</v>
      </c>
      <c r="BJ301">
        <v>143.30000000000001</v>
      </c>
      <c r="BK301">
        <v>87.5</v>
      </c>
      <c r="BL301">
        <v>88.3</v>
      </c>
      <c r="BM301">
        <v>87.9</v>
      </c>
      <c r="BN301">
        <v>93</v>
      </c>
      <c r="BO301">
        <v>94.1</v>
      </c>
      <c r="BP301">
        <v>93.4</v>
      </c>
      <c r="BQ301">
        <v>5</v>
      </c>
      <c r="BR301">
        <v>5.9</v>
      </c>
      <c r="BS301">
        <v>5.5</v>
      </c>
      <c r="BT301">
        <v>23.2</v>
      </c>
      <c r="BU301">
        <v>27.8</v>
      </c>
      <c r="BV301">
        <v>25.2</v>
      </c>
      <c r="BW301">
        <v>276</v>
      </c>
      <c r="BX301">
        <v>276</v>
      </c>
      <c r="BY301">
        <v>276</v>
      </c>
      <c r="BZ301">
        <v>8.4</v>
      </c>
      <c r="CA301">
        <v>12.2</v>
      </c>
      <c r="CB301">
        <v>9.6999999999999993</v>
      </c>
      <c r="CC301">
        <v>0.4</v>
      </c>
      <c r="CD301">
        <v>0.4</v>
      </c>
      <c r="CE301">
        <v>0.4</v>
      </c>
      <c r="CF301">
        <v>0.5</v>
      </c>
      <c r="CG301">
        <v>0.5</v>
      </c>
      <c r="CH301">
        <v>0.5</v>
      </c>
      <c r="CI301">
        <v>35</v>
      </c>
      <c r="CJ301">
        <v>35</v>
      </c>
      <c r="CK301">
        <v>35</v>
      </c>
      <c r="CL301">
        <v>209.6</v>
      </c>
      <c r="CM301">
        <v>277.5</v>
      </c>
      <c r="CN301">
        <v>249.2</v>
      </c>
      <c r="CO301">
        <v>1660</v>
      </c>
      <c r="CP301">
        <v>720</v>
      </c>
      <c r="CQ301">
        <v>540</v>
      </c>
      <c r="CR301">
        <v>1620</v>
      </c>
      <c r="CS301">
        <v>5.5899999999999998E-2</v>
      </c>
      <c r="CT301">
        <v>5.5899999999999998E-2</v>
      </c>
      <c r="CU301">
        <v>5.5899999999999998E-2</v>
      </c>
      <c r="CV301">
        <v>7.6200000000000004E-2</v>
      </c>
      <c r="CW301">
        <v>7.6200000000000004E-2</v>
      </c>
      <c r="CX301">
        <v>7.6200000000000004E-2</v>
      </c>
      <c r="CY301">
        <v>6.6000000000000003E-2</v>
      </c>
      <c r="CZ301">
        <v>6.6000000000000003E-2</v>
      </c>
      <c r="DA301">
        <v>6.6000000000000003E-2</v>
      </c>
      <c r="DB301">
        <v>6.0999999999999999E-2</v>
      </c>
      <c r="DC301">
        <v>7.6200000000000004E-2</v>
      </c>
      <c r="DD301">
        <v>6.8599999999999994E-2</v>
      </c>
      <c r="DE301">
        <v>5.5899999999999998E-2</v>
      </c>
      <c r="DF301">
        <v>7.6200000000000004E-2</v>
      </c>
      <c r="DG301">
        <v>6.6000000000000003E-2</v>
      </c>
      <c r="DH301">
        <v>0</v>
      </c>
      <c r="DI301">
        <v>6</v>
      </c>
      <c r="DJ301">
        <v>4.5699999999999998E-2</v>
      </c>
      <c r="DK301" t="s">
        <v>825</v>
      </c>
      <c r="DL301">
        <v>3192</v>
      </c>
      <c r="DM301">
        <v>8252</v>
      </c>
      <c r="DN301">
        <v>8231</v>
      </c>
      <c r="DO301">
        <v>910</v>
      </c>
      <c r="DP301" t="s">
        <v>516</v>
      </c>
      <c r="DQ301" t="s">
        <v>142</v>
      </c>
      <c r="DR301" t="s">
        <v>1139</v>
      </c>
      <c r="DS301">
        <v>20080420</v>
      </c>
      <c r="DT301" t="s">
        <v>349</v>
      </c>
      <c r="DU301">
        <v>66</v>
      </c>
      <c r="DV301" t="s">
        <v>918</v>
      </c>
    </row>
    <row r="302" spans="1:126">
      <c r="A302" t="s">
        <v>126</v>
      </c>
      <c r="B302">
        <v>4</v>
      </c>
      <c r="C302">
        <v>25.4</v>
      </c>
      <c r="D302">
        <v>66958</v>
      </c>
      <c r="E302" t="s">
        <v>577</v>
      </c>
      <c r="F302" t="s">
        <v>128</v>
      </c>
      <c r="G302">
        <v>20080608</v>
      </c>
      <c r="H302" t="s">
        <v>307</v>
      </c>
      <c r="I302" t="s">
        <v>334</v>
      </c>
      <c r="J302">
        <v>20080610</v>
      </c>
      <c r="K302" t="s">
        <v>624</v>
      </c>
      <c r="L302" t="s">
        <v>930</v>
      </c>
      <c r="M302" t="s">
        <v>1028</v>
      </c>
      <c r="N302" t="s">
        <v>963</v>
      </c>
      <c r="O302" t="s">
        <v>1140</v>
      </c>
      <c r="P302">
        <v>1.8675999999999999</v>
      </c>
      <c r="Q302" t="s">
        <v>135</v>
      </c>
      <c r="R302" t="s">
        <v>136</v>
      </c>
      <c r="S302" t="s">
        <v>135</v>
      </c>
      <c r="T302" t="s">
        <v>137</v>
      </c>
      <c r="U302" t="s">
        <v>137</v>
      </c>
      <c r="V302">
        <v>0</v>
      </c>
      <c r="W302" t="s">
        <v>151</v>
      </c>
      <c r="X302">
        <v>143.5</v>
      </c>
      <c r="Y302">
        <v>20080606</v>
      </c>
      <c r="Z302" t="s">
        <v>138</v>
      </c>
      <c r="AA302" t="s">
        <v>1141</v>
      </c>
      <c r="AB302" t="s">
        <v>1081</v>
      </c>
      <c r="AC302">
        <v>40</v>
      </c>
      <c r="AD302">
        <v>59</v>
      </c>
      <c r="AE302">
        <v>10.15</v>
      </c>
      <c r="AF302">
        <v>52.46</v>
      </c>
      <c r="AG302">
        <v>9.17</v>
      </c>
      <c r="AH302">
        <v>9.44</v>
      </c>
      <c r="AI302">
        <v>240</v>
      </c>
      <c r="AJ302" t="s">
        <v>1142</v>
      </c>
      <c r="AK302">
        <v>40</v>
      </c>
      <c r="AL302">
        <v>10.6</v>
      </c>
      <c r="AM302">
        <v>14.8</v>
      </c>
      <c r="AN302">
        <v>25.4</v>
      </c>
      <c r="AO302">
        <v>0</v>
      </c>
      <c r="AP302">
        <v>3148</v>
      </c>
      <c r="AQ302">
        <v>3155</v>
      </c>
      <c r="AR302">
        <v>3151.3</v>
      </c>
      <c r="AS302">
        <v>13.3</v>
      </c>
      <c r="AT302">
        <v>13.8</v>
      </c>
      <c r="AU302">
        <v>13.6</v>
      </c>
      <c r="AV302">
        <v>2.27</v>
      </c>
      <c r="AW302">
        <v>2.36</v>
      </c>
      <c r="AX302">
        <v>2.31</v>
      </c>
      <c r="AY302">
        <v>6.1</v>
      </c>
      <c r="AZ302">
        <v>7.4</v>
      </c>
      <c r="BA302">
        <v>6.8</v>
      </c>
      <c r="BB302" t="s">
        <v>168</v>
      </c>
      <c r="BC302" t="s">
        <v>168</v>
      </c>
      <c r="BD302" t="s">
        <v>168</v>
      </c>
      <c r="BE302">
        <v>838</v>
      </c>
      <c r="BF302">
        <v>863</v>
      </c>
      <c r="BG302">
        <v>850</v>
      </c>
      <c r="BH302">
        <v>143.30000000000001</v>
      </c>
      <c r="BI302">
        <v>143.80000000000001</v>
      </c>
      <c r="BJ302">
        <v>143.5</v>
      </c>
      <c r="BK302">
        <v>87.6</v>
      </c>
      <c r="BL302">
        <v>88.3</v>
      </c>
      <c r="BM302">
        <v>88</v>
      </c>
      <c r="BN302">
        <v>93.1</v>
      </c>
      <c r="BO302">
        <v>93.8</v>
      </c>
      <c r="BP302">
        <v>93.6</v>
      </c>
      <c r="BQ302">
        <v>5.4</v>
      </c>
      <c r="BR302">
        <v>5.8</v>
      </c>
      <c r="BS302">
        <v>5.6</v>
      </c>
      <c r="BT302">
        <v>29</v>
      </c>
      <c r="BU302">
        <v>33.799999999999997</v>
      </c>
      <c r="BV302">
        <v>31</v>
      </c>
      <c r="BW302">
        <v>276</v>
      </c>
      <c r="BX302">
        <v>276</v>
      </c>
      <c r="BY302">
        <v>276</v>
      </c>
      <c r="BZ302">
        <v>7.4</v>
      </c>
      <c r="CA302">
        <v>9.5</v>
      </c>
      <c r="CB302">
        <v>8.1999999999999993</v>
      </c>
      <c r="CC302">
        <v>0.3</v>
      </c>
      <c r="CD302">
        <v>0.3</v>
      </c>
      <c r="CE302">
        <v>0.3</v>
      </c>
      <c r="CF302">
        <v>0.45</v>
      </c>
      <c r="CG302">
        <v>0.52</v>
      </c>
      <c r="CH302">
        <v>0.5</v>
      </c>
      <c r="CI302">
        <v>35</v>
      </c>
      <c r="CJ302">
        <v>35</v>
      </c>
      <c r="CK302">
        <v>35</v>
      </c>
      <c r="CL302">
        <v>192.6</v>
      </c>
      <c r="CM302">
        <v>283.2</v>
      </c>
      <c r="CN302">
        <v>226.7</v>
      </c>
      <c r="CO302">
        <v>1660</v>
      </c>
      <c r="CP302">
        <v>720</v>
      </c>
      <c r="CQ302">
        <v>540</v>
      </c>
      <c r="CR302">
        <v>1600</v>
      </c>
      <c r="CS302">
        <v>5.0799999999999998E-2</v>
      </c>
      <c r="CT302">
        <v>5.0799999999999998E-2</v>
      </c>
      <c r="CU302">
        <v>5.0799999999999998E-2</v>
      </c>
      <c r="CV302">
        <v>9.4E-2</v>
      </c>
      <c r="CW302">
        <v>9.4E-2</v>
      </c>
      <c r="CX302">
        <v>9.4E-2</v>
      </c>
      <c r="CY302">
        <v>6.6000000000000003E-2</v>
      </c>
      <c r="CZ302">
        <v>6.6000000000000003E-2</v>
      </c>
      <c r="DA302">
        <v>6.6000000000000003E-2</v>
      </c>
      <c r="DB302">
        <v>6.0999999999999999E-2</v>
      </c>
      <c r="DC302">
        <v>7.6200000000000004E-2</v>
      </c>
      <c r="DD302">
        <v>6.8599999999999994E-2</v>
      </c>
      <c r="DE302">
        <v>5.5899999999999998E-2</v>
      </c>
      <c r="DF302">
        <v>7.6200000000000004E-2</v>
      </c>
      <c r="DG302">
        <v>6.6000000000000003E-2</v>
      </c>
      <c r="DH302">
        <v>0</v>
      </c>
      <c r="DI302">
        <v>8</v>
      </c>
      <c r="DJ302">
        <v>3.3000000000000002E-2</v>
      </c>
      <c r="DK302" t="s">
        <v>825</v>
      </c>
      <c r="DL302">
        <v>3192</v>
      </c>
      <c r="DM302">
        <v>8252</v>
      </c>
      <c r="DN302">
        <v>8231</v>
      </c>
      <c r="DO302" t="s">
        <v>1143</v>
      </c>
      <c r="DP302">
        <v>2405</v>
      </c>
      <c r="DQ302" t="s">
        <v>142</v>
      </c>
      <c r="DR302">
        <v>189</v>
      </c>
      <c r="DS302">
        <v>20080608</v>
      </c>
      <c r="DT302" t="s">
        <v>307</v>
      </c>
      <c r="DU302">
        <v>66</v>
      </c>
      <c r="DV302" t="s">
        <v>1144</v>
      </c>
    </row>
    <row r="303" spans="1:126">
      <c r="A303" t="s">
        <v>160</v>
      </c>
      <c r="B303">
        <v>5</v>
      </c>
      <c r="C303" t="s">
        <v>161</v>
      </c>
      <c r="D303">
        <v>66799</v>
      </c>
      <c r="E303" t="s">
        <v>577</v>
      </c>
      <c r="F303" t="s">
        <v>128</v>
      </c>
      <c r="G303">
        <v>20080609</v>
      </c>
      <c r="H303" t="s">
        <v>1145</v>
      </c>
      <c r="I303" t="s">
        <v>334</v>
      </c>
      <c r="J303">
        <v>20080619</v>
      </c>
      <c r="K303" t="s">
        <v>624</v>
      </c>
      <c r="L303" t="s">
        <v>930</v>
      </c>
      <c r="M303" t="s">
        <v>963</v>
      </c>
      <c r="N303" t="s">
        <v>1140</v>
      </c>
      <c r="O303" t="s">
        <v>133</v>
      </c>
      <c r="P303" t="s">
        <v>134</v>
      </c>
      <c r="Q303" t="s">
        <v>135</v>
      </c>
      <c r="R303" t="s">
        <v>136</v>
      </c>
      <c r="S303" t="s">
        <v>135</v>
      </c>
      <c r="T303" t="s">
        <v>137</v>
      </c>
      <c r="U303" t="s">
        <v>137</v>
      </c>
      <c r="V303">
        <v>0</v>
      </c>
      <c r="W303" t="s">
        <v>200</v>
      </c>
      <c r="X303">
        <v>143.5</v>
      </c>
      <c r="Y303">
        <v>20080607</v>
      </c>
      <c r="Z303" t="s">
        <v>138</v>
      </c>
      <c r="AA303" t="s">
        <v>1146</v>
      </c>
      <c r="AB303" t="s">
        <v>203</v>
      </c>
      <c r="AC303">
        <v>40</v>
      </c>
      <c r="AD303" t="s">
        <v>165</v>
      </c>
      <c r="AE303" t="s">
        <v>165</v>
      </c>
      <c r="AF303" t="s">
        <v>165</v>
      </c>
      <c r="AG303" t="s">
        <v>165</v>
      </c>
      <c r="AH303" t="s">
        <v>137</v>
      </c>
      <c r="AI303" t="s">
        <v>166</v>
      </c>
      <c r="AJ303" t="s">
        <v>1147</v>
      </c>
      <c r="AK303" t="s">
        <v>248</v>
      </c>
      <c r="AL303" t="s">
        <v>161</v>
      </c>
      <c r="AM303" t="s">
        <v>161</v>
      </c>
      <c r="AN303" t="s">
        <v>161</v>
      </c>
      <c r="AO303" t="s">
        <v>161</v>
      </c>
      <c r="AP303" t="s">
        <v>168</v>
      </c>
      <c r="AQ303" t="s">
        <v>168</v>
      </c>
      <c r="AR303" t="s">
        <v>168</v>
      </c>
      <c r="AS303" t="s">
        <v>161</v>
      </c>
      <c r="AT303" t="s">
        <v>161</v>
      </c>
      <c r="AU303" t="s">
        <v>161</v>
      </c>
      <c r="AV303" t="s">
        <v>169</v>
      </c>
      <c r="AW303" t="s">
        <v>169</v>
      </c>
      <c r="AX303" t="s">
        <v>169</v>
      </c>
      <c r="AY303" t="s">
        <v>168</v>
      </c>
      <c r="AZ303" t="s">
        <v>168</v>
      </c>
      <c r="BA303" t="s">
        <v>168</v>
      </c>
      <c r="BB303" t="s">
        <v>168</v>
      </c>
      <c r="BC303" t="s">
        <v>168</v>
      </c>
      <c r="BD303" t="s">
        <v>168</v>
      </c>
      <c r="BE303" t="s">
        <v>170</v>
      </c>
      <c r="BF303" t="s">
        <v>170</v>
      </c>
      <c r="BG303" t="s">
        <v>170</v>
      </c>
      <c r="BH303" t="s">
        <v>161</v>
      </c>
      <c r="BI303" t="s">
        <v>161</v>
      </c>
      <c r="BJ303" t="s">
        <v>161</v>
      </c>
      <c r="BK303" t="s">
        <v>161</v>
      </c>
      <c r="BL303" t="s">
        <v>161</v>
      </c>
      <c r="BM303" t="s">
        <v>161</v>
      </c>
      <c r="BN303" t="s">
        <v>161</v>
      </c>
      <c r="BO303" t="s">
        <v>161</v>
      </c>
      <c r="BP303" t="s">
        <v>161</v>
      </c>
      <c r="BQ303" t="s">
        <v>171</v>
      </c>
      <c r="BR303" t="s">
        <v>171</v>
      </c>
      <c r="BS303" t="s">
        <v>171</v>
      </c>
      <c r="BT303" t="s">
        <v>161</v>
      </c>
      <c r="BU303" t="s">
        <v>161</v>
      </c>
      <c r="BV303" t="s">
        <v>161</v>
      </c>
      <c r="BW303" t="s">
        <v>166</v>
      </c>
      <c r="BX303" t="s">
        <v>166</v>
      </c>
      <c r="BY303" t="s">
        <v>166</v>
      </c>
      <c r="BZ303" t="s">
        <v>172</v>
      </c>
      <c r="CA303" t="s">
        <v>172</v>
      </c>
      <c r="CB303" t="s">
        <v>172</v>
      </c>
      <c r="CC303" t="s">
        <v>172</v>
      </c>
      <c r="CD303" t="s">
        <v>172</v>
      </c>
      <c r="CE303" t="s">
        <v>172</v>
      </c>
      <c r="CF303" t="s">
        <v>173</v>
      </c>
      <c r="CG303" t="s">
        <v>173</v>
      </c>
      <c r="CH303" t="s">
        <v>173</v>
      </c>
      <c r="CI303" t="s">
        <v>174</v>
      </c>
      <c r="CJ303" t="s">
        <v>174</v>
      </c>
      <c r="CK303" t="s">
        <v>174</v>
      </c>
      <c r="CL303" t="s">
        <v>161</v>
      </c>
      <c r="CM303" t="s">
        <v>161</v>
      </c>
      <c r="CN303" t="s">
        <v>161</v>
      </c>
      <c r="CO303" t="s">
        <v>166</v>
      </c>
      <c r="CP303" t="s">
        <v>166</v>
      </c>
      <c r="CQ303" t="s">
        <v>166</v>
      </c>
      <c r="CR303" t="s">
        <v>166</v>
      </c>
      <c r="CS303" t="s">
        <v>134</v>
      </c>
      <c r="CT303" t="s">
        <v>134</v>
      </c>
      <c r="CU303" t="s">
        <v>134</v>
      </c>
      <c r="CV303" t="s">
        <v>134</v>
      </c>
      <c r="CW303" t="s">
        <v>134</v>
      </c>
      <c r="CX303" t="s">
        <v>134</v>
      </c>
      <c r="CY303" t="s">
        <v>134</v>
      </c>
      <c r="CZ303" t="s">
        <v>134</v>
      </c>
      <c r="DA303" t="s">
        <v>134</v>
      </c>
      <c r="DB303" t="s">
        <v>134</v>
      </c>
      <c r="DC303" t="s">
        <v>134</v>
      </c>
      <c r="DD303" t="s">
        <v>134</v>
      </c>
      <c r="DE303" t="s">
        <v>134</v>
      </c>
      <c r="DF303" t="s">
        <v>134</v>
      </c>
      <c r="DG303" t="s">
        <v>134</v>
      </c>
      <c r="DH303" t="s">
        <v>134</v>
      </c>
      <c r="DI303" t="s">
        <v>174</v>
      </c>
      <c r="DJ303" t="s">
        <v>134</v>
      </c>
      <c r="DK303" t="s">
        <v>175</v>
      </c>
      <c r="DL303" t="s">
        <v>175</v>
      </c>
      <c r="DM303" t="s">
        <v>175</v>
      </c>
      <c r="DN303" t="s">
        <v>175</v>
      </c>
      <c r="DO303" t="s">
        <v>175</v>
      </c>
      <c r="DP303" t="s">
        <v>175</v>
      </c>
      <c r="DQ303" t="s">
        <v>175</v>
      </c>
      <c r="DR303">
        <v>167</v>
      </c>
      <c r="DS303">
        <v>20080609</v>
      </c>
      <c r="DT303" t="s">
        <v>1145</v>
      </c>
      <c r="DU303">
        <v>320</v>
      </c>
      <c r="DV303" t="s">
        <v>1144</v>
      </c>
    </row>
    <row r="304" spans="1:126">
      <c r="A304" t="s">
        <v>160</v>
      </c>
      <c r="B304">
        <v>5</v>
      </c>
      <c r="C304">
        <v>7.2</v>
      </c>
      <c r="D304">
        <v>66889</v>
      </c>
      <c r="E304" t="s">
        <v>144</v>
      </c>
      <c r="F304" t="s">
        <v>145</v>
      </c>
      <c r="G304">
        <v>20080613</v>
      </c>
      <c r="H304" t="s">
        <v>632</v>
      </c>
      <c r="I304" t="s">
        <v>236</v>
      </c>
      <c r="J304">
        <v>20080613</v>
      </c>
      <c r="K304" t="s">
        <v>624</v>
      </c>
      <c r="L304" t="s">
        <v>963</v>
      </c>
      <c r="M304" t="s">
        <v>1140</v>
      </c>
      <c r="N304" t="s">
        <v>133</v>
      </c>
      <c r="O304" t="s">
        <v>133</v>
      </c>
      <c r="P304">
        <v>-0.47410000000000002</v>
      </c>
      <c r="Q304" t="s">
        <v>135</v>
      </c>
      <c r="R304" t="s">
        <v>136</v>
      </c>
      <c r="S304" t="s">
        <v>135</v>
      </c>
      <c r="T304" t="s">
        <v>137</v>
      </c>
      <c r="U304" t="s">
        <v>137</v>
      </c>
      <c r="V304">
        <v>0</v>
      </c>
      <c r="W304" t="s">
        <v>147</v>
      </c>
      <c r="X304">
        <v>143.5</v>
      </c>
      <c r="Y304">
        <v>20080611</v>
      </c>
      <c r="Z304" t="s">
        <v>138</v>
      </c>
      <c r="AA304" t="s">
        <v>1148</v>
      </c>
      <c r="AB304" t="s">
        <v>1149</v>
      </c>
      <c r="AC304">
        <v>40</v>
      </c>
      <c r="AD304">
        <v>71.349999999999994</v>
      </c>
      <c r="AE304">
        <v>65.400000000000006</v>
      </c>
      <c r="AF304">
        <v>10.89</v>
      </c>
      <c r="AG304">
        <v>10.02</v>
      </c>
      <c r="AH304">
        <v>10.14</v>
      </c>
      <c r="AI304">
        <v>60</v>
      </c>
      <c r="AJ304" t="s">
        <v>1150</v>
      </c>
      <c r="AK304">
        <v>40</v>
      </c>
      <c r="AL304">
        <v>4</v>
      </c>
      <c r="AM304">
        <v>3.2</v>
      </c>
      <c r="AN304">
        <v>7.2</v>
      </c>
      <c r="AO304">
        <v>0</v>
      </c>
      <c r="AP304">
        <v>3147</v>
      </c>
      <c r="AQ304">
        <v>3152</v>
      </c>
      <c r="AR304">
        <v>3150</v>
      </c>
      <c r="AS304">
        <v>13.3</v>
      </c>
      <c r="AT304">
        <v>13.7</v>
      </c>
      <c r="AU304">
        <v>13.5</v>
      </c>
      <c r="AV304">
        <v>2.2400000000000002</v>
      </c>
      <c r="AW304">
        <v>2.33</v>
      </c>
      <c r="AX304">
        <v>2.2799999999999998</v>
      </c>
      <c r="AY304">
        <v>4738.8</v>
      </c>
      <c r="AZ304">
        <v>5508.6</v>
      </c>
      <c r="BA304">
        <v>5104.6000000000004</v>
      </c>
      <c r="BB304">
        <v>1910.3</v>
      </c>
      <c r="BC304">
        <v>2309.3000000000002</v>
      </c>
      <c r="BD304">
        <v>2065.4</v>
      </c>
      <c r="BE304">
        <v>843</v>
      </c>
      <c r="BF304">
        <v>855</v>
      </c>
      <c r="BG304">
        <v>850</v>
      </c>
      <c r="BH304">
        <v>143.5</v>
      </c>
      <c r="BI304">
        <v>143.6</v>
      </c>
      <c r="BJ304">
        <v>143.6</v>
      </c>
      <c r="BK304">
        <v>87.4</v>
      </c>
      <c r="BL304">
        <v>88.6</v>
      </c>
      <c r="BM304">
        <v>87.9</v>
      </c>
      <c r="BN304">
        <v>93</v>
      </c>
      <c r="BO304">
        <v>94.1</v>
      </c>
      <c r="BP304">
        <v>93.5</v>
      </c>
      <c r="BQ304">
        <v>5.3</v>
      </c>
      <c r="BR304">
        <v>5.8</v>
      </c>
      <c r="BS304">
        <v>5.6</v>
      </c>
      <c r="BT304">
        <v>29.5</v>
      </c>
      <c r="BU304">
        <v>38.1</v>
      </c>
      <c r="BV304">
        <v>33.9</v>
      </c>
      <c r="BW304">
        <v>270</v>
      </c>
      <c r="BX304">
        <v>281</v>
      </c>
      <c r="BY304">
        <v>275</v>
      </c>
      <c r="BZ304">
        <v>10.6</v>
      </c>
      <c r="CA304">
        <v>11</v>
      </c>
      <c r="CB304">
        <v>10.9</v>
      </c>
      <c r="CC304">
        <v>0.1</v>
      </c>
      <c r="CD304">
        <v>0.2</v>
      </c>
      <c r="CE304">
        <v>0.2</v>
      </c>
      <c r="CF304">
        <v>0.48</v>
      </c>
      <c r="CG304">
        <v>0.52</v>
      </c>
      <c r="CH304">
        <v>0.5</v>
      </c>
      <c r="CI304">
        <v>35</v>
      </c>
      <c r="CJ304">
        <v>35</v>
      </c>
      <c r="CK304">
        <v>35</v>
      </c>
      <c r="CL304">
        <v>140.5</v>
      </c>
      <c r="CM304">
        <v>150.9</v>
      </c>
      <c r="CN304">
        <v>145.4</v>
      </c>
      <c r="CO304">
        <v>1660</v>
      </c>
      <c r="CP304">
        <v>720</v>
      </c>
      <c r="CQ304">
        <v>540</v>
      </c>
      <c r="CR304">
        <v>1780</v>
      </c>
      <c r="CS304">
        <v>8.1299999999999997E-2</v>
      </c>
      <c r="CT304">
        <v>9.1399999999999995E-2</v>
      </c>
      <c r="CU304">
        <v>8.7599999999999997E-2</v>
      </c>
      <c r="CV304">
        <v>8.3799999999999999E-2</v>
      </c>
      <c r="CW304">
        <v>0.1041</v>
      </c>
      <c r="CX304">
        <v>9.4600000000000004E-2</v>
      </c>
      <c r="CY304">
        <v>6.0999999999999999E-2</v>
      </c>
      <c r="CZ304">
        <v>6.6000000000000003E-2</v>
      </c>
      <c r="DA304">
        <v>6.3500000000000001E-2</v>
      </c>
      <c r="DB304">
        <v>7.1099999999999997E-2</v>
      </c>
      <c r="DC304">
        <v>7.1099999999999997E-2</v>
      </c>
      <c r="DD304">
        <v>7.1099999999999997E-2</v>
      </c>
      <c r="DE304">
        <v>6.3500000000000001E-2</v>
      </c>
      <c r="DF304">
        <v>7.1099999999999997E-2</v>
      </c>
      <c r="DG304">
        <v>6.7299999999999999E-2</v>
      </c>
      <c r="DH304">
        <v>2.5000000000000001E-3</v>
      </c>
      <c r="DI304">
        <v>2</v>
      </c>
      <c r="DJ304">
        <v>3.3000000000000002E-2</v>
      </c>
      <c r="DK304" t="s">
        <v>1151</v>
      </c>
      <c r="DL304">
        <v>320</v>
      </c>
      <c r="DM304">
        <v>8252</v>
      </c>
      <c r="DN304" t="s">
        <v>188</v>
      </c>
      <c r="DO304" t="s">
        <v>1152</v>
      </c>
      <c r="DP304">
        <v>2405</v>
      </c>
      <c r="DQ304" t="s">
        <v>965</v>
      </c>
      <c r="DR304" t="s">
        <v>1153</v>
      </c>
      <c r="DS304">
        <v>20080613</v>
      </c>
      <c r="DT304" t="s">
        <v>632</v>
      </c>
      <c r="DU304">
        <v>320</v>
      </c>
      <c r="DV304" t="s">
        <v>1144</v>
      </c>
    </row>
    <row r="305" spans="1:126">
      <c r="A305" t="s">
        <v>126</v>
      </c>
      <c r="B305">
        <v>4</v>
      </c>
      <c r="C305">
        <v>13.3</v>
      </c>
      <c r="D305">
        <v>66960</v>
      </c>
      <c r="E305" t="s">
        <v>144</v>
      </c>
      <c r="F305" t="s">
        <v>128</v>
      </c>
      <c r="G305">
        <v>20080615</v>
      </c>
      <c r="H305" t="s">
        <v>718</v>
      </c>
      <c r="I305" t="s">
        <v>334</v>
      </c>
      <c r="J305">
        <v>20080623</v>
      </c>
      <c r="K305" t="s">
        <v>624</v>
      </c>
      <c r="L305" t="s">
        <v>930</v>
      </c>
      <c r="M305" t="s">
        <v>1140</v>
      </c>
      <c r="N305" t="s">
        <v>133</v>
      </c>
      <c r="O305" t="s">
        <v>133</v>
      </c>
      <c r="P305">
        <v>2.1551999999999998</v>
      </c>
      <c r="Q305" t="s">
        <v>135</v>
      </c>
      <c r="R305" t="s">
        <v>136</v>
      </c>
      <c r="S305" t="s">
        <v>135</v>
      </c>
      <c r="T305" t="s">
        <v>137</v>
      </c>
      <c r="U305" t="s">
        <v>137</v>
      </c>
      <c r="V305">
        <v>0</v>
      </c>
      <c r="W305" t="s">
        <v>147</v>
      </c>
      <c r="X305">
        <v>143.5</v>
      </c>
      <c r="Y305">
        <v>20080613</v>
      </c>
      <c r="Z305" t="s">
        <v>138</v>
      </c>
      <c r="AA305" t="s">
        <v>401</v>
      </c>
      <c r="AB305" t="s">
        <v>1081</v>
      </c>
      <c r="AC305">
        <v>40</v>
      </c>
      <c r="AD305">
        <v>71.569999999999993</v>
      </c>
      <c r="AE305">
        <v>10.89</v>
      </c>
      <c r="AF305">
        <v>66.08</v>
      </c>
      <c r="AG305">
        <v>10.19</v>
      </c>
      <c r="AH305">
        <v>10.29</v>
      </c>
      <c r="AI305">
        <v>215</v>
      </c>
      <c r="AJ305" t="s">
        <v>1154</v>
      </c>
      <c r="AK305">
        <v>40</v>
      </c>
      <c r="AL305">
        <v>6.8</v>
      </c>
      <c r="AM305">
        <v>6.5</v>
      </c>
      <c r="AN305">
        <v>13.3</v>
      </c>
      <c r="AO305">
        <v>0</v>
      </c>
      <c r="AP305">
        <v>3149</v>
      </c>
      <c r="AQ305">
        <v>3158</v>
      </c>
      <c r="AR305">
        <v>3153.7</v>
      </c>
      <c r="AS305">
        <v>13.2</v>
      </c>
      <c r="AT305">
        <v>13.5</v>
      </c>
      <c r="AU305">
        <v>13.3</v>
      </c>
      <c r="AV305">
        <v>2.2200000000000002</v>
      </c>
      <c r="AW305">
        <v>2.2999999999999998</v>
      </c>
      <c r="AX305">
        <v>2.25</v>
      </c>
      <c r="AY305">
        <v>5.8</v>
      </c>
      <c r="AZ305">
        <v>6.3</v>
      </c>
      <c r="BA305">
        <v>6.1</v>
      </c>
      <c r="BB305" t="s">
        <v>168</v>
      </c>
      <c r="BC305" t="s">
        <v>168</v>
      </c>
      <c r="BD305" t="s">
        <v>168</v>
      </c>
      <c r="BE305">
        <v>834</v>
      </c>
      <c r="BF305">
        <v>863</v>
      </c>
      <c r="BG305">
        <v>850</v>
      </c>
      <c r="BH305">
        <v>142.80000000000001</v>
      </c>
      <c r="BI305">
        <v>143.9</v>
      </c>
      <c r="BJ305">
        <v>143.5</v>
      </c>
      <c r="BK305">
        <v>87.6</v>
      </c>
      <c r="BL305">
        <v>87.9</v>
      </c>
      <c r="BM305">
        <v>87.8</v>
      </c>
      <c r="BN305">
        <v>93.2</v>
      </c>
      <c r="BO305">
        <v>93.8</v>
      </c>
      <c r="BP305">
        <v>93.5</v>
      </c>
      <c r="BQ305">
        <v>5.6</v>
      </c>
      <c r="BR305">
        <v>6.1</v>
      </c>
      <c r="BS305">
        <v>5.8</v>
      </c>
      <c r="BT305">
        <v>28.7</v>
      </c>
      <c r="BU305">
        <v>34</v>
      </c>
      <c r="BV305">
        <v>31.2</v>
      </c>
      <c r="BW305">
        <v>272</v>
      </c>
      <c r="BX305">
        <v>276</v>
      </c>
      <c r="BY305">
        <v>276</v>
      </c>
      <c r="BZ305">
        <v>9.5</v>
      </c>
      <c r="CA305">
        <v>10.8</v>
      </c>
      <c r="CB305">
        <v>10.1</v>
      </c>
      <c r="CC305">
        <v>0.3</v>
      </c>
      <c r="CD305">
        <v>0.4</v>
      </c>
      <c r="CE305">
        <v>0.3</v>
      </c>
      <c r="CF305">
        <v>0.5</v>
      </c>
      <c r="CG305">
        <v>0.55000000000000004</v>
      </c>
      <c r="CH305">
        <v>0.51</v>
      </c>
      <c r="CI305">
        <v>35</v>
      </c>
      <c r="CJ305">
        <v>35</v>
      </c>
      <c r="CK305">
        <v>35</v>
      </c>
      <c r="CL305">
        <v>178.4</v>
      </c>
      <c r="CM305">
        <v>252</v>
      </c>
      <c r="CN305">
        <v>233</v>
      </c>
      <c r="CO305">
        <v>1660</v>
      </c>
      <c r="CP305">
        <v>720</v>
      </c>
      <c r="CQ305">
        <v>540</v>
      </c>
      <c r="CR305">
        <v>1625</v>
      </c>
      <c r="CS305">
        <v>5.33E-2</v>
      </c>
      <c r="CT305">
        <v>5.33E-2</v>
      </c>
      <c r="CU305">
        <v>5.33E-2</v>
      </c>
      <c r="CV305">
        <v>8.8900000000000007E-2</v>
      </c>
      <c r="CW305">
        <v>8.8900000000000007E-2</v>
      </c>
      <c r="CX305">
        <v>8.8900000000000007E-2</v>
      </c>
      <c r="CY305">
        <v>6.6000000000000003E-2</v>
      </c>
      <c r="CZ305">
        <v>6.6000000000000003E-2</v>
      </c>
      <c r="DA305">
        <v>6.6000000000000003E-2</v>
      </c>
      <c r="DB305">
        <v>5.0799999999999998E-2</v>
      </c>
      <c r="DC305">
        <v>6.6000000000000003E-2</v>
      </c>
      <c r="DD305">
        <v>6.0999999999999999E-2</v>
      </c>
      <c r="DE305">
        <v>5.5899999999999998E-2</v>
      </c>
      <c r="DF305">
        <v>7.6200000000000004E-2</v>
      </c>
      <c r="DG305">
        <v>0</v>
      </c>
      <c r="DH305">
        <v>0</v>
      </c>
      <c r="DI305">
        <v>9</v>
      </c>
      <c r="DJ305">
        <v>5.0799999999999998E-2</v>
      </c>
      <c r="DK305" t="s">
        <v>1096</v>
      </c>
      <c r="DL305" t="s">
        <v>1020</v>
      </c>
      <c r="DM305">
        <v>8252</v>
      </c>
      <c r="DN305">
        <v>8231</v>
      </c>
      <c r="DO305" t="s">
        <v>1143</v>
      </c>
      <c r="DP305">
        <v>2405</v>
      </c>
      <c r="DQ305" t="s">
        <v>142</v>
      </c>
      <c r="DR305">
        <v>2</v>
      </c>
      <c r="DS305">
        <v>20080615</v>
      </c>
      <c r="DT305" t="s">
        <v>718</v>
      </c>
      <c r="DU305" t="s">
        <v>1086</v>
      </c>
      <c r="DV305" t="s">
        <v>1144</v>
      </c>
    </row>
    <row r="306" spans="1:126">
      <c r="A306" t="s">
        <v>160</v>
      </c>
      <c r="B306">
        <v>5</v>
      </c>
      <c r="C306">
        <v>23</v>
      </c>
      <c r="D306">
        <v>66800</v>
      </c>
      <c r="E306" t="s">
        <v>577</v>
      </c>
      <c r="F306" t="s">
        <v>145</v>
      </c>
      <c r="G306">
        <v>20080616</v>
      </c>
      <c r="H306" t="s">
        <v>1155</v>
      </c>
      <c r="I306" t="s">
        <v>236</v>
      </c>
      <c r="J306">
        <v>20080617</v>
      </c>
      <c r="K306">
        <v>20081216</v>
      </c>
      <c r="L306" t="s">
        <v>133</v>
      </c>
      <c r="M306" t="s">
        <v>133</v>
      </c>
      <c r="N306" t="s">
        <v>1156</v>
      </c>
      <c r="O306" t="s">
        <v>1140</v>
      </c>
      <c r="P306">
        <v>1.3002</v>
      </c>
      <c r="Q306" t="s">
        <v>135</v>
      </c>
      <c r="R306" t="s">
        <v>136</v>
      </c>
      <c r="S306" t="s">
        <v>135</v>
      </c>
      <c r="T306" t="s">
        <v>137</v>
      </c>
      <c r="U306" t="s">
        <v>137</v>
      </c>
      <c r="V306">
        <v>0</v>
      </c>
      <c r="W306" t="s">
        <v>200</v>
      </c>
      <c r="X306">
        <v>143.5</v>
      </c>
      <c r="Y306">
        <v>20080614</v>
      </c>
      <c r="Z306" t="s">
        <v>138</v>
      </c>
      <c r="AA306" t="s">
        <v>412</v>
      </c>
      <c r="AB306" t="s">
        <v>1103</v>
      </c>
      <c r="AC306">
        <v>40</v>
      </c>
      <c r="AD306">
        <v>59.14</v>
      </c>
      <c r="AE306">
        <v>52.26</v>
      </c>
      <c r="AF306">
        <v>10.19</v>
      </c>
      <c r="AG306">
        <v>9.09</v>
      </c>
      <c r="AH306">
        <v>9.25</v>
      </c>
      <c r="AI306">
        <v>40</v>
      </c>
      <c r="AJ306" t="s">
        <v>1157</v>
      </c>
      <c r="AK306">
        <v>40</v>
      </c>
      <c r="AL306">
        <v>10.3</v>
      </c>
      <c r="AM306">
        <v>12.7</v>
      </c>
      <c r="AN306">
        <v>23</v>
      </c>
      <c r="AO306">
        <v>0</v>
      </c>
      <c r="AP306">
        <v>3146</v>
      </c>
      <c r="AQ306">
        <v>3157</v>
      </c>
      <c r="AR306">
        <v>3150</v>
      </c>
      <c r="AS306">
        <v>13.2</v>
      </c>
      <c r="AT306">
        <v>13.9</v>
      </c>
      <c r="AU306">
        <v>13.6</v>
      </c>
      <c r="AV306">
        <v>2.2200000000000002</v>
      </c>
      <c r="AW306">
        <v>2.36</v>
      </c>
      <c r="AX306">
        <v>2.2799999999999998</v>
      </c>
      <c r="AY306">
        <v>5060.5</v>
      </c>
      <c r="AZ306">
        <v>6015.8</v>
      </c>
      <c r="BA306">
        <v>5448.1</v>
      </c>
      <c r="BB306">
        <v>1895.2</v>
      </c>
      <c r="BC306">
        <v>2365.1999999999998</v>
      </c>
      <c r="BD306">
        <v>2229.4</v>
      </c>
      <c r="BE306">
        <v>824</v>
      </c>
      <c r="BF306">
        <v>857</v>
      </c>
      <c r="BG306">
        <v>848</v>
      </c>
      <c r="BH306">
        <v>143.5</v>
      </c>
      <c r="BI306">
        <v>143.6</v>
      </c>
      <c r="BJ306">
        <v>143.5</v>
      </c>
      <c r="BK306">
        <v>87.4</v>
      </c>
      <c r="BL306">
        <v>88.6</v>
      </c>
      <c r="BM306">
        <v>87.9</v>
      </c>
      <c r="BN306">
        <v>93</v>
      </c>
      <c r="BO306">
        <v>94.1</v>
      </c>
      <c r="BP306">
        <v>93.5</v>
      </c>
      <c r="BQ306">
        <v>5.4</v>
      </c>
      <c r="BR306">
        <v>5.7</v>
      </c>
      <c r="BS306">
        <v>5.6</v>
      </c>
      <c r="BT306">
        <v>29.6</v>
      </c>
      <c r="BU306">
        <v>41.4</v>
      </c>
      <c r="BV306">
        <v>34</v>
      </c>
      <c r="BW306">
        <v>272</v>
      </c>
      <c r="BX306">
        <v>284</v>
      </c>
      <c r="BY306">
        <v>278</v>
      </c>
      <c r="BZ306">
        <v>10.6</v>
      </c>
      <c r="CA306">
        <v>11.3</v>
      </c>
      <c r="CB306">
        <v>11</v>
      </c>
      <c r="CC306">
        <v>0.2</v>
      </c>
      <c r="CD306">
        <v>0.2</v>
      </c>
      <c r="CE306">
        <v>0.2</v>
      </c>
      <c r="CF306">
        <v>0.46</v>
      </c>
      <c r="CG306">
        <v>0.55000000000000004</v>
      </c>
      <c r="CH306">
        <v>0.5</v>
      </c>
      <c r="CI306">
        <v>35</v>
      </c>
      <c r="CJ306">
        <v>35</v>
      </c>
      <c r="CK306">
        <v>35</v>
      </c>
      <c r="CL306">
        <v>160.19999999999999</v>
      </c>
      <c r="CM306">
        <v>187.3</v>
      </c>
      <c r="CN306">
        <v>172.6</v>
      </c>
      <c r="CO306">
        <v>1660</v>
      </c>
      <c r="CP306">
        <v>720</v>
      </c>
      <c r="CQ306">
        <v>540</v>
      </c>
      <c r="CR306">
        <v>1800</v>
      </c>
      <c r="CS306">
        <v>7.6200000000000004E-2</v>
      </c>
      <c r="CT306">
        <v>8.3799999999999999E-2</v>
      </c>
      <c r="CU306">
        <v>0.08</v>
      </c>
      <c r="CV306">
        <v>8.6400000000000005E-2</v>
      </c>
      <c r="CW306">
        <v>0.1016</v>
      </c>
      <c r="CX306">
        <v>9.3299999999999994E-2</v>
      </c>
      <c r="CY306">
        <v>6.3500000000000001E-2</v>
      </c>
      <c r="CZ306">
        <v>6.8599999999999994E-2</v>
      </c>
      <c r="DA306">
        <v>6.6000000000000003E-2</v>
      </c>
      <c r="DB306">
        <v>6.6000000000000003E-2</v>
      </c>
      <c r="DC306">
        <v>7.1099999999999997E-2</v>
      </c>
      <c r="DD306">
        <v>6.8599999999999994E-2</v>
      </c>
      <c r="DE306">
        <v>6.0999999999999999E-2</v>
      </c>
      <c r="DF306">
        <v>6.8599999999999994E-2</v>
      </c>
      <c r="DG306">
        <v>6.4799999999999996E-2</v>
      </c>
      <c r="DH306">
        <v>2.5000000000000001E-3</v>
      </c>
      <c r="DI306">
        <v>3</v>
      </c>
      <c r="DJ306">
        <v>4.5699999999999998E-2</v>
      </c>
      <c r="DK306">
        <v>320</v>
      </c>
      <c r="DL306">
        <v>320</v>
      </c>
      <c r="DM306">
        <v>8252</v>
      </c>
      <c r="DN306" t="s">
        <v>188</v>
      </c>
      <c r="DO306" t="s">
        <v>1152</v>
      </c>
      <c r="DP306">
        <v>2405</v>
      </c>
      <c r="DQ306" t="s">
        <v>965</v>
      </c>
      <c r="DR306">
        <v>168</v>
      </c>
      <c r="DS306">
        <v>20080616</v>
      </c>
      <c r="DT306" t="s">
        <v>1155</v>
      </c>
      <c r="DU306">
        <v>320</v>
      </c>
      <c r="DV306" t="s">
        <v>1144</v>
      </c>
    </row>
    <row r="307" spans="1:126">
      <c r="A307" t="s">
        <v>126</v>
      </c>
      <c r="B307">
        <v>4</v>
      </c>
      <c r="C307">
        <v>28.1</v>
      </c>
      <c r="D307">
        <v>66959</v>
      </c>
      <c r="E307" t="s">
        <v>577</v>
      </c>
      <c r="F307" t="s">
        <v>128</v>
      </c>
      <c r="G307">
        <v>20080627</v>
      </c>
      <c r="H307" t="s">
        <v>400</v>
      </c>
      <c r="I307" t="s">
        <v>334</v>
      </c>
      <c r="J307">
        <v>20080719</v>
      </c>
      <c r="K307" t="s">
        <v>624</v>
      </c>
      <c r="L307" t="s">
        <v>930</v>
      </c>
      <c r="M307" t="s">
        <v>1028</v>
      </c>
      <c r="N307" t="s">
        <v>133</v>
      </c>
      <c r="O307" t="s">
        <v>133</v>
      </c>
      <c r="P307">
        <v>2.5059</v>
      </c>
      <c r="Q307" t="s">
        <v>135</v>
      </c>
      <c r="R307" t="s">
        <v>136</v>
      </c>
      <c r="S307" t="s">
        <v>135</v>
      </c>
      <c r="T307" t="s">
        <v>137</v>
      </c>
      <c r="U307" t="s">
        <v>137</v>
      </c>
      <c r="V307">
        <v>0</v>
      </c>
      <c r="W307" t="s">
        <v>151</v>
      </c>
      <c r="X307">
        <v>143.5</v>
      </c>
      <c r="Y307">
        <v>20080625</v>
      </c>
      <c r="Z307" t="s">
        <v>138</v>
      </c>
      <c r="AA307" t="s">
        <v>652</v>
      </c>
      <c r="AB307" t="s">
        <v>1081</v>
      </c>
      <c r="AC307">
        <v>40</v>
      </c>
      <c r="AD307">
        <v>0</v>
      </c>
      <c r="AE307">
        <v>52.17</v>
      </c>
      <c r="AF307">
        <v>0</v>
      </c>
      <c r="AG307">
        <v>9.1199999999999992</v>
      </c>
      <c r="AH307">
        <v>9.2899999999999991</v>
      </c>
      <c r="AI307">
        <v>-60</v>
      </c>
      <c r="AJ307" t="s">
        <v>1158</v>
      </c>
      <c r="AK307">
        <v>40</v>
      </c>
      <c r="AL307">
        <v>13</v>
      </c>
      <c r="AM307">
        <v>15.1</v>
      </c>
      <c r="AN307">
        <v>28.1</v>
      </c>
      <c r="AO307">
        <v>0</v>
      </c>
      <c r="AP307">
        <v>3148</v>
      </c>
      <c r="AQ307">
        <v>3156</v>
      </c>
      <c r="AR307">
        <v>3151.7</v>
      </c>
      <c r="AS307">
        <v>13.3</v>
      </c>
      <c r="AT307">
        <v>13.6</v>
      </c>
      <c r="AU307">
        <v>13.4</v>
      </c>
      <c r="AV307">
        <v>2.29</v>
      </c>
      <c r="AW307">
        <v>2.3199999999999998</v>
      </c>
      <c r="AX307">
        <v>2.2999999999999998</v>
      </c>
      <c r="AY307">
        <v>6.5</v>
      </c>
      <c r="AZ307">
        <v>7.2</v>
      </c>
      <c r="BA307">
        <v>6.9</v>
      </c>
      <c r="BB307" t="s">
        <v>168</v>
      </c>
      <c r="BC307" t="s">
        <v>168</v>
      </c>
      <c r="BD307" t="s">
        <v>168</v>
      </c>
      <c r="BE307">
        <v>841</v>
      </c>
      <c r="BF307">
        <v>865</v>
      </c>
      <c r="BG307">
        <v>852</v>
      </c>
      <c r="BH307">
        <v>143.1</v>
      </c>
      <c r="BI307">
        <v>143.9</v>
      </c>
      <c r="BJ307">
        <v>143.6</v>
      </c>
      <c r="BK307">
        <v>87.4</v>
      </c>
      <c r="BL307">
        <v>88.2</v>
      </c>
      <c r="BM307">
        <v>87.8</v>
      </c>
      <c r="BN307">
        <v>93.2</v>
      </c>
      <c r="BO307">
        <v>93.8</v>
      </c>
      <c r="BP307">
        <v>93.5</v>
      </c>
      <c r="BQ307">
        <v>5.5</v>
      </c>
      <c r="BR307">
        <v>5.9</v>
      </c>
      <c r="BS307">
        <v>5.7</v>
      </c>
      <c r="BT307">
        <v>28.5</v>
      </c>
      <c r="BU307">
        <v>34.200000000000003</v>
      </c>
      <c r="BV307">
        <v>30.8</v>
      </c>
      <c r="BW307">
        <v>276</v>
      </c>
      <c r="BX307">
        <v>276</v>
      </c>
      <c r="BY307">
        <v>276</v>
      </c>
      <c r="BZ307">
        <v>9.5</v>
      </c>
      <c r="CA307">
        <v>10.1</v>
      </c>
      <c r="CB307">
        <v>9.6</v>
      </c>
      <c r="CC307">
        <v>0.3</v>
      </c>
      <c r="CD307">
        <v>0.3</v>
      </c>
      <c r="CE307">
        <v>0.3</v>
      </c>
      <c r="CF307">
        <v>0.5</v>
      </c>
      <c r="CG307">
        <v>0.5</v>
      </c>
      <c r="CH307">
        <v>0.5</v>
      </c>
      <c r="CI307">
        <v>35</v>
      </c>
      <c r="CJ307">
        <v>35</v>
      </c>
      <c r="CK307">
        <v>35</v>
      </c>
      <c r="CL307">
        <v>254.8</v>
      </c>
      <c r="CM307">
        <v>297.3</v>
      </c>
      <c r="CN307">
        <v>276.8</v>
      </c>
      <c r="CO307">
        <v>1660</v>
      </c>
      <c r="CP307">
        <v>720</v>
      </c>
      <c r="CQ307">
        <v>540</v>
      </c>
      <c r="CR307">
        <v>1900</v>
      </c>
      <c r="CS307">
        <v>5.5899999999999998E-2</v>
      </c>
      <c r="CT307">
        <v>5.5899999999999998E-2</v>
      </c>
      <c r="CU307">
        <v>5.5899999999999998E-2</v>
      </c>
      <c r="CV307">
        <v>0.1067</v>
      </c>
      <c r="CW307">
        <v>0.1067</v>
      </c>
      <c r="CX307">
        <v>0.1067</v>
      </c>
      <c r="CY307">
        <v>6.6000000000000003E-2</v>
      </c>
      <c r="CZ307">
        <v>6.6000000000000003E-2</v>
      </c>
      <c r="DA307">
        <v>6.6000000000000003E-2</v>
      </c>
      <c r="DB307">
        <v>5.0799999999999998E-2</v>
      </c>
      <c r="DC307">
        <v>6.6000000000000003E-2</v>
      </c>
      <c r="DD307">
        <v>5.8400000000000001E-2</v>
      </c>
      <c r="DE307">
        <v>5.5899999999999998E-2</v>
      </c>
      <c r="DF307">
        <v>7.6200000000000004E-2</v>
      </c>
      <c r="DG307">
        <v>6.6000000000000003E-2</v>
      </c>
      <c r="DH307">
        <v>0</v>
      </c>
      <c r="DI307">
        <v>12</v>
      </c>
      <c r="DJ307">
        <v>5.33E-2</v>
      </c>
      <c r="DK307" t="s">
        <v>825</v>
      </c>
      <c r="DL307" t="s">
        <v>1020</v>
      </c>
      <c r="DM307">
        <v>8252</v>
      </c>
      <c r="DN307">
        <v>8231</v>
      </c>
      <c r="DO307" t="s">
        <v>1143</v>
      </c>
      <c r="DP307">
        <v>2405</v>
      </c>
      <c r="DQ307" t="s">
        <v>142</v>
      </c>
      <c r="DR307">
        <v>191</v>
      </c>
      <c r="DS307">
        <v>20080627</v>
      </c>
      <c r="DT307" t="s">
        <v>400</v>
      </c>
      <c r="DU307">
        <v>66</v>
      </c>
      <c r="DV307" t="s">
        <v>1159</v>
      </c>
    </row>
    <row r="308" spans="1:126">
      <c r="A308" t="s">
        <v>126</v>
      </c>
      <c r="B308">
        <v>4</v>
      </c>
      <c r="C308">
        <v>40.200000000000003</v>
      </c>
      <c r="D308">
        <v>67492</v>
      </c>
      <c r="E308" t="s">
        <v>577</v>
      </c>
      <c r="F308" t="s">
        <v>128</v>
      </c>
      <c r="G308">
        <v>20080702</v>
      </c>
      <c r="H308" t="s">
        <v>925</v>
      </c>
      <c r="I308" t="s">
        <v>334</v>
      </c>
      <c r="J308">
        <v>20080719</v>
      </c>
      <c r="K308" t="s">
        <v>624</v>
      </c>
      <c r="L308" t="s">
        <v>930</v>
      </c>
      <c r="M308" t="s">
        <v>602</v>
      </c>
      <c r="N308" t="s">
        <v>133</v>
      </c>
      <c r="O308" t="s">
        <v>133</v>
      </c>
      <c r="P308">
        <v>5.3663999999999996</v>
      </c>
      <c r="Q308" t="s">
        <v>135</v>
      </c>
      <c r="R308" t="s">
        <v>136</v>
      </c>
      <c r="S308" t="s">
        <v>135</v>
      </c>
      <c r="T308" t="s">
        <v>137</v>
      </c>
      <c r="U308" t="s">
        <v>137</v>
      </c>
      <c r="V308">
        <v>0</v>
      </c>
      <c r="W308" t="s">
        <v>151</v>
      </c>
      <c r="X308">
        <v>143.5</v>
      </c>
      <c r="Y308">
        <v>20080630</v>
      </c>
      <c r="Z308" t="s">
        <v>138</v>
      </c>
      <c r="AA308" t="s">
        <v>1039</v>
      </c>
      <c r="AB308" t="s">
        <v>1160</v>
      </c>
      <c r="AC308">
        <v>40</v>
      </c>
      <c r="AD308">
        <v>59.08</v>
      </c>
      <c r="AE308">
        <v>52.12</v>
      </c>
      <c r="AF308">
        <v>10.16</v>
      </c>
      <c r="AG308">
        <v>9.14</v>
      </c>
      <c r="AH308">
        <v>9.32</v>
      </c>
      <c r="AI308">
        <v>-40</v>
      </c>
      <c r="AJ308" t="s">
        <v>1161</v>
      </c>
      <c r="AK308">
        <v>40</v>
      </c>
      <c r="AL308">
        <v>23.7</v>
      </c>
      <c r="AM308">
        <v>16.5</v>
      </c>
      <c r="AN308">
        <v>40.200000000000003</v>
      </c>
      <c r="AO308">
        <v>0</v>
      </c>
      <c r="AP308">
        <v>3149</v>
      </c>
      <c r="AQ308">
        <v>3156</v>
      </c>
      <c r="AR308">
        <v>3151.6</v>
      </c>
      <c r="AS308">
        <v>13.4</v>
      </c>
      <c r="AT308">
        <v>13.7</v>
      </c>
      <c r="AU308">
        <v>13.5</v>
      </c>
      <c r="AV308">
        <v>2.2200000000000002</v>
      </c>
      <c r="AW308">
        <v>2.35</v>
      </c>
      <c r="AX308">
        <v>2.2799999999999998</v>
      </c>
      <c r="AY308">
        <v>6.5</v>
      </c>
      <c r="AZ308">
        <v>7.3</v>
      </c>
      <c r="BA308">
        <v>7</v>
      </c>
      <c r="BB308" t="s">
        <v>168</v>
      </c>
      <c r="BC308" t="s">
        <v>168</v>
      </c>
      <c r="BD308" t="s">
        <v>168</v>
      </c>
      <c r="BE308">
        <v>827</v>
      </c>
      <c r="BF308">
        <v>872</v>
      </c>
      <c r="BG308">
        <v>854</v>
      </c>
      <c r="BH308">
        <v>143.1</v>
      </c>
      <c r="BI308">
        <v>143.80000000000001</v>
      </c>
      <c r="BJ308">
        <v>143.5</v>
      </c>
      <c r="BK308">
        <v>87</v>
      </c>
      <c r="BL308">
        <v>88.1</v>
      </c>
      <c r="BM308">
        <v>87.7</v>
      </c>
      <c r="BN308">
        <v>92.6</v>
      </c>
      <c r="BO308">
        <v>93.8</v>
      </c>
      <c r="BP308">
        <v>93.3</v>
      </c>
      <c r="BQ308">
        <v>5.2</v>
      </c>
      <c r="BR308">
        <v>5.9</v>
      </c>
      <c r="BS308">
        <v>5.6</v>
      </c>
      <c r="BT308">
        <v>29.4</v>
      </c>
      <c r="BU308">
        <v>35.1</v>
      </c>
      <c r="BV308">
        <v>32.799999999999997</v>
      </c>
      <c r="BW308">
        <v>276</v>
      </c>
      <c r="BX308">
        <v>276</v>
      </c>
      <c r="BY308">
        <v>276</v>
      </c>
      <c r="BZ308">
        <v>8.1</v>
      </c>
      <c r="CA308">
        <v>8.1</v>
      </c>
      <c r="CB308">
        <v>8.1</v>
      </c>
      <c r="CC308">
        <v>0.3</v>
      </c>
      <c r="CD308">
        <v>0.3</v>
      </c>
      <c r="CE308">
        <v>0.3</v>
      </c>
      <c r="CF308">
        <v>0.47</v>
      </c>
      <c r="CG308">
        <v>0.5</v>
      </c>
      <c r="CH308">
        <v>0.5</v>
      </c>
      <c r="CI308">
        <v>35</v>
      </c>
      <c r="CJ308">
        <v>35</v>
      </c>
      <c r="CK308">
        <v>35</v>
      </c>
      <c r="CL308">
        <v>311.5</v>
      </c>
      <c r="CM308">
        <v>399.3</v>
      </c>
      <c r="CN308">
        <v>345.2</v>
      </c>
      <c r="CO308">
        <v>1660</v>
      </c>
      <c r="CP308">
        <v>720</v>
      </c>
      <c r="CQ308">
        <v>540</v>
      </c>
      <c r="CR308">
        <v>1880</v>
      </c>
      <c r="CS308">
        <v>5.0799999999999998E-2</v>
      </c>
      <c r="CT308">
        <v>5.0799999999999998E-2</v>
      </c>
      <c r="CU308">
        <v>5.0799999999999998E-2</v>
      </c>
      <c r="CV308">
        <v>7.6200000000000004E-2</v>
      </c>
      <c r="CW308">
        <v>7.6200000000000004E-2</v>
      </c>
      <c r="CX308">
        <v>7.6200000000000004E-2</v>
      </c>
      <c r="CY308">
        <v>7.1099999999999997E-2</v>
      </c>
      <c r="CZ308">
        <v>7.1099999999999997E-2</v>
      </c>
      <c r="DA308">
        <v>7.1099999999999997E-2</v>
      </c>
      <c r="DB308">
        <v>7.1099999999999997E-2</v>
      </c>
      <c r="DC308">
        <v>7.6200000000000004E-2</v>
      </c>
      <c r="DD308">
        <v>7.3700000000000002E-2</v>
      </c>
      <c r="DE308">
        <v>6.0999999999999999E-2</v>
      </c>
      <c r="DF308">
        <v>7.6200000000000004E-2</v>
      </c>
      <c r="DG308">
        <v>6.8599999999999994E-2</v>
      </c>
      <c r="DH308">
        <v>0</v>
      </c>
      <c r="DI308">
        <v>1</v>
      </c>
      <c r="DJ308">
        <v>4.0599999999999997E-2</v>
      </c>
      <c r="DK308" t="s">
        <v>1162</v>
      </c>
      <c r="DL308" t="s">
        <v>1163</v>
      </c>
      <c r="DM308">
        <v>8252</v>
      </c>
      <c r="DN308">
        <v>8231</v>
      </c>
      <c r="DO308" t="s">
        <v>1164</v>
      </c>
      <c r="DP308">
        <v>2405</v>
      </c>
      <c r="DQ308" t="s">
        <v>142</v>
      </c>
      <c r="DR308">
        <v>1</v>
      </c>
      <c r="DS308">
        <v>20080702</v>
      </c>
      <c r="DT308" t="s">
        <v>925</v>
      </c>
      <c r="DU308">
        <v>189</v>
      </c>
      <c r="DV308" t="s">
        <v>1144</v>
      </c>
    </row>
    <row r="309" spans="1:126">
      <c r="A309" t="s">
        <v>126</v>
      </c>
      <c r="B309">
        <v>4</v>
      </c>
      <c r="C309">
        <v>13.8</v>
      </c>
      <c r="D309">
        <v>67494</v>
      </c>
      <c r="E309" t="s">
        <v>144</v>
      </c>
      <c r="F309" t="s">
        <v>128</v>
      </c>
      <c r="G309">
        <v>20080710</v>
      </c>
      <c r="H309" t="s">
        <v>208</v>
      </c>
      <c r="I309" t="s">
        <v>913</v>
      </c>
      <c r="J309">
        <v>20080827</v>
      </c>
      <c r="K309" t="s">
        <v>624</v>
      </c>
      <c r="L309" t="s">
        <v>914</v>
      </c>
      <c r="M309" t="s">
        <v>1165</v>
      </c>
      <c r="N309" t="s">
        <v>1000</v>
      </c>
      <c r="O309" t="s">
        <v>930</v>
      </c>
      <c r="P309">
        <v>2.3706999999999998</v>
      </c>
      <c r="Q309" t="s">
        <v>135</v>
      </c>
      <c r="R309" t="s">
        <v>136</v>
      </c>
      <c r="S309" t="s">
        <v>135</v>
      </c>
      <c r="T309" t="s">
        <v>137</v>
      </c>
      <c r="U309" t="s">
        <v>137</v>
      </c>
      <c r="V309">
        <v>0</v>
      </c>
      <c r="W309" t="s">
        <v>200</v>
      </c>
      <c r="X309">
        <v>143.5</v>
      </c>
      <c r="Y309">
        <v>20080708</v>
      </c>
      <c r="Z309" t="s">
        <v>138</v>
      </c>
      <c r="AA309" t="s">
        <v>1166</v>
      </c>
      <c r="AB309" t="s">
        <v>1081</v>
      </c>
      <c r="AC309">
        <v>40</v>
      </c>
      <c r="AD309">
        <v>71.569999999999993</v>
      </c>
      <c r="AE309">
        <v>65.709999999999994</v>
      </c>
      <c r="AF309">
        <v>10.89</v>
      </c>
      <c r="AG309">
        <v>10.130000000000001</v>
      </c>
      <c r="AH309">
        <v>10.25</v>
      </c>
      <c r="AI309">
        <v>180</v>
      </c>
      <c r="AJ309" t="s">
        <v>247</v>
      </c>
      <c r="AK309">
        <v>40</v>
      </c>
      <c r="AL309">
        <v>9.1</v>
      </c>
      <c r="AM309">
        <v>4.7</v>
      </c>
      <c r="AN309">
        <v>13.8</v>
      </c>
      <c r="AO309">
        <v>0</v>
      </c>
      <c r="AP309">
        <v>3149</v>
      </c>
      <c r="AQ309">
        <v>3157</v>
      </c>
      <c r="AR309">
        <v>3151.6</v>
      </c>
      <c r="AS309">
        <v>13.2</v>
      </c>
      <c r="AT309">
        <v>13.5</v>
      </c>
      <c r="AU309">
        <v>13.3</v>
      </c>
      <c r="AV309">
        <v>2.2000000000000002</v>
      </c>
      <c r="AW309">
        <v>2.2799999999999998</v>
      </c>
      <c r="AX309">
        <v>2.25</v>
      </c>
      <c r="AY309">
        <v>6.2</v>
      </c>
      <c r="AZ309">
        <v>6.5</v>
      </c>
      <c r="BA309">
        <v>6.4</v>
      </c>
      <c r="BB309" t="s">
        <v>168</v>
      </c>
      <c r="BC309" t="s">
        <v>168</v>
      </c>
      <c r="BD309" t="s">
        <v>168</v>
      </c>
      <c r="BE309">
        <v>836</v>
      </c>
      <c r="BF309">
        <v>863</v>
      </c>
      <c r="BG309">
        <v>850</v>
      </c>
      <c r="BH309">
        <v>143.19999999999999</v>
      </c>
      <c r="BI309">
        <v>143.69999999999999</v>
      </c>
      <c r="BJ309">
        <v>143.5</v>
      </c>
      <c r="BK309">
        <v>87.2</v>
      </c>
      <c r="BL309">
        <v>88.3</v>
      </c>
      <c r="BM309">
        <v>87.9</v>
      </c>
      <c r="BN309">
        <v>92.8</v>
      </c>
      <c r="BO309">
        <v>93.9</v>
      </c>
      <c r="BP309">
        <v>93.6</v>
      </c>
      <c r="BQ309">
        <v>5.5</v>
      </c>
      <c r="BR309">
        <v>5.8</v>
      </c>
      <c r="BS309">
        <v>5.6</v>
      </c>
      <c r="BT309">
        <v>31.3</v>
      </c>
      <c r="BU309">
        <v>35.700000000000003</v>
      </c>
      <c r="BV309">
        <v>32.799999999999997</v>
      </c>
      <c r="BW309">
        <v>276</v>
      </c>
      <c r="BX309">
        <v>276</v>
      </c>
      <c r="BY309">
        <v>276</v>
      </c>
      <c r="BZ309">
        <v>10.1</v>
      </c>
      <c r="CA309">
        <v>10.1</v>
      </c>
      <c r="CB309">
        <v>10.1</v>
      </c>
      <c r="CC309">
        <v>0.3</v>
      </c>
      <c r="CD309">
        <v>3</v>
      </c>
      <c r="CE309">
        <v>0.6</v>
      </c>
      <c r="CF309">
        <v>0.5</v>
      </c>
      <c r="CG309">
        <v>0.5</v>
      </c>
      <c r="CH309">
        <v>0.5</v>
      </c>
      <c r="CI309">
        <v>35</v>
      </c>
      <c r="CJ309">
        <v>35</v>
      </c>
      <c r="CK309">
        <v>35</v>
      </c>
      <c r="CL309">
        <v>186.9</v>
      </c>
      <c r="CM309">
        <v>257.7</v>
      </c>
      <c r="CN309">
        <v>217</v>
      </c>
      <c r="CO309">
        <v>1660</v>
      </c>
      <c r="CP309">
        <v>720</v>
      </c>
      <c r="CQ309">
        <v>540</v>
      </c>
      <c r="CR309">
        <v>1660</v>
      </c>
      <c r="CS309">
        <v>5.0799999999999998E-2</v>
      </c>
      <c r="CT309">
        <v>5.0799999999999998E-2</v>
      </c>
      <c r="CU309">
        <v>5.0799999999999998E-2</v>
      </c>
      <c r="CV309">
        <v>7.6200000000000004E-2</v>
      </c>
      <c r="CW309">
        <v>7.6200000000000004E-2</v>
      </c>
      <c r="CX309">
        <v>7.6200000000000004E-2</v>
      </c>
      <c r="CY309">
        <v>6.8599999999999994E-2</v>
      </c>
      <c r="CZ309">
        <v>6.8599999999999994E-2</v>
      </c>
      <c r="DA309">
        <v>6.8599999999999994E-2</v>
      </c>
      <c r="DB309">
        <v>7.1099999999999997E-2</v>
      </c>
      <c r="DC309">
        <v>7.6200000000000004E-2</v>
      </c>
      <c r="DD309">
        <v>7.3700000000000002E-2</v>
      </c>
      <c r="DE309">
        <v>6.0999999999999999E-2</v>
      </c>
      <c r="DF309">
        <v>7.6200000000000004E-2</v>
      </c>
      <c r="DG309">
        <v>6.8599999999999994E-2</v>
      </c>
      <c r="DH309">
        <v>0</v>
      </c>
      <c r="DI309">
        <v>2</v>
      </c>
      <c r="DJ309">
        <v>4.8300000000000003E-2</v>
      </c>
      <c r="DK309" t="s">
        <v>1162</v>
      </c>
      <c r="DL309" t="s">
        <v>1163</v>
      </c>
      <c r="DM309">
        <v>8252</v>
      </c>
      <c r="DN309">
        <v>8231</v>
      </c>
      <c r="DO309" t="s">
        <v>1164</v>
      </c>
      <c r="DP309" t="s">
        <v>619</v>
      </c>
      <c r="DQ309" t="s">
        <v>142</v>
      </c>
      <c r="DR309" t="s">
        <v>1167</v>
      </c>
      <c r="DS309">
        <v>20080710</v>
      </c>
      <c r="DT309" t="s">
        <v>208</v>
      </c>
      <c r="DU309">
        <v>189</v>
      </c>
      <c r="DV309" t="s">
        <v>1144</v>
      </c>
    </row>
    <row r="310" spans="1:126">
      <c r="A310" t="s">
        <v>160</v>
      </c>
      <c r="B310">
        <v>3</v>
      </c>
      <c r="C310">
        <v>14.2</v>
      </c>
      <c r="D310">
        <v>67503</v>
      </c>
      <c r="E310" t="s">
        <v>577</v>
      </c>
      <c r="F310" t="s">
        <v>145</v>
      </c>
      <c r="G310">
        <v>20080725</v>
      </c>
      <c r="H310" t="s">
        <v>1166</v>
      </c>
      <c r="I310" t="s">
        <v>236</v>
      </c>
      <c r="J310">
        <v>20080728</v>
      </c>
      <c r="K310" t="s">
        <v>624</v>
      </c>
      <c r="L310" t="s">
        <v>1038</v>
      </c>
      <c r="M310" t="s">
        <v>1041</v>
      </c>
      <c r="N310" t="s">
        <v>133</v>
      </c>
      <c r="O310" t="s">
        <v>133</v>
      </c>
      <c r="P310">
        <v>-0.78010000000000002</v>
      </c>
      <c r="Q310" t="s">
        <v>135</v>
      </c>
      <c r="R310" t="s">
        <v>136</v>
      </c>
      <c r="S310" t="s">
        <v>135</v>
      </c>
      <c r="T310" t="s">
        <v>137</v>
      </c>
      <c r="U310" t="s">
        <v>137</v>
      </c>
      <c r="V310">
        <v>0</v>
      </c>
      <c r="W310" t="s">
        <v>200</v>
      </c>
      <c r="X310">
        <v>143.5</v>
      </c>
      <c r="Y310">
        <v>20080723</v>
      </c>
      <c r="Z310" t="s">
        <v>138</v>
      </c>
      <c r="AA310" t="s">
        <v>1168</v>
      </c>
      <c r="AB310" t="s">
        <v>1103</v>
      </c>
      <c r="AC310">
        <v>40</v>
      </c>
      <c r="AD310">
        <v>59.01</v>
      </c>
      <c r="AE310">
        <v>51.59</v>
      </c>
      <c r="AF310">
        <v>10.26</v>
      </c>
      <c r="AG310">
        <v>9.02</v>
      </c>
      <c r="AH310">
        <v>9.25</v>
      </c>
      <c r="AI310">
        <v>240</v>
      </c>
      <c r="AJ310" t="s">
        <v>1169</v>
      </c>
      <c r="AK310">
        <v>40</v>
      </c>
      <c r="AL310">
        <v>7.4</v>
      </c>
      <c r="AM310">
        <v>6.8</v>
      </c>
      <c r="AN310">
        <v>14.2</v>
      </c>
      <c r="AO310">
        <v>0</v>
      </c>
      <c r="AP310">
        <v>3148</v>
      </c>
      <c r="AQ310">
        <v>3152</v>
      </c>
      <c r="AR310">
        <v>3150</v>
      </c>
      <c r="AS310">
        <v>13</v>
      </c>
      <c r="AT310">
        <v>13.4</v>
      </c>
      <c r="AU310">
        <v>13.2</v>
      </c>
      <c r="AV310">
        <v>2.2000000000000002</v>
      </c>
      <c r="AW310">
        <v>2.36</v>
      </c>
      <c r="AX310">
        <v>2.2599999999999998</v>
      </c>
      <c r="AY310">
        <v>4793.8999999999996</v>
      </c>
      <c r="AZ310">
        <v>5051.3</v>
      </c>
      <c r="BA310">
        <v>4898.3</v>
      </c>
      <c r="BB310">
        <v>1729</v>
      </c>
      <c r="BC310">
        <v>2296.6</v>
      </c>
      <c r="BD310">
        <v>2243.9</v>
      </c>
      <c r="BE310">
        <v>837</v>
      </c>
      <c r="BF310">
        <v>863</v>
      </c>
      <c r="BG310">
        <v>848</v>
      </c>
      <c r="BH310">
        <v>143.5</v>
      </c>
      <c r="BI310">
        <v>144</v>
      </c>
      <c r="BJ310">
        <v>143.6</v>
      </c>
      <c r="BK310">
        <v>87.9</v>
      </c>
      <c r="BL310">
        <v>87.9</v>
      </c>
      <c r="BM310">
        <v>87.9</v>
      </c>
      <c r="BN310">
        <v>93.4</v>
      </c>
      <c r="BO310">
        <v>93.6</v>
      </c>
      <c r="BP310">
        <v>93.5</v>
      </c>
      <c r="BQ310">
        <v>5.5</v>
      </c>
      <c r="BR310">
        <v>5.7</v>
      </c>
      <c r="BS310">
        <v>5.6</v>
      </c>
      <c r="BT310">
        <v>34.4</v>
      </c>
      <c r="BU310">
        <v>39.700000000000003</v>
      </c>
      <c r="BV310">
        <v>36</v>
      </c>
      <c r="BW310">
        <v>274</v>
      </c>
      <c r="BX310">
        <v>284</v>
      </c>
      <c r="BY310">
        <v>278</v>
      </c>
      <c r="BZ310">
        <v>9.1</v>
      </c>
      <c r="CA310">
        <v>10.199999999999999</v>
      </c>
      <c r="CB310">
        <v>9.6999999999999993</v>
      </c>
      <c r="CC310">
        <v>0.1</v>
      </c>
      <c r="CD310">
        <v>0.6</v>
      </c>
      <c r="CE310">
        <v>0.4</v>
      </c>
      <c r="CF310">
        <v>0.48</v>
      </c>
      <c r="CG310">
        <v>0.51</v>
      </c>
      <c r="CH310">
        <v>0.5</v>
      </c>
      <c r="CI310">
        <v>35</v>
      </c>
      <c r="CJ310">
        <v>35</v>
      </c>
      <c r="CK310">
        <v>35</v>
      </c>
      <c r="CL310">
        <v>372.6</v>
      </c>
      <c r="CM310">
        <v>400.7</v>
      </c>
      <c r="CN310">
        <v>385.9</v>
      </c>
      <c r="CO310">
        <v>1660</v>
      </c>
      <c r="CP310">
        <v>720</v>
      </c>
      <c r="CQ310">
        <v>540</v>
      </c>
      <c r="CR310">
        <v>1600</v>
      </c>
      <c r="CS310">
        <v>8.8900000000000007E-2</v>
      </c>
      <c r="CT310">
        <v>9.4E-2</v>
      </c>
      <c r="CU310">
        <v>9.2100000000000001E-2</v>
      </c>
      <c r="CV310">
        <v>0.1143</v>
      </c>
      <c r="CW310">
        <v>0.11940000000000001</v>
      </c>
      <c r="CX310">
        <v>0.1168</v>
      </c>
      <c r="CY310">
        <v>6.6000000000000003E-2</v>
      </c>
      <c r="CZ310">
        <v>7.1099999999999997E-2</v>
      </c>
      <c r="DA310">
        <v>6.7900000000000002E-2</v>
      </c>
      <c r="DB310">
        <v>6.0999999999999999E-2</v>
      </c>
      <c r="DC310">
        <v>6.0999999999999999E-2</v>
      </c>
      <c r="DD310">
        <v>6.0999999999999999E-2</v>
      </c>
      <c r="DE310">
        <v>5.0799999999999998E-2</v>
      </c>
      <c r="DF310">
        <v>5.8400000000000001E-2</v>
      </c>
      <c r="DG310">
        <v>5.4600000000000003E-2</v>
      </c>
      <c r="DH310">
        <v>1.8E-3</v>
      </c>
      <c r="DI310">
        <v>1</v>
      </c>
      <c r="DJ310">
        <v>3.8100000000000002E-2</v>
      </c>
      <c r="DK310" t="s">
        <v>893</v>
      </c>
      <c r="DL310">
        <v>152</v>
      </c>
      <c r="DM310">
        <v>8252</v>
      </c>
      <c r="DN310">
        <v>8231</v>
      </c>
      <c r="DO310">
        <v>1295</v>
      </c>
      <c r="DP310">
        <v>2405</v>
      </c>
      <c r="DQ310" t="s">
        <v>965</v>
      </c>
      <c r="DR310">
        <v>302</v>
      </c>
      <c r="DS310">
        <v>20080725</v>
      </c>
      <c r="DT310" t="s">
        <v>1166</v>
      </c>
      <c r="DU310">
        <v>152</v>
      </c>
      <c r="DV310" t="s">
        <v>1144</v>
      </c>
    </row>
    <row r="311" spans="1:126">
      <c r="A311" t="s">
        <v>126</v>
      </c>
      <c r="B311">
        <v>3</v>
      </c>
      <c r="C311">
        <v>34.9</v>
      </c>
      <c r="D311">
        <v>67493</v>
      </c>
      <c r="E311" t="s">
        <v>577</v>
      </c>
      <c r="F311" t="s">
        <v>128</v>
      </c>
      <c r="G311">
        <v>20080727</v>
      </c>
      <c r="H311" t="s">
        <v>152</v>
      </c>
      <c r="I311" t="s">
        <v>334</v>
      </c>
      <c r="J311">
        <v>20080807</v>
      </c>
      <c r="K311" t="s">
        <v>624</v>
      </c>
      <c r="L311" t="s">
        <v>812</v>
      </c>
      <c r="M311" t="s">
        <v>1140</v>
      </c>
      <c r="N311" t="s">
        <v>930</v>
      </c>
      <c r="O311" t="s">
        <v>602</v>
      </c>
      <c r="P311">
        <v>4.1135000000000002</v>
      </c>
      <c r="Q311" t="s">
        <v>135</v>
      </c>
      <c r="R311" t="s">
        <v>136</v>
      </c>
      <c r="S311" t="s">
        <v>135</v>
      </c>
      <c r="T311" t="s">
        <v>137</v>
      </c>
      <c r="U311" t="s">
        <v>137</v>
      </c>
      <c r="V311">
        <v>0</v>
      </c>
      <c r="W311" t="s">
        <v>151</v>
      </c>
      <c r="X311">
        <v>143.5</v>
      </c>
      <c r="Y311">
        <v>20080725</v>
      </c>
      <c r="Z311" t="s">
        <v>138</v>
      </c>
      <c r="AA311" t="s">
        <v>593</v>
      </c>
      <c r="AB311" t="s">
        <v>1081</v>
      </c>
      <c r="AC311">
        <v>40</v>
      </c>
      <c r="AD311">
        <v>59.09</v>
      </c>
      <c r="AE311">
        <v>52.89</v>
      </c>
      <c r="AF311">
        <v>10.15</v>
      </c>
      <c r="AG311">
        <v>9.24</v>
      </c>
      <c r="AH311">
        <v>9.4499999999999993</v>
      </c>
      <c r="AI311">
        <v>180</v>
      </c>
      <c r="AJ311" t="s">
        <v>1170</v>
      </c>
      <c r="AK311">
        <v>40</v>
      </c>
      <c r="AL311">
        <v>14.7</v>
      </c>
      <c r="AM311">
        <v>20.2</v>
      </c>
      <c r="AN311">
        <v>34.9</v>
      </c>
      <c r="AO311">
        <v>0</v>
      </c>
      <c r="AP311">
        <v>3148</v>
      </c>
      <c r="AQ311">
        <v>3155</v>
      </c>
      <c r="AR311">
        <v>3151.3</v>
      </c>
      <c r="AS311">
        <v>13.2</v>
      </c>
      <c r="AT311">
        <v>13.8</v>
      </c>
      <c r="AU311">
        <v>13.3</v>
      </c>
      <c r="AV311">
        <v>2.27</v>
      </c>
      <c r="AW311">
        <v>2.35</v>
      </c>
      <c r="AX311">
        <v>2.3199999999999998</v>
      </c>
      <c r="AY311">
        <v>6.7</v>
      </c>
      <c r="AZ311">
        <v>7.1</v>
      </c>
      <c r="BA311">
        <v>6.9</v>
      </c>
      <c r="BB311" t="s">
        <v>168</v>
      </c>
      <c r="BC311" t="s">
        <v>168</v>
      </c>
      <c r="BD311" t="s">
        <v>168</v>
      </c>
      <c r="BE311">
        <v>844</v>
      </c>
      <c r="BF311">
        <v>864</v>
      </c>
      <c r="BG311">
        <v>853</v>
      </c>
      <c r="BH311">
        <v>143.30000000000001</v>
      </c>
      <c r="BI311">
        <v>144.19999999999999</v>
      </c>
      <c r="BJ311">
        <v>143.6</v>
      </c>
      <c r="BK311">
        <v>87.5</v>
      </c>
      <c r="BL311">
        <v>88.1</v>
      </c>
      <c r="BM311">
        <v>87.8</v>
      </c>
      <c r="BN311">
        <v>93.2</v>
      </c>
      <c r="BO311">
        <v>93.7</v>
      </c>
      <c r="BP311">
        <v>93.4</v>
      </c>
      <c r="BQ311">
        <v>5.3</v>
      </c>
      <c r="BR311">
        <v>5.9</v>
      </c>
      <c r="BS311">
        <v>5.6</v>
      </c>
      <c r="BT311">
        <v>26.6</v>
      </c>
      <c r="BU311">
        <v>29.8</v>
      </c>
      <c r="BV311">
        <v>28.5</v>
      </c>
      <c r="BW311">
        <v>276</v>
      </c>
      <c r="BX311">
        <v>276</v>
      </c>
      <c r="BY311">
        <v>276</v>
      </c>
      <c r="BZ311">
        <v>8.1</v>
      </c>
      <c r="CA311">
        <v>8.8000000000000007</v>
      </c>
      <c r="CB311">
        <v>8.1999999999999993</v>
      </c>
      <c r="CC311">
        <v>0.5</v>
      </c>
      <c r="CD311">
        <v>0.5</v>
      </c>
      <c r="CE311">
        <v>0.5</v>
      </c>
      <c r="CF311">
        <v>0.5</v>
      </c>
      <c r="CG311">
        <v>0.55000000000000004</v>
      </c>
      <c r="CH311">
        <v>0.5</v>
      </c>
      <c r="CI311">
        <v>35</v>
      </c>
      <c r="CJ311">
        <v>35</v>
      </c>
      <c r="CK311">
        <v>35</v>
      </c>
      <c r="CL311">
        <v>189.7</v>
      </c>
      <c r="CM311">
        <v>252</v>
      </c>
      <c r="CN311">
        <v>226.9</v>
      </c>
      <c r="CO311">
        <v>1660</v>
      </c>
      <c r="CP311">
        <v>720</v>
      </c>
      <c r="CQ311">
        <v>540</v>
      </c>
      <c r="CR311">
        <v>1660</v>
      </c>
      <c r="CS311">
        <v>5.33E-2</v>
      </c>
      <c r="CT311">
        <v>5.33E-2</v>
      </c>
      <c r="CU311">
        <v>5.33E-2</v>
      </c>
      <c r="CV311">
        <v>8.8900000000000007E-2</v>
      </c>
      <c r="CW311">
        <v>8.8900000000000007E-2</v>
      </c>
      <c r="CX311">
        <v>8.8900000000000007E-2</v>
      </c>
      <c r="CY311">
        <v>7.6200000000000004E-2</v>
      </c>
      <c r="CZ311">
        <v>7.6200000000000004E-2</v>
      </c>
      <c r="DA311">
        <v>7.6200000000000004E-2</v>
      </c>
      <c r="DB311">
        <v>6.0999999999999999E-2</v>
      </c>
      <c r="DC311">
        <v>6.6000000000000003E-2</v>
      </c>
      <c r="DD311">
        <v>6.3500000000000001E-2</v>
      </c>
      <c r="DE311">
        <v>5.5899999999999998E-2</v>
      </c>
      <c r="DF311">
        <v>6.6000000000000003E-2</v>
      </c>
      <c r="DG311">
        <v>6.0999999999999999E-2</v>
      </c>
      <c r="DH311">
        <v>0</v>
      </c>
      <c r="DI311">
        <v>15</v>
      </c>
      <c r="DJ311">
        <v>5.0799999999999998E-2</v>
      </c>
      <c r="DK311" t="s">
        <v>825</v>
      </c>
      <c r="DL311" t="s">
        <v>1020</v>
      </c>
      <c r="DM311">
        <v>8252</v>
      </c>
      <c r="DN311">
        <v>8231</v>
      </c>
      <c r="DO311" t="s">
        <v>1171</v>
      </c>
      <c r="DP311" t="s">
        <v>403</v>
      </c>
      <c r="DQ311" t="s">
        <v>142</v>
      </c>
      <c r="DR311">
        <v>194</v>
      </c>
      <c r="DS311">
        <v>20080727</v>
      </c>
      <c r="DT311" t="s">
        <v>152</v>
      </c>
      <c r="DU311">
        <v>66</v>
      </c>
      <c r="DV311" t="s">
        <v>1144</v>
      </c>
    </row>
    <row r="312" spans="1:126">
      <c r="A312" t="s">
        <v>160</v>
      </c>
      <c r="B312">
        <v>3</v>
      </c>
      <c r="C312">
        <v>9.6999999999999993</v>
      </c>
      <c r="D312">
        <v>67504</v>
      </c>
      <c r="E312" t="s">
        <v>577</v>
      </c>
      <c r="F312" t="s">
        <v>145</v>
      </c>
      <c r="G312">
        <v>20080728</v>
      </c>
      <c r="H312" t="s">
        <v>282</v>
      </c>
      <c r="I312" t="s">
        <v>295</v>
      </c>
      <c r="J312">
        <v>20080805</v>
      </c>
      <c r="K312" t="s">
        <v>624</v>
      </c>
      <c r="L312" t="s">
        <v>980</v>
      </c>
      <c r="M312" t="s">
        <v>133</v>
      </c>
      <c r="N312" t="s">
        <v>133</v>
      </c>
      <c r="O312" t="s">
        <v>133</v>
      </c>
      <c r="P312">
        <v>-1.8440000000000001</v>
      </c>
      <c r="Q312" t="s">
        <v>135</v>
      </c>
      <c r="R312" t="s">
        <v>136</v>
      </c>
      <c r="S312" t="s">
        <v>135</v>
      </c>
      <c r="T312" t="s">
        <v>137</v>
      </c>
      <c r="U312" t="s">
        <v>137</v>
      </c>
      <c r="V312">
        <v>0</v>
      </c>
      <c r="W312" t="s">
        <v>151</v>
      </c>
      <c r="X312">
        <v>143.5</v>
      </c>
      <c r="Y312">
        <v>20080726</v>
      </c>
      <c r="Z312" t="s">
        <v>138</v>
      </c>
      <c r="AA312" t="s">
        <v>1034</v>
      </c>
      <c r="AB312" t="s">
        <v>1103</v>
      </c>
      <c r="AC312">
        <v>40</v>
      </c>
      <c r="AD312">
        <v>58.97</v>
      </c>
      <c r="AE312">
        <v>51.51</v>
      </c>
      <c r="AF312">
        <v>10.16</v>
      </c>
      <c r="AG312">
        <v>8.99</v>
      </c>
      <c r="AH312">
        <v>9.18</v>
      </c>
      <c r="AI312">
        <v>240</v>
      </c>
      <c r="AJ312" t="s">
        <v>1172</v>
      </c>
      <c r="AK312">
        <v>40</v>
      </c>
      <c r="AL312">
        <v>5.3</v>
      </c>
      <c r="AM312">
        <v>4.4000000000000004</v>
      </c>
      <c r="AN312">
        <v>9.6999999999999993</v>
      </c>
      <c r="AO312">
        <v>0</v>
      </c>
      <c r="AP312">
        <v>3147</v>
      </c>
      <c r="AQ312">
        <v>3152</v>
      </c>
      <c r="AR312">
        <v>3150</v>
      </c>
      <c r="AS312">
        <v>13.3</v>
      </c>
      <c r="AT312">
        <v>13.6</v>
      </c>
      <c r="AU312">
        <v>13.5</v>
      </c>
      <c r="AV312">
        <v>2.2000000000000002</v>
      </c>
      <c r="AW312">
        <v>2.25</v>
      </c>
      <c r="AX312">
        <v>2.2200000000000002</v>
      </c>
      <c r="AY312">
        <v>3947.1</v>
      </c>
      <c r="AZ312">
        <v>4563.7</v>
      </c>
      <c r="BA312">
        <v>4245.3999999999996</v>
      </c>
      <c r="BB312">
        <v>2126.1</v>
      </c>
      <c r="BC312">
        <v>2285.4</v>
      </c>
      <c r="BD312">
        <v>2206.3000000000002</v>
      </c>
      <c r="BE312">
        <v>840</v>
      </c>
      <c r="BF312">
        <v>853</v>
      </c>
      <c r="BG312">
        <v>849</v>
      </c>
      <c r="BH312">
        <v>143.5</v>
      </c>
      <c r="BI312">
        <v>143.69999999999999</v>
      </c>
      <c r="BJ312">
        <v>143.6</v>
      </c>
      <c r="BK312">
        <v>87.9</v>
      </c>
      <c r="BL312">
        <v>87.9</v>
      </c>
      <c r="BM312">
        <v>87.9</v>
      </c>
      <c r="BN312">
        <v>93.5</v>
      </c>
      <c r="BO312">
        <v>93.9</v>
      </c>
      <c r="BP312">
        <v>93.7</v>
      </c>
      <c r="BQ312">
        <v>5.6</v>
      </c>
      <c r="BR312">
        <v>6</v>
      </c>
      <c r="BS312">
        <v>5.8</v>
      </c>
      <c r="BT312">
        <v>32.9</v>
      </c>
      <c r="BU312">
        <v>39.9</v>
      </c>
      <c r="BV312">
        <v>35.6</v>
      </c>
      <c r="BW312">
        <v>270</v>
      </c>
      <c r="BX312">
        <v>283</v>
      </c>
      <c r="BY312">
        <v>278</v>
      </c>
      <c r="BZ312">
        <v>9.8000000000000007</v>
      </c>
      <c r="CA312">
        <v>10.199999999999999</v>
      </c>
      <c r="CB312">
        <v>10</v>
      </c>
      <c r="CC312">
        <v>0.6</v>
      </c>
      <c r="CD312">
        <v>0.6</v>
      </c>
      <c r="CE312">
        <v>0.6</v>
      </c>
      <c r="CF312">
        <v>0.5</v>
      </c>
      <c r="CG312">
        <v>0.5</v>
      </c>
      <c r="CH312">
        <v>0.5</v>
      </c>
      <c r="CI312">
        <v>35</v>
      </c>
      <c r="CJ312">
        <v>35</v>
      </c>
      <c r="CK312">
        <v>35</v>
      </c>
      <c r="CL312">
        <v>363.5</v>
      </c>
      <c r="CM312">
        <v>376</v>
      </c>
      <c r="CN312">
        <v>369.9</v>
      </c>
      <c r="CO312">
        <v>1660</v>
      </c>
      <c r="CP312">
        <v>720</v>
      </c>
      <c r="CQ312">
        <v>540</v>
      </c>
      <c r="CR312">
        <v>1600</v>
      </c>
      <c r="CS312">
        <v>7.8700000000000006E-2</v>
      </c>
      <c r="CT312">
        <v>9.1399999999999995E-2</v>
      </c>
      <c r="CU312">
        <v>8.5099999999999995E-2</v>
      </c>
      <c r="CV312">
        <v>0.1016</v>
      </c>
      <c r="CW312">
        <v>0.1118</v>
      </c>
      <c r="CX312">
        <v>0.1067</v>
      </c>
      <c r="CY312">
        <v>6.8599999999999994E-2</v>
      </c>
      <c r="CZ312">
        <v>7.3700000000000002E-2</v>
      </c>
      <c r="DA312">
        <v>7.1099999999999997E-2</v>
      </c>
      <c r="DB312">
        <v>5.0799999999999998E-2</v>
      </c>
      <c r="DC312">
        <v>0.53339999999999999</v>
      </c>
      <c r="DD312">
        <v>5.21E-2</v>
      </c>
      <c r="DE312">
        <v>5.33E-2</v>
      </c>
      <c r="DF312">
        <v>6.3500000000000001E-2</v>
      </c>
      <c r="DG312">
        <v>5.8400000000000001E-2</v>
      </c>
      <c r="DH312">
        <v>5.1000000000000004E-3</v>
      </c>
      <c r="DI312">
        <v>2</v>
      </c>
      <c r="DJ312">
        <v>4.0599999999999997E-2</v>
      </c>
      <c r="DK312" t="s">
        <v>893</v>
      </c>
      <c r="DL312">
        <v>152</v>
      </c>
      <c r="DM312">
        <v>8252</v>
      </c>
      <c r="DN312" t="s">
        <v>188</v>
      </c>
      <c r="DO312">
        <v>1295</v>
      </c>
      <c r="DP312">
        <v>2405</v>
      </c>
      <c r="DQ312" t="s">
        <v>965</v>
      </c>
      <c r="DR312">
        <v>303</v>
      </c>
      <c r="DS312">
        <v>20080728</v>
      </c>
      <c r="DT312" t="s">
        <v>282</v>
      </c>
      <c r="DU312">
        <v>152</v>
      </c>
      <c r="DV312" t="s">
        <v>1144</v>
      </c>
    </row>
    <row r="313" spans="1:126">
      <c r="A313" t="s">
        <v>126</v>
      </c>
      <c r="B313">
        <v>4</v>
      </c>
      <c r="C313">
        <v>13</v>
      </c>
      <c r="D313">
        <v>67547</v>
      </c>
      <c r="E313" t="s">
        <v>144</v>
      </c>
      <c r="F313" t="s">
        <v>128</v>
      </c>
      <c r="G313">
        <v>20080801</v>
      </c>
      <c r="H313" t="s">
        <v>597</v>
      </c>
      <c r="I313" t="s">
        <v>334</v>
      </c>
      <c r="J313">
        <v>20080822</v>
      </c>
      <c r="K313" t="s">
        <v>624</v>
      </c>
      <c r="L313" t="s">
        <v>998</v>
      </c>
      <c r="M313" t="s">
        <v>1173</v>
      </c>
      <c r="N313" t="s">
        <v>1174</v>
      </c>
      <c r="O313" t="s">
        <v>133</v>
      </c>
      <c r="P313">
        <v>2.0259</v>
      </c>
      <c r="Q313" t="s">
        <v>135</v>
      </c>
      <c r="R313" t="s">
        <v>136</v>
      </c>
      <c r="S313" t="s">
        <v>135</v>
      </c>
      <c r="T313" t="s">
        <v>137</v>
      </c>
      <c r="U313" t="s">
        <v>137</v>
      </c>
      <c r="V313">
        <v>0</v>
      </c>
      <c r="W313" t="s">
        <v>147</v>
      </c>
      <c r="X313">
        <v>143.5</v>
      </c>
      <c r="Y313">
        <v>20080730</v>
      </c>
      <c r="Z313" t="s">
        <v>138</v>
      </c>
      <c r="AA313" t="s">
        <v>925</v>
      </c>
      <c r="AB313" t="s">
        <v>1081</v>
      </c>
      <c r="AC313">
        <v>40</v>
      </c>
      <c r="AD313">
        <v>71.430000000000007</v>
      </c>
      <c r="AE313">
        <v>66.489999999999995</v>
      </c>
      <c r="AF313">
        <v>10.88</v>
      </c>
      <c r="AG313">
        <v>10.220000000000001</v>
      </c>
      <c r="AH313">
        <v>10.3</v>
      </c>
      <c r="AI313">
        <v>110</v>
      </c>
      <c r="AJ313" t="s">
        <v>1175</v>
      </c>
      <c r="AK313">
        <v>40</v>
      </c>
      <c r="AL313">
        <v>7.5</v>
      </c>
      <c r="AM313">
        <v>5.5</v>
      </c>
      <c r="AN313">
        <v>13</v>
      </c>
      <c r="AO313">
        <v>0</v>
      </c>
      <c r="AP313">
        <v>3145</v>
      </c>
      <c r="AQ313">
        <v>3158</v>
      </c>
      <c r="AR313">
        <v>3150.6</v>
      </c>
      <c r="AS313">
        <v>13.1</v>
      </c>
      <c r="AT313">
        <v>13.4</v>
      </c>
      <c r="AU313">
        <v>13.3</v>
      </c>
      <c r="AV313">
        <v>2.2799999999999998</v>
      </c>
      <c r="AW313">
        <v>2.35</v>
      </c>
      <c r="AX313">
        <v>2.31</v>
      </c>
      <c r="AY313">
        <v>5.8</v>
      </c>
      <c r="AZ313">
        <v>6.4</v>
      </c>
      <c r="BA313">
        <v>6.1</v>
      </c>
      <c r="BB313" t="s">
        <v>168</v>
      </c>
      <c r="BC313" t="s">
        <v>168</v>
      </c>
      <c r="BD313" t="s">
        <v>168</v>
      </c>
      <c r="BE313">
        <v>834</v>
      </c>
      <c r="BF313">
        <v>863</v>
      </c>
      <c r="BG313">
        <v>849</v>
      </c>
      <c r="BH313">
        <v>143</v>
      </c>
      <c r="BI313">
        <v>143.9</v>
      </c>
      <c r="BJ313">
        <v>143.6</v>
      </c>
      <c r="BK313">
        <v>87.6</v>
      </c>
      <c r="BL313">
        <v>88.2</v>
      </c>
      <c r="BM313">
        <v>88</v>
      </c>
      <c r="BN313">
        <v>93.3</v>
      </c>
      <c r="BO313">
        <v>93.8</v>
      </c>
      <c r="BP313">
        <v>93.6</v>
      </c>
      <c r="BQ313">
        <v>5.2</v>
      </c>
      <c r="BR313">
        <v>6.1</v>
      </c>
      <c r="BS313">
        <v>5.7</v>
      </c>
      <c r="BT313">
        <v>26.2</v>
      </c>
      <c r="BU313">
        <v>29.3</v>
      </c>
      <c r="BV313">
        <v>27.3</v>
      </c>
      <c r="BW313">
        <v>272</v>
      </c>
      <c r="BX313">
        <v>276</v>
      </c>
      <c r="BY313">
        <v>276</v>
      </c>
      <c r="BZ313">
        <v>6.8</v>
      </c>
      <c r="CA313">
        <v>8.1</v>
      </c>
      <c r="CB313">
        <v>8.1</v>
      </c>
      <c r="CC313">
        <v>0.3</v>
      </c>
      <c r="CD313">
        <v>0.4</v>
      </c>
      <c r="CE313">
        <v>0.3</v>
      </c>
      <c r="CF313">
        <v>0.5</v>
      </c>
      <c r="CG313">
        <v>0.75</v>
      </c>
      <c r="CH313">
        <v>0.53</v>
      </c>
      <c r="CI313">
        <v>35</v>
      </c>
      <c r="CJ313">
        <v>35</v>
      </c>
      <c r="CK313">
        <v>35</v>
      </c>
      <c r="CL313">
        <v>175.6</v>
      </c>
      <c r="CM313">
        <v>243.5</v>
      </c>
      <c r="CN313">
        <v>206.8</v>
      </c>
      <c r="CO313">
        <v>1660</v>
      </c>
      <c r="CP313">
        <v>720</v>
      </c>
      <c r="CQ313">
        <v>540</v>
      </c>
      <c r="CR313">
        <v>1730</v>
      </c>
      <c r="CS313">
        <v>5.33E-2</v>
      </c>
      <c r="CT313">
        <v>5.33E-2</v>
      </c>
      <c r="CU313">
        <v>5.33E-2</v>
      </c>
      <c r="CV313">
        <v>7.8700000000000006E-2</v>
      </c>
      <c r="CW313">
        <v>7.8700000000000006E-2</v>
      </c>
      <c r="CX313">
        <v>7.8700000000000006E-2</v>
      </c>
      <c r="CY313">
        <v>7.1099999999999997E-2</v>
      </c>
      <c r="CZ313">
        <v>7.1099999999999997E-2</v>
      </c>
      <c r="DA313">
        <v>7.1099999999999997E-2</v>
      </c>
      <c r="DB313">
        <v>5.0799999999999998E-2</v>
      </c>
      <c r="DC313">
        <v>6.0999999999999999E-2</v>
      </c>
      <c r="DD313">
        <v>5.5899999999999998E-2</v>
      </c>
      <c r="DE313">
        <v>5.8400000000000001E-2</v>
      </c>
      <c r="DF313">
        <v>5.8400000000000001E-2</v>
      </c>
      <c r="DG313">
        <v>5.8400000000000001E-2</v>
      </c>
      <c r="DH313">
        <v>0</v>
      </c>
      <c r="DI313">
        <v>4</v>
      </c>
      <c r="DJ313">
        <v>5.0799999999999998E-2</v>
      </c>
      <c r="DK313" t="s">
        <v>1085</v>
      </c>
      <c r="DL313" t="s">
        <v>1163</v>
      </c>
      <c r="DM313">
        <v>8252</v>
      </c>
      <c r="DN313">
        <v>8231</v>
      </c>
      <c r="DO313" t="s">
        <v>1143</v>
      </c>
      <c r="DP313" t="s">
        <v>516</v>
      </c>
      <c r="DQ313" t="s">
        <v>142</v>
      </c>
      <c r="DR313">
        <v>3</v>
      </c>
      <c r="DS313">
        <v>20080801</v>
      </c>
      <c r="DT313" t="s">
        <v>597</v>
      </c>
      <c r="DU313">
        <v>189</v>
      </c>
      <c r="DV313" t="s">
        <v>1144</v>
      </c>
    </row>
    <row r="314" spans="1:126">
      <c r="A314" t="s">
        <v>160</v>
      </c>
      <c r="B314">
        <v>3</v>
      </c>
      <c r="C314">
        <v>5</v>
      </c>
      <c r="D314">
        <v>67501</v>
      </c>
      <c r="E314" t="s">
        <v>144</v>
      </c>
      <c r="F314" t="s">
        <v>145</v>
      </c>
      <c r="G314">
        <v>20080802</v>
      </c>
      <c r="H314" t="s">
        <v>1176</v>
      </c>
      <c r="I314" t="s">
        <v>236</v>
      </c>
      <c r="J314">
        <v>20080807</v>
      </c>
      <c r="K314">
        <v>20090202</v>
      </c>
      <c r="L314" t="s">
        <v>133</v>
      </c>
      <c r="M314" t="s">
        <v>133</v>
      </c>
      <c r="N314" t="s">
        <v>133</v>
      </c>
      <c r="O314" t="s">
        <v>133</v>
      </c>
      <c r="P314">
        <v>-1.4224000000000001</v>
      </c>
      <c r="Q314" t="s">
        <v>135</v>
      </c>
      <c r="R314" t="s">
        <v>136</v>
      </c>
      <c r="S314" t="s">
        <v>135</v>
      </c>
      <c r="T314" t="s">
        <v>137</v>
      </c>
      <c r="U314" t="s">
        <v>137</v>
      </c>
      <c r="V314">
        <v>0</v>
      </c>
      <c r="W314" t="s">
        <v>200</v>
      </c>
      <c r="X314">
        <v>143.5</v>
      </c>
      <c r="Y314">
        <v>20080731</v>
      </c>
      <c r="Z314" t="s">
        <v>138</v>
      </c>
      <c r="AA314" t="s">
        <v>235</v>
      </c>
      <c r="AB314" t="s">
        <v>1103</v>
      </c>
      <c r="AC314">
        <v>40</v>
      </c>
      <c r="AD314">
        <v>71.540000000000006</v>
      </c>
      <c r="AE314">
        <v>64.72</v>
      </c>
      <c r="AF314">
        <v>10.9</v>
      </c>
      <c r="AG314">
        <v>9.9600000000000009</v>
      </c>
      <c r="AH314">
        <v>10.06</v>
      </c>
      <c r="AI314">
        <v>140</v>
      </c>
      <c r="AJ314" t="s">
        <v>1177</v>
      </c>
      <c r="AK314">
        <v>40</v>
      </c>
      <c r="AL314">
        <v>3</v>
      </c>
      <c r="AM314">
        <v>2</v>
      </c>
      <c r="AN314">
        <v>5</v>
      </c>
      <c r="AO314">
        <v>0</v>
      </c>
      <c r="AP314">
        <v>3146</v>
      </c>
      <c r="AQ314">
        <v>3152</v>
      </c>
      <c r="AR314">
        <v>3150</v>
      </c>
      <c r="AS314">
        <v>13.3</v>
      </c>
      <c r="AT314">
        <v>13.6</v>
      </c>
      <c r="AU314">
        <v>13.5</v>
      </c>
      <c r="AV314">
        <v>2.17</v>
      </c>
      <c r="AW314">
        <v>2.2999999999999998</v>
      </c>
      <c r="AX314">
        <v>2.23</v>
      </c>
      <c r="AY314">
        <v>3985.6</v>
      </c>
      <c r="AZ314">
        <v>4469.2</v>
      </c>
      <c r="BA314">
        <v>4223.3</v>
      </c>
      <c r="BB314">
        <v>2094.6999999999998</v>
      </c>
      <c r="BC314">
        <v>2350.1</v>
      </c>
      <c r="BD314">
        <v>2255.8000000000002</v>
      </c>
      <c r="BE314">
        <v>843</v>
      </c>
      <c r="BF314">
        <v>855</v>
      </c>
      <c r="BG314">
        <v>850</v>
      </c>
      <c r="BH314">
        <v>143.5</v>
      </c>
      <c r="BI314">
        <v>143.9</v>
      </c>
      <c r="BJ314">
        <v>143.6</v>
      </c>
      <c r="BK314">
        <v>87.8</v>
      </c>
      <c r="BL314">
        <v>88</v>
      </c>
      <c r="BM314">
        <v>87.9</v>
      </c>
      <c r="BN314">
        <v>93.7</v>
      </c>
      <c r="BO314">
        <v>94.1</v>
      </c>
      <c r="BP314">
        <v>93.9</v>
      </c>
      <c r="BQ314">
        <v>5.8</v>
      </c>
      <c r="BR314">
        <v>6.1</v>
      </c>
      <c r="BS314">
        <v>6</v>
      </c>
      <c r="BT314">
        <v>32.1</v>
      </c>
      <c r="BU314">
        <v>38</v>
      </c>
      <c r="BV314">
        <v>34.299999999999997</v>
      </c>
      <c r="BW314">
        <v>268</v>
      </c>
      <c r="BX314">
        <v>276</v>
      </c>
      <c r="BY314">
        <v>274</v>
      </c>
      <c r="BZ314">
        <v>9.9</v>
      </c>
      <c r="CA314">
        <v>10.4</v>
      </c>
      <c r="CB314">
        <v>10</v>
      </c>
      <c r="CC314">
        <v>0.4</v>
      </c>
      <c r="CD314">
        <v>0.6</v>
      </c>
      <c r="CE314">
        <v>0.6</v>
      </c>
      <c r="CF314">
        <v>0.49</v>
      </c>
      <c r="CG314">
        <v>0.51</v>
      </c>
      <c r="CH314">
        <v>0.5</v>
      </c>
      <c r="CI314">
        <v>35</v>
      </c>
      <c r="CJ314">
        <v>35</v>
      </c>
      <c r="CK314">
        <v>35</v>
      </c>
      <c r="CL314">
        <v>327.9</v>
      </c>
      <c r="CM314">
        <v>386.9</v>
      </c>
      <c r="CN314">
        <v>376.3</v>
      </c>
      <c r="CO314">
        <v>1660</v>
      </c>
      <c r="CP314">
        <v>720</v>
      </c>
      <c r="CQ314">
        <v>540</v>
      </c>
      <c r="CR314">
        <v>1700</v>
      </c>
      <c r="CS314">
        <v>6.8599999999999994E-2</v>
      </c>
      <c r="CT314">
        <v>8.1299999999999997E-2</v>
      </c>
      <c r="CU314">
        <v>7.4899999999999994E-2</v>
      </c>
      <c r="CV314">
        <v>0.1118</v>
      </c>
      <c r="CW314">
        <v>0.1143</v>
      </c>
      <c r="CX314">
        <v>0.113</v>
      </c>
      <c r="CY314">
        <v>6.8599999999999994E-2</v>
      </c>
      <c r="CZ314">
        <v>7.1099999999999997E-2</v>
      </c>
      <c r="DA314">
        <v>6.9800000000000001E-2</v>
      </c>
      <c r="DB314">
        <v>5.0799999999999998E-2</v>
      </c>
      <c r="DC314">
        <v>5.5899999999999998E-2</v>
      </c>
      <c r="DD314">
        <v>5.33E-2</v>
      </c>
      <c r="DE314">
        <v>5.8400000000000001E-2</v>
      </c>
      <c r="DF314">
        <v>6.8599999999999994E-2</v>
      </c>
      <c r="DG314">
        <v>6.3500000000000001E-2</v>
      </c>
      <c r="DH314">
        <v>2.5000000000000001E-3</v>
      </c>
      <c r="DI314">
        <v>3</v>
      </c>
      <c r="DJ314">
        <v>3.56E-2</v>
      </c>
      <c r="DK314" t="s">
        <v>893</v>
      </c>
      <c r="DL314">
        <v>152</v>
      </c>
      <c r="DM314">
        <v>8252</v>
      </c>
      <c r="DN314" t="s">
        <v>188</v>
      </c>
      <c r="DO314">
        <v>1295</v>
      </c>
      <c r="DP314">
        <v>2405</v>
      </c>
      <c r="DQ314" t="s">
        <v>965</v>
      </c>
      <c r="DR314" t="s">
        <v>1178</v>
      </c>
      <c r="DS314">
        <v>20080802</v>
      </c>
      <c r="DT314" t="s">
        <v>1176</v>
      </c>
      <c r="DU314">
        <v>152</v>
      </c>
      <c r="DV314" t="s">
        <v>1144</v>
      </c>
    </row>
    <row r="315" spans="1:126">
      <c r="A315" t="s">
        <v>160</v>
      </c>
      <c r="B315">
        <v>5</v>
      </c>
      <c r="C315">
        <v>8.6999999999999993</v>
      </c>
      <c r="D315">
        <v>67502</v>
      </c>
      <c r="E315" t="s">
        <v>144</v>
      </c>
      <c r="F315" t="s">
        <v>145</v>
      </c>
      <c r="G315">
        <v>20080807</v>
      </c>
      <c r="H315" t="s">
        <v>257</v>
      </c>
      <c r="I315" t="s">
        <v>236</v>
      </c>
      <c r="J315">
        <v>20080819</v>
      </c>
      <c r="K315">
        <v>20090207</v>
      </c>
      <c r="L315" t="s">
        <v>1179</v>
      </c>
      <c r="M315" t="s">
        <v>1180</v>
      </c>
      <c r="N315" t="s">
        <v>133</v>
      </c>
      <c r="O315" t="s">
        <v>133</v>
      </c>
      <c r="P315">
        <v>0.1724</v>
      </c>
      <c r="Q315" t="s">
        <v>135</v>
      </c>
      <c r="R315" t="s">
        <v>136</v>
      </c>
      <c r="S315" t="s">
        <v>135</v>
      </c>
      <c r="T315" t="s">
        <v>137</v>
      </c>
      <c r="U315" t="s">
        <v>137</v>
      </c>
      <c r="V315">
        <v>0</v>
      </c>
      <c r="W315" t="s">
        <v>147</v>
      </c>
      <c r="X315">
        <v>143.5</v>
      </c>
      <c r="Y315">
        <v>20080805</v>
      </c>
      <c r="Z315" t="s">
        <v>138</v>
      </c>
      <c r="AA315" t="s">
        <v>345</v>
      </c>
      <c r="AB315" t="s">
        <v>1103</v>
      </c>
      <c r="AC315">
        <v>40</v>
      </c>
      <c r="AD315">
        <v>71.489999999999995</v>
      </c>
      <c r="AE315">
        <v>65.7</v>
      </c>
      <c r="AF315">
        <v>10.86</v>
      </c>
      <c r="AG315">
        <v>10.1</v>
      </c>
      <c r="AH315">
        <v>10.33</v>
      </c>
      <c r="AI315">
        <v>90</v>
      </c>
      <c r="AJ315" t="s">
        <v>1181</v>
      </c>
      <c r="AK315">
        <v>40</v>
      </c>
      <c r="AL315">
        <v>4</v>
      </c>
      <c r="AM315">
        <v>4.7</v>
      </c>
      <c r="AN315">
        <v>8.6999999999999993</v>
      </c>
      <c r="AO315">
        <v>0</v>
      </c>
      <c r="AP315">
        <v>3146</v>
      </c>
      <c r="AQ315">
        <v>3154</v>
      </c>
      <c r="AR315">
        <v>3150</v>
      </c>
      <c r="AS315">
        <v>13.4</v>
      </c>
      <c r="AT315">
        <v>13.9</v>
      </c>
      <c r="AU315">
        <v>13.7</v>
      </c>
      <c r="AV315">
        <v>2.16</v>
      </c>
      <c r="AW315">
        <v>2.36</v>
      </c>
      <c r="AX315">
        <v>2.2599999999999998</v>
      </c>
      <c r="AY315">
        <v>4772.8999999999996</v>
      </c>
      <c r="AZ315">
        <v>5748.8</v>
      </c>
      <c r="BA315">
        <v>5143.7</v>
      </c>
      <c r="BB315">
        <v>1956.2</v>
      </c>
      <c r="BC315">
        <v>2206.8000000000002</v>
      </c>
      <c r="BD315">
        <v>2037.3</v>
      </c>
      <c r="BE315">
        <v>828</v>
      </c>
      <c r="BF315">
        <v>875</v>
      </c>
      <c r="BG315">
        <v>851</v>
      </c>
      <c r="BH315">
        <v>143.5</v>
      </c>
      <c r="BI315">
        <v>143.6</v>
      </c>
      <c r="BJ315">
        <v>143.6</v>
      </c>
      <c r="BK315">
        <v>87.5</v>
      </c>
      <c r="BL315">
        <v>88.5</v>
      </c>
      <c r="BM315">
        <v>88</v>
      </c>
      <c r="BN315">
        <v>93.2</v>
      </c>
      <c r="BO315">
        <v>94.2</v>
      </c>
      <c r="BP315">
        <v>93.6</v>
      </c>
      <c r="BQ315">
        <v>5.3</v>
      </c>
      <c r="BR315">
        <v>5.8</v>
      </c>
      <c r="BS315">
        <v>5.6</v>
      </c>
      <c r="BT315">
        <v>34.4</v>
      </c>
      <c r="BU315">
        <v>41.3</v>
      </c>
      <c r="BV315">
        <v>37.200000000000003</v>
      </c>
      <c r="BW315">
        <v>269</v>
      </c>
      <c r="BX315">
        <v>277</v>
      </c>
      <c r="BY315">
        <v>275</v>
      </c>
      <c r="BZ315">
        <v>10</v>
      </c>
      <c r="CA315">
        <v>10.5</v>
      </c>
      <c r="CB315">
        <v>10.3</v>
      </c>
      <c r="CC315">
        <v>0.2</v>
      </c>
      <c r="CD315">
        <v>0.3</v>
      </c>
      <c r="CE315">
        <v>0.2</v>
      </c>
      <c r="CF315">
        <v>0.46</v>
      </c>
      <c r="CG315">
        <v>0.54</v>
      </c>
      <c r="CH315">
        <v>0.5</v>
      </c>
      <c r="CI315">
        <v>35</v>
      </c>
      <c r="CJ315">
        <v>35</v>
      </c>
      <c r="CK315">
        <v>35</v>
      </c>
      <c r="CL315">
        <v>106.9</v>
      </c>
      <c r="CM315">
        <v>144.9</v>
      </c>
      <c r="CN315">
        <v>119.4</v>
      </c>
      <c r="CO315">
        <v>1660</v>
      </c>
      <c r="CP315">
        <v>720</v>
      </c>
      <c r="CQ315">
        <v>540</v>
      </c>
      <c r="CR315">
        <v>1750</v>
      </c>
      <c r="CS315">
        <v>8.8900000000000007E-2</v>
      </c>
      <c r="CT315">
        <v>9.6500000000000002E-2</v>
      </c>
      <c r="CU315">
        <v>9.3299999999999994E-2</v>
      </c>
      <c r="CV315">
        <v>0.1041</v>
      </c>
      <c r="CW315">
        <v>0.1143</v>
      </c>
      <c r="CX315">
        <v>0.1086</v>
      </c>
      <c r="CY315">
        <v>7.1099999999999997E-2</v>
      </c>
      <c r="CZ315">
        <v>7.3700000000000002E-2</v>
      </c>
      <c r="DA315">
        <v>7.1800000000000003E-2</v>
      </c>
      <c r="DB315">
        <v>6.3500000000000001E-2</v>
      </c>
      <c r="DC315">
        <v>6.8599999999999994E-2</v>
      </c>
      <c r="DD315">
        <v>6.6000000000000003E-2</v>
      </c>
      <c r="DE315">
        <v>5.5899999999999998E-2</v>
      </c>
      <c r="DF315">
        <v>6.3500000000000001E-2</v>
      </c>
      <c r="DG315">
        <v>5.9700000000000003E-2</v>
      </c>
      <c r="DH315">
        <v>2.5000000000000001E-3</v>
      </c>
      <c r="DI315">
        <v>4</v>
      </c>
      <c r="DJ315">
        <v>3.8100000000000002E-2</v>
      </c>
      <c r="DK315" t="s">
        <v>1151</v>
      </c>
      <c r="DL315">
        <v>320</v>
      </c>
      <c r="DM315">
        <v>8252</v>
      </c>
      <c r="DN315" t="s">
        <v>188</v>
      </c>
      <c r="DO315">
        <v>2004</v>
      </c>
      <c r="DP315">
        <v>2405</v>
      </c>
      <c r="DQ315" t="s">
        <v>965</v>
      </c>
      <c r="DR315">
        <v>175</v>
      </c>
      <c r="DS315">
        <v>20080807</v>
      </c>
      <c r="DT315" t="s">
        <v>257</v>
      </c>
      <c r="DU315">
        <v>320</v>
      </c>
      <c r="DV315" t="s">
        <v>1144</v>
      </c>
    </row>
    <row r="316" spans="1:126">
      <c r="A316" t="s">
        <v>126</v>
      </c>
      <c r="B316">
        <v>4</v>
      </c>
      <c r="C316">
        <v>28.1</v>
      </c>
      <c r="D316">
        <v>67549</v>
      </c>
      <c r="E316" t="s">
        <v>577</v>
      </c>
      <c r="F316" t="s">
        <v>145</v>
      </c>
      <c r="G316">
        <v>20080815</v>
      </c>
      <c r="H316" t="s">
        <v>709</v>
      </c>
      <c r="I316" t="s">
        <v>295</v>
      </c>
      <c r="J316">
        <v>20080822</v>
      </c>
      <c r="K316" t="s">
        <v>624</v>
      </c>
      <c r="L316" t="s">
        <v>1037</v>
      </c>
      <c r="M316" t="s">
        <v>133</v>
      </c>
      <c r="N316" t="s">
        <v>133</v>
      </c>
      <c r="O316" t="s">
        <v>133</v>
      </c>
      <c r="P316">
        <v>2.5059</v>
      </c>
      <c r="Q316" t="s">
        <v>135</v>
      </c>
      <c r="R316" t="s">
        <v>136</v>
      </c>
      <c r="S316" t="s">
        <v>135</v>
      </c>
      <c r="T316" t="s">
        <v>137</v>
      </c>
      <c r="U316" t="s">
        <v>137</v>
      </c>
      <c r="V316">
        <v>0</v>
      </c>
      <c r="W316" t="s">
        <v>151</v>
      </c>
      <c r="X316">
        <v>143.5</v>
      </c>
      <c r="Y316">
        <v>20080813</v>
      </c>
      <c r="Z316" t="s">
        <v>138</v>
      </c>
      <c r="AA316" t="s">
        <v>1007</v>
      </c>
      <c r="AB316" t="s">
        <v>1182</v>
      </c>
      <c r="AC316">
        <v>40</v>
      </c>
      <c r="AD316">
        <v>59.03</v>
      </c>
      <c r="AE316">
        <v>52.93</v>
      </c>
      <c r="AF316">
        <v>10.16</v>
      </c>
      <c r="AG316">
        <v>9.2200000000000006</v>
      </c>
      <c r="AH316">
        <v>9.4</v>
      </c>
      <c r="AI316">
        <v>90</v>
      </c>
      <c r="AJ316" t="s">
        <v>1183</v>
      </c>
      <c r="AK316">
        <v>40</v>
      </c>
      <c r="AL316">
        <v>12.4</v>
      </c>
      <c r="AM316">
        <v>15.7</v>
      </c>
      <c r="AN316">
        <v>28.1</v>
      </c>
      <c r="AO316">
        <v>0</v>
      </c>
      <c r="AP316">
        <v>3147</v>
      </c>
      <c r="AQ316">
        <v>3158</v>
      </c>
      <c r="AR316">
        <v>3152.6</v>
      </c>
      <c r="AS316">
        <v>13</v>
      </c>
      <c r="AT316">
        <v>13.4</v>
      </c>
      <c r="AU316">
        <v>13.2</v>
      </c>
      <c r="AV316">
        <v>2.21</v>
      </c>
      <c r="AW316">
        <v>2.2799999999999998</v>
      </c>
      <c r="AX316">
        <v>2.2400000000000002</v>
      </c>
      <c r="AY316">
        <v>5.9</v>
      </c>
      <c r="AZ316">
        <v>6.1</v>
      </c>
      <c r="BA316">
        <v>6</v>
      </c>
      <c r="BB316" t="s">
        <v>168</v>
      </c>
      <c r="BC316" t="s">
        <v>168</v>
      </c>
      <c r="BD316" t="s">
        <v>168</v>
      </c>
      <c r="BE316">
        <v>843</v>
      </c>
      <c r="BF316">
        <v>872</v>
      </c>
      <c r="BG316">
        <v>855</v>
      </c>
      <c r="BH316">
        <v>142.6</v>
      </c>
      <c r="BI316">
        <v>143.80000000000001</v>
      </c>
      <c r="BJ316">
        <v>143.4</v>
      </c>
      <c r="BK316">
        <v>87.4</v>
      </c>
      <c r="BL316">
        <v>88.2</v>
      </c>
      <c r="BM316">
        <v>87.9</v>
      </c>
      <c r="BN316">
        <v>93.1</v>
      </c>
      <c r="BO316">
        <v>93.9</v>
      </c>
      <c r="BP316">
        <v>93.5</v>
      </c>
      <c r="BQ316">
        <v>5.0999999999999996</v>
      </c>
      <c r="BR316">
        <v>5.9</v>
      </c>
      <c r="BS316">
        <v>5.6</v>
      </c>
      <c r="BT316">
        <v>35.799999999999997</v>
      </c>
      <c r="BU316">
        <v>43.8</v>
      </c>
      <c r="BV316">
        <v>39.700000000000003</v>
      </c>
      <c r="BW316">
        <v>276</v>
      </c>
      <c r="BX316">
        <v>276</v>
      </c>
      <c r="BY316">
        <v>276</v>
      </c>
      <c r="BZ316">
        <v>9.5</v>
      </c>
      <c r="CA316">
        <v>10.1</v>
      </c>
      <c r="CB316">
        <v>9.5</v>
      </c>
      <c r="CC316">
        <v>0.2</v>
      </c>
      <c r="CD316">
        <v>0.4</v>
      </c>
      <c r="CE316">
        <v>0.3</v>
      </c>
      <c r="CF316">
        <v>0.45</v>
      </c>
      <c r="CG316">
        <v>0.55000000000000004</v>
      </c>
      <c r="CH316">
        <v>0.5</v>
      </c>
      <c r="CI316">
        <v>35</v>
      </c>
      <c r="CJ316">
        <v>35</v>
      </c>
      <c r="CK316">
        <v>35</v>
      </c>
      <c r="CL316">
        <v>82.1</v>
      </c>
      <c r="CM316">
        <v>121.8</v>
      </c>
      <c r="CN316">
        <v>105.8</v>
      </c>
      <c r="CO316">
        <v>1660</v>
      </c>
      <c r="CP316">
        <v>720</v>
      </c>
      <c r="CQ316">
        <v>540</v>
      </c>
      <c r="CR316">
        <v>1750</v>
      </c>
      <c r="CS316">
        <v>5.0799999999999998E-2</v>
      </c>
      <c r="CT316">
        <v>5.0799999999999998E-2</v>
      </c>
      <c r="CU316">
        <v>5.0799999999999998E-2</v>
      </c>
      <c r="CV316">
        <v>8.3799999999999999E-2</v>
      </c>
      <c r="CW316">
        <v>8.3799999999999999E-2</v>
      </c>
      <c r="CX316">
        <v>8.3799999999999999E-2</v>
      </c>
      <c r="CY316">
        <v>7.3700000000000002E-2</v>
      </c>
      <c r="CZ316">
        <v>7.3700000000000002E-2</v>
      </c>
      <c r="DA316">
        <v>7.3700000000000002E-2</v>
      </c>
      <c r="DB316">
        <v>5.0799999999999998E-2</v>
      </c>
      <c r="DC316">
        <v>6.0999999999999999E-2</v>
      </c>
      <c r="DD316">
        <v>5.5899999999999998E-2</v>
      </c>
      <c r="DE316">
        <v>5.8400000000000001E-2</v>
      </c>
      <c r="DF316">
        <v>5.8400000000000001E-2</v>
      </c>
      <c r="DG316">
        <v>5.8400000000000001E-2</v>
      </c>
      <c r="DH316">
        <v>0</v>
      </c>
      <c r="DI316">
        <v>6</v>
      </c>
      <c r="DJ316">
        <v>4.3200000000000002E-2</v>
      </c>
      <c r="DK316" t="s">
        <v>1085</v>
      </c>
      <c r="DL316" t="s">
        <v>1163</v>
      </c>
      <c r="DM316">
        <v>8252</v>
      </c>
      <c r="DN316">
        <v>8231</v>
      </c>
      <c r="DO316" t="s">
        <v>1143</v>
      </c>
      <c r="DP316" t="s">
        <v>403</v>
      </c>
      <c r="DQ316" t="s">
        <v>142</v>
      </c>
      <c r="DR316">
        <v>5</v>
      </c>
      <c r="DS316">
        <v>20080815</v>
      </c>
      <c r="DT316" t="s">
        <v>709</v>
      </c>
      <c r="DU316">
        <v>189</v>
      </c>
      <c r="DV316" t="s">
        <v>1144</v>
      </c>
    </row>
    <row r="317" spans="1:126">
      <c r="A317" t="s">
        <v>126</v>
      </c>
      <c r="B317">
        <v>4</v>
      </c>
      <c r="C317">
        <v>0</v>
      </c>
      <c r="D317">
        <v>67548</v>
      </c>
      <c r="E317" t="s">
        <v>144</v>
      </c>
      <c r="F317" t="s">
        <v>135</v>
      </c>
      <c r="G317">
        <v>20080820</v>
      </c>
      <c r="H317" t="s">
        <v>1184</v>
      </c>
      <c r="I317" t="s">
        <v>241</v>
      </c>
      <c r="J317">
        <v>20080829</v>
      </c>
      <c r="K317" t="s">
        <v>624</v>
      </c>
      <c r="L317" t="s">
        <v>461</v>
      </c>
      <c r="M317" t="s">
        <v>163</v>
      </c>
      <c r="N317" t="s">
        <v>133</v>
      </c>
      <c r="O317" t="s">
        <v>133</v>
      </c>
      <c r="P317">
        <v>-3.5775999999999999</v>
      </c>
      <c r="Q317" t="s">
        <v>135</v>
      </c>
      <c r="R317" t="s">
        <v>136</v>
      </c>
      <c r="S317" t="s">
        <v>135</v>
      </c>
      <c r="T317" t="s">
        <v>137</v>
      </c>
      <c r="U317" t="s">
        <v>137</v>
      </c>
      <c r="V317">
        <v>0</v>
      </c>
      <c r="W317" t="s">
        <v>147</v>
      </c>
      <c r="X317">
        <v>143.5</v>
      </c>
      <c r="Y317">
        <v>20080819</v>
      </c>
      <c r="Z317" t="s">
        <v>138</v>
      </c>
      <c r="AA317" t="s">
        <v>320</v>
      </c>
      <c r="AB317" t="s">
        <v>203</v>
      </c>
      <c r="AC317">
        <v>3</v>
      </c>
      <c r="AD317" t="s">
        <v>165</v>
      </c>
      <c r="AE317" t="s">
        <v>165</v>
      </c>
      <c r="AF317" t="s">
        <v>165</v>
      </c>
      <c r="AG317" t="s">
        <v>165</v>
      </c>
      <c r="AH317" t="s">
        <v>137</v>
      </c>
      <c r="AI317">
        <v>0</v>
      </c>
      <c r="AJ317" t="s">
        <v>1185</v>
      </c>
      <c r="AK317">
        <v>3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0</v>
      </c>
      <c r="BA317">
        <v>0</v>
      </c>
      <c r="BB317" t="s">
        <v>168</v>
      </c>
      <c r="BC317" t="s">
        <v>168</v>
      </c>
      <c r="BD317" t="s">
        <v>168</v>
      </c>
      <c r="BE317">
        <v>0</v>
      </c>
      <c r="BF317">
        <v>0</v>
      </c>
      <c r="BG317">
        <v>0</v>
      </c>
      <c r="BH317">
        <v>0</v>
      </c>
      <c r="BI317">
        <v>0</v>
      </c>
      <c r="BJ317">
        <v>0</v>
      </c>
      <c r="BK317">
        <v>0</v>
      </c>
      <c r="BL317">
        <v>0</v>
      </c>
      <c r="BM317">
        <v>0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0</v>
      </c>
      <c r="BT317">
        <v>0</v>
      </c>
      <c r="BU317">
        <v>0</v>
      </c>
      <c r="BV317">
        <v>0</v>
      </c>
      <c r="BW317">
        <v>0</v>
      </c>
      <c r="BX317">
        <v>0</v>
      </c>
      <c r="BY317">
        <v>0</v>
      </c>
      <c r="BZ317">
        <v>0</v>
      </c>
      <c r="CA317">
        <v>0</v>
      </c>
      <c r="CB317">
        <v>0</v>
      </c>
      <c r="CC317">
        <v>0</v>
      </c>
      <c r="CD317">
        <v>0</v>
      </c>
      <c r="CE317">
        <v>0</v>
      </c>
      <c r="CF317">
        <v>0</v>
      </c>
      <c r="CG317">
        <v>0</v>
      </c>
      <c r="CH317">
        <v>0</v>
      </c>
      <c r="CI317">
        <v>0</v>
      </c>
      <c r="CJ317">
        <v>0</v>
      </c>
      <c r="CK317">
        <v>0</v>
      </c>
      <c r="CL317">
        <v>0</v>
      </c>
      <c r="CM317">
        <v>0</v>
      </c>
      <c r="CN317">
        <v>0</v>
      </c>
      <c r="CO317">
        <v>0</v>
      </c>
      <c r="CP317">
        <v>0</v>
      </c>
      <c r="CQ317">
        <v>0</v>
      </c>
      <c r="CR317">
        <v>0</v>
      </c>
      <c r="CS317">
        <v>5.0799999999999998E-2</v>
      </c>
      <c r="CT317">
        <v>5.0799999999999998E-2</v>
      </c>
      <c r="CU317">
        <v>5.0799999999999998E-2</v>
      </c>
      <c r="CV317">
        <v>8.3799999999999999E-2</v>
      </c>
      <c r="CW317">
        <v>8.3799999999999999E-2</v>
      </c>
      <c r="CX317">
        <v>8.3799999999999999E-2</v>
      </c>
      <c r="CY317">
        <v>7.3700000000000002E-2</v>
      </c>
      <c r="CZ317">
        <v>7.3700000000000002E-2</v>
      </c>
      <c r="DA317">
        <v>7.3700000000000002E-2</v>
      </c>
      <c r="DB317">
        <v>5.0799999999999998E-2</v>
      </c>
      <c r="DC317">
        <v>6.0999999999999999E-2</v>
      </c>
      <c r="DD317">
        <v>5.5899999999999998E-2</v>
      </c>
      <c r="DE317">
        <v>5.0799999999999998E-2</v>
      </c>
      <c r="DF317">
        <v>6.0999999999999999E-2</v>
      </c>
      <c r="DG317">
        <v>5.5899999999999998E-2</v>
      </c>
      <c r="DH317">
        <v>0</v>
      </c>
      <c r="DI317">
        <v>7</v>
      </c>
      <c r="DJ317">
        <v>5.5899999999999998E-2</v>
      </c>
      <c r="DK317" t="s">
        <v>1085</v>
      </c>
      <c r="DL317" t="s">
        <v>1163</v>
      </c>
      <c r="DM317">
        <v>8252</v>
      </c>
      <c r="DN317">
        <v>8231</v>
      </c>
      <c r="DO317" t="s">
        <v>1143</v>
      </c>
      <c r="DP317" t="s">
        <v>499</v>
      </c>
      <c r="DQ317" t="s">
        <v>142</v>
      </c>
      <c r="DR317" t="s">
        <v>1186</v>
      </c>
      <c r="DS317">
        <v>20080820</v>
      </c>
      <c r="DT317" t="s">
        <v>1184</v>
      </c>
      <c r="DU317">
        <v>189</v>
      </c>
      <c r="DV317" t="s">
        <v>246</v>
      </c>
    </row>
    <row r="318" spans="1:126">
      <c r="A318" t="s">
        <v>126</v>
      </c>
      <c r="B318">
        <v>4</v>
      </c>
      <c r="C318">
        <v>14.1</v>
      </c>
      <c r="D318">
        <v>67923</v>
      </c>
      <c r="E318" t="s">
        <v>144</v>
      </c>
      <c r="F318" t="s">
        <v>145</v>
      </c>
      <c r="G318">
        <v>20080823</v>
      </c>
      <c r="H318" t="s">
        <v>202</v>
      </c>
      <c r="I318" t="s">
        <v>295</v>
      </c>
      <c r="J318">
        <v>20080829</v>
      </c>
      <c r="K318" t="s">
        <v>624</v>
      </c>
      <c r="L318" t="s">
        <v>1037</v>
      </c>
      <c r="M318" t="s">
        <v>133</v>
      </c>
      <c r="N318" t="s">
        <v>133</v>
      </c>
      <c r="O318" t="s">
        <v>133</v>
      </c>
      <c r="P318">
        <v>2.5</v>
      </c>
      <c r="Q318" t="s">
        <v>135</v>
      </c>
      <c r="R318" t="s">
        <v>136</v>
      </c>
      <c r="S318" t="s">
        <v>135</v>
      </c>
      <c r="T318" t="s">
        <v>137</v>
      </c>
      <c r="U318" t="s">
        <v>137</v>
      </c>
      <c r="V318">
        <v>0</v>
      </c>
      <c r="W318" t="s">
        <v>147</v>
      </c>
      <c r="X318">
        <v>143.5</v>
      </c>
      <c r="Y318">
        <v>20080821</v>
      </c>
      <c r="Z318" t="s">
        <v>138</v>
      </c>
      <c r="AA318" t="s">
        <v>715</v>
      </c>
      <c r="AB318" t="s">
        <v>1182</v>
      </c>
      <c r="AC318">
        <v>40</v>
      </c>
      <c r="AD318">
        <v>71.48</v>
      </c>
      <c r="AE318">
        <v>65.72</v>
      </c>
      <c r="AF318">
        <v>10.86</v>
      </c>
      <c r="AG318">
        <v>10.11</v>
      </c>
      <c r="AH318">
        <v>10.24</v>
      </c>
      <c r="AI318">
        <v>210</v>
      </c>
      <c r="AJ318" t="s">
        <v>1187</v>
      </c>
      <c r="AK318">
        <v>40</v>
      </c>
      <c r="AL318">
        <v>5.7</v>
      </c>
      <c r="AM318">
        <v>8.4</v>
      </c>
      <c r="AN318">
        <v>14.1</v>
      </c>
      <c r="AO318">
        <v>0</v>
      </c>
      <c r="AP318">
        <v>3150</v>
      </c>
      <c r="AQ318">
        <v>3158</v>
      </c>
      <c r="AR318">
        <v>3153.6</v>
      </c>
      <c r="AS318">
        <v>13.4</v>
      </c>
      <c r="AT318">
        <v>13.5</v>
      </c>
      <c r="AU318">
        <v>13.5</v>
      </c>
      <c r="AV318">
        <v>2.31</v>
      </c>
      <c r="AW318">
        <v>2.34</v>
      </c>
      <c r="AX318">
        <v>2.33</v>
      </c>
      <c r="AY318">
        <v>6.3</v>
      </c>
      <c r="AZ318">
        <v>6.6</v>
      </c>
      <c r="BA318">
        <v>6.5</v>
      </c>
      <c r="BB318" t="s">
        <v>168</v>
      </c>
      <c r="BC318" t="s">
        <v>168</v>
      </c>
      <c r="BD318" t="s">
        <v>168</v>
      </c>
      <c r="BE318">
        <v>834</v>
      </c>
      <c r="BF318">
        <v>857</v>
      </c>
      <c r="BG318">
        <v>847</v>
      </c>
      <c r="BH318">
        <v>143.30000000000001</v>
      </c>
      <c r="BI318">
        <v>143.80000000000001</v>
      </c>
      <c r="BJ318">
        <v>143.6</v>
      </c>
      <c r="BK318">
        <v>87.7</v>
      </c>
      <c r="BL318">
        <v>88.1</v>
      </c>
      <c r="BM318">
        <v>87.9</v>
      </c>
      <c r="BN318">
        <v>93.4</v>
      </c>
      <c r="BO318">
        <v>93.8</v>
      </c>
      <c r="BP318">
        <v>93.6</v>
      </c>
      <c r="BQ318">
        <v>5.4</v>
      </c>
      <c r="BR318">
        <v>6</v>
      </c>
      <c r="BS318">
        <v>5.7</v>
      </c>
      <c r="BT318">
        <v>30.1</v>
      </c>
      <c r="BU318">
        <v>33.6</v>
      </c>
      <c r="BV318">
        <v>31.7</v>
      </c>
      <c r="BW318">
        <v>276</v>
      </c>
      <c r="BX318">
        <v>279</v>
      </c>
      <c r="BY318">
        <v>276</v>
      </c>
      <c r="BZ318">
        <v>7.4</v>
      </c>
      <c r="CA318">
        <v>8.1</v>
      </c>
      <c r="CB318">
        <v>8</v>
      </c>
      <c r="CC318">
        <v>0.4</v>
      </c>
      <c r="CD318">
        <v>0.4</v>
      </c>
      <c r="CE318">
        <v>0.4</v>
      </c>
      <c r="CF318">
        <v>0.45</v>
      </c>
      <c r="CG318">
        <v>0.52</v>
      </c>
      <c r="CH318">
        <v>0.5</v>
      </c>
      <c r="CI318">
        <v>35</v>
      </c>
      <c r="CJ318">
        <v>35</v>
      </c>
      <c r="CK318">
        <v>35</v>
      </c>
      <c r="CL318">
        <v>147.19999999999999</v>
      </c>
      <c r="CM318">
        <v>215.2</v>
      </c>
      <c r="CN318">
        <v>179.9</v>
      </c>
      <c r="CO318">
        <v>1660</v>
      </c>
      <c r="CP318">
        <v>720</v>
      </c>
      <c r="CQ318">
        <v>540</v>
      </c>
      <c r="CR318">
        <v>1630</v>
      </c>
      <c r="CS318">
        <v>5.0799999999999998E-2</v>
      </c>
      <c r="CT318">
        <v>5.0799999999999998E-2</v>
      </c>
      <c r="CU318">
        <v>5.0799999999999998E-2</v>
      </c>
      <c r="CV318">
        <v>8.3799999999999999E-2</v>
      </c>
      <c r="CW318">
        <v>8.3799999999999999E-2</v>
      </c>
      <c r="CX318">
        <v>8.3799999999999999E-2</v>
      </c>
      <c r="CY318">
        <v>7.3700000000000002E-2</v>
      </c>
      <c r="CZ318">
        <v>7.3700000000000002E-2</v>
      </c>
      <c r="DA318">
        <v>7.3700000000000002E-2</v>
      </c>
      <c r="DB318">
        <v>5.0799999999999998E-2</v>
      </c>
      <c r="DC318">
        <v>6.0999999999999999E-2</v>
      </c>
      <c r="DD318">
        <v>5.5899999999999998E-2</v>
      </c>
      <c r="DE318">
        <v>5.8400000000000001E-2</v>
      </c>
      <c r="DF318">
        <v>5.8400000000000001E-2</v>
      </c>
      <c r="DG318">
        <v>5.8400000000000001E-2</v>
      </c>
      <c r="DH318">
        <v>0</v>
      </c>
      <c r="DI318">
        <v>8</v>
      </c>
      <c r="DJ318">
        <v>5.33E-2</v>
      </c>
      <c r="DK318" t="s">
        <v>1085</v>
      </c>
      <c r="DL318" t="s">
        <v>1163</v>
      </c>
      <c r="DM318">
        <v>8252</v>
      </c>
      <c r="DN318">
        <v>8231</v>
      </c>
      <c r="DO318" t="s">
        <v>1143</v>
      </c>
      <c r="DP318" t="s">
        <v>516</v>
      </c>
      <c r="DQ318" t="s">
        <v>644</v>
      </c>
      <c r="DR318" t="s">
        <v>1188</v>
      </c>
      <c r="DS318">
        <v>20080823</v>
      </c>
      <c r="DT318" t="s">
        <v>202</v>
      </c>
      <c r="DU318">
        <v>189</v>
      </c>
      <c r="DV318" t="s">
        <v>1144</v>
      </c>
    </row>
    <row r="319" spans="1:126">
      <c r="A319" t="s">
        <v>126</v>
      </c>
      <c r="B319">
        <v>4</v>
      </c>
      <c r="C319">
        <v>17.899999999999999</v>
      </c>
      <c r="D319">
        <v>67550</v>
      </c>
      <c r="E319" t="s">
        <v>577</v>
      </c>
      <c r="F319" t="s">
        <v>145</v>
      </c>
      <c r="G319">
        <v>20080828</v>
      </c>
      <c r="H319" t="s">
        <v>481</v>
      </c>
      <c r="I319" t="s">
        <v>236</v>
      </c>
      <c r="J319">
        <v>20080829</v>
      </c>
      <c r="K319" t="s">
        <v>624</v>
      </c>
      <c r="L319" t="s">
        <v>963</v>
      </c>
      <c r="M319" t="s">
        <v>897</v>
      </c>
      <c r="N319" t="s">
        <v>133</v>
      </c>
      <c r="O319" t="s">
        <v>133</v>
      </c>
      <c r="P319">
        <v>9.4600000000000004E-2</v>
      </c>
      <c r="Q319" t="s">
        <v>135</v>
      </c>
      <c r="R319" t="s">
        <v>136</v>
      </c>
      <c r="S319" t="s">
        <v>135</v>
      </c>
      <c r="T319" t="s">
        <v>137</v>
      </c>
      <c r="U319" t="s">
        <v>137</v>
      </c>
      <c r="V319">
        <v>0</v>
      </c>
      <c r="W319" t="s">
        <v>151</v>
      </c>
      <c r="X319">
        <v>143.5</v>
      </c>
      <c r="Y319">
        <v>20080826</v>
      </c>
      <c r="Z319" t="s">
        <v>138</v>
      </c>
      <c r="AA319" t="s">
        <v>1189</v>
      </c>
      <c r="AB319" t="s">
        <v>1182</v>
      </c>
      <c r="AC319">
        <v>40</v>
      </c>
      <c r="AD319">
        <v>58.96</v>
      </c>
      <c r="AE319">
        <v>51.89</v>
      </c>
      <c r="AF319">
        <v>10.130000000000001</v>
      </c>
      <c r="AG319">
        <v>9.08</v>
      </c>
      <c r="AH319">
        <v>9.3000000000000007</v>
      </c>
      <c r="AI319">
        <v>-20</v>
      </c>
      <c r="AJ319" t="s">
        <v>1190</v>
      </c>
      <c r="AK319">
        <v>40</v>
      </c>
      <c r="AL319">
        <v>10.9</v>
      </c>
      <c r="AM319">
        <v>7</v>
      </c>
      <c r="AN319">
        <v>17.899999999999999</v>
      </c>
      <c r="AO319">
        <v>0</v>
      </c>
      <c r="AP319">
        <v>3145</v>
      </c>
      <c r="AQ319">
        <v>3154</v>
      </c>
      <c r="AR319">
        <v>3149.5</v>
      </c>
      <c r="AS319">
        <v>13.1</v>
      </c>
      <c r="AT319">
        <v>13.8</v>
      </c>
      <c r="AU319">
        <v>13.4</v>
      </c>
      <c r="AV319">
        <v>2.2400000000000002</v>
      </c>
      <c r="AW319">
        <v>2.35</v>
      </c>
      <c r="AX319">
        <v>2.31</v>
      </c>
      <c r="AY319">
        <v>6.4</v>
      </c>
      <c r="AZ319">
        <v>6.5</v>
      </c>
      <c r="BA319">
        <v>6.5</v>
      </c>
      <c r="BB319" t="s">
        <v>168</v>
      </c>
      <c r="BC319" t="s">
        <v>168</v>
      </c>
      <c r="BD319" t="s">
        <v>168</v>
      </c>
      <c r="BE319">
        <v>841</v>
      </c>
      <c r="BF319">
        <v>860</v>
      </c>
      <c r="BG319">
        <v>850</v>
      </c>
      <c r="BH319">
        <v>143</v>
      </c>
      <c r="BI319">
        <v>144.19999999999999</v>
      </c>
      <c r="BJ319">
        <v>143.5</v>
      </c>
      <c r="BK319">
        <v>87.2</v>
      </c>
      <c r="BL319">
        <v>88.2</v>
      </c>
      <c r="BM319">
        <v>87.9</v>
      </c>
      <c r="BN319">
        <v>93.1</v>
      </c>
      <c r="BO319">
        <v>93.8</v>
      </c>
      <c r="BP319">
        <v>93.4</v>
      </c>
      <c r="BQ319">
        <v>5.4</v>
      </c>
      <c r="BR319">
        <v>6.1</v>
      </c>
      <c r="BS319">
        <v>5.6</v>
      </c>
      <c r="BT319">
        <v>31.1</v>
      </c>
      <c r="BU319">
        <v>35.9</v>
      </c>
      <c r="BV319">
        <v>33.200000000000003</v>
      </c>
      <c r="BW319">
        <v>276</v>
      </c>
      <c r="BX319">
        <v>276</v>
      </c>
      <c r="BY319">
        <v>276</v>
      </c>
      <c r="BZ319">
        <v>8.4</v>
      </c>
      <c r="CA319">
        <v>9.5</v>
      </c>
      <c r="CB319">
        <v>8.6999999999999993</v>
      </c>
      <c r="CC319">
        <v>0.3</v>
      </c>
      <c r="CD319">
        <v>0.4</v>
      </c>
      <c r="CE319">
        <v>0.4</v>
      </c>
      <c r="CF319">
        <v>0.5</v>
      </c>
      <c r="CG319">
        <v>0.52</v>
      </c>
      <c r="CH319">
        <v>0.5</v>
      </c>
      <c r="CI319">
        <v>35</v>
      </c>
      <c r="CJ319">
        <v>35</v>
      </c>
      <c r="CK319">
        <v>35</v>
      </c>
      <c r="CL319">
        <v>286</v>
      </c>
      <c r="CM319">
        <v>393.6</v>
      </c>
      <c r="CN319">
        <v>337.3</v>
      </c>
      <c r="CO319">
        <v>1660</v>
      </c>
      <c r="CP319">
        <v>720</v>
      </c>
      <c r="CQ319">
        <v>540</v>
      </c>
      <c r="CR319">
        <v>1860</v>
      </c>
      <c r="CS319">
        <v>5.0799999999999998E-2</v>
      </c>
      <c r="CT319">
        <v>5.0799999999999998E-2</v>
      </c>
      <c r="CU319">
        <v>5.0799999999999998E-2</v>
      </c>
      <c r="CV319">
        <v>8.6400000000000005E-2</v>
      </c>
      <c r="CW319">
        <v>8.6400000000000005E-2</v>
      </c>
      <c r="CX319">
        <v>8.6400000000000005E-2</v>
      </c>
      <c r="CY319">
        <v>7.3700000000000002E-2</v>
      </c>
      <c r="CZ319">
        <v>7.3700000000000002E-2</v>
      </c>
      <c r="DA319">
        <v>7.3700000000000002E-2</v>
      </c>
      <c r="DB319">
        <v>5.0799999999999998E-2</v>
      </c>
      <c r="DC319">
        <v>6.0999999999999999E-2</v>
      </c>
      <c r="DD319">
        <v>5.5899999999999998E-2</v>
      </c>
      <c r="DE319">
        <v>5.8400000000000001E-2</v>
      </c>
      <c r="DF319">
        <v>5.8400000000000001E-2</v>
      </c>
      <c r="DG319">
        <v>5.8400000000000001E-2</v>
      </c>
      <c r="DH319">
        <v>0</v>
      </c>
      <c r="DI319">
        <v>9</v>
      </c>
      <c r="DJ319">
        <v>4.5699999999999998E-2</v>
      </c>
      <c r="DK319" t="s">
        <v>1085</v>
      </c>
      <c r="DL319" t="s">
        <v>1163</v>
      </c>
      <c r="DM319">
        <v>8252</v>
      </c>
      <c r="DN319">
        <v>8231</v>
      </c>
      <c r="DO319" t="s">
        <v>1143</v>
      </c>
      <c r="DP319" t="s">
        <v>403</v>
      </c>
      <c r="DQ319" t="s">
        <v>142</v>
      </c>
      <c r="DR319" t="s">
        <v>1191</v>
      </c>
      <c r="DS319">
        <v>20080828</v>
      </c>
      <c r="DT319" t="s">
        <v>481</v>
      </c>
      <c r="DU319">
        <v>189</v>
      </c>
      <c r="DV319" t="s">
        <v>1144</v>
      </c>
    </row>
    <row r="320" spans="1:126">
      <c r="A320" t="s">
        <v>126</v>
      </c>
      <c r="B320">
        <v>4</v>
      </c>
      <c r="C320">
        <v>8.8000000000000007</v>
      </c>
      <c r="D320">
        <v>67924</v>
      </c>
      <c r="E320" t="s">
        <v>144</v>
      </c>
      <c r="F320" t="s">
        <v>145</v>
      </c>
      <c r="G320">
        <v>20080831</v>
      </c>
      <c r="H320" t="s">
        <v>205</v>
      </c>
      <c r="I320" t="s">
        <v>236</v>
      </c>
      <c r="J320">
        <v>20080908</v>
      </c>
      <c r="K320">
        <v>20090303</v>
      </c>
      <c r="L320" t="s">
        <v>1140</v>
      </c>
      <c r="M320" t="s">
        <v>1156</v>
      </c>
      <c r="N320" t="s">
        <v>133</v>
      </c>
      <c r="O320" t="s">
        <v>133</v>
      </c>
      <c r="P320">
        <v>0.2155</v>
      </c>
      <c r="Q320" t="s">
        <v>135</v>
      </c>
      <c r="R320" t="s">
        <v>136</v>
      </c>
      <c r="S320" t="s">
        <v>135</v>
      </c>
      <c r="T320" t="s">
        <v>137</v>
      </c>
      <c r="U320" t="s">
        <v>137</v>
      </c>
      <c r="V320">
        <v>0</v>
      </c>
      <c r="W320" t="s">
        <v>147</v>
      </c>
      <c r="X320">
        <v>143.5</v>
      </c>
      <c r="Y320">
        <v>20080829</v>
      </c>
      <c r="Z320" t="s">
        <v>138</v>
      </c>
      <c r="AA320" t="s">
        <v>426</v>
      </c>
      <c r="AB320" t="s">
        <v>1182</v>
      </c>
      <c r="AC320">
        <v>40</v>
      </c>
      <c r="AD320">
        <v>71.45</v>
      </c>
      <c r="AE320">
        <v>65.78</v>
      </c>
      <c r="AF320">
        <v>10.87</v>
      </c>
      <c r="AG320">
        <v>10.11</v>
      </c>
      <c r="AH320">
        <v>10.28</v>
      </c>
      <c r="AI320">
        <v>30</v>
      </c>
      <c r="AJ320" t="s">
        <v>1192</v>
      </c>
      <c r="AK320">
        <v>40</v>
      </c>
      <c r="AL320">
        <v>6.1</v>
      </c>
      <c r="AM320">
        <v>2.7</v>
      </c>
      <c r="AN320">
        <v>8.8000000000000007</v>
      </c>
      <c r="AO320">
        <v>0</v>
      </c>
      <c r="AP320">
        <v>3150</v>
      </c>
      <c r="AQ320">
        <v>3156</v>
      </c>
      <c r="AR320">
        <v>3153.5</v>
      </c>
      <c r="AS320">
        <v>13.5</v>
      </c>
      <c r="AT320">
        <v>13.6</v>
      </c>
      <c r="AU320">
        <v>13.6</v>
      </c>
      <c r="AV320">
        <v>2.27</v>
      </c>
      <c r="AW320">
        <v>2.33</v>
      </c>
      <c r="AX320">
        <v>2.31</v>
      </c>
      <c r="AY320">
        <v>6.1</v>
      </c>
      <c r="AZ320">
        <v>6.5</v>
      </c>
      <c r="BA320">
        <v>6.4</v>
      </c>
      <c r="BB320" t="s">
        <v>168</v>
      </c>
      <c r="BC320" t="s">
        <v>168</v>
      </c>
      <c r="BD320" t="s">
        <v>168</v>
      </c>
      <c r="BE320">
        <v>834</v>
      </c>
      <c r="BF320">
        <v>854</v>
      </c>
      <c r="BG320">
        <v>846</v>
      </c>
      <c r="BH320">
        <v>143.1</v>
      </c>
      <c r="BI320">
        <v>143.80000000000001</v>
      </c>
      <c r="BJ320">
        <v>143.4</v>
      </c>
      <c r="BK320">
        <v>87.4</v>
      </c>
      <c r="BL320">
        <v>88.2</v>
      </c>
      <c r="BM320">
        <v>87.8</v>
      </c>
      <c r="BN320">
        <v>93.3</v>
      </c>
      <c r="BO320">
        <v>93.8</v>
      </c>
      <c r="BP320">
        <v>93.6</v>
      </c>
      <c r="BQ320">
        <v>5.5</v>
      </c>
      <c r="BR320">
        <v>6.2</v>
      </c>
      <c r="BS320">
        <v>5.8</v>
      </c>
      <c r="BT320">
        <v>30.2</v>
      </c>
      <c r="BU320">
        <v>33.5</v>
      </c>
      <c r="BV320">
        <v>31.6</v>
      </c>
      <c r="BW320">
        <v>276</v>
      </c>
      <c r="BX320">
        <v>276</v>
      </c>
      <c r="BY320">
        <v>276</v>
      </c>
      <c r="BZ320">
        <v>8.4</v>
      </c>
      <c r="CA320">
        <v>8.4</v>
      </c>
      <c r="CB320">
        <v>8.4</v>
      </c>
      <c r="CC320">
        <v>0.3</v>
      </c>
      <c r="CD320">
        <v>0.3</v>
      </c>
      <c r="CE320">
        <v>0.3</v>
      </c>
      <c r="CF320">
        <v>0.45</v>
      </c>
      <c r="CG320">
        <v>0.55000000000000004</v>
      </c>
      <c r="CH320">
        <v>0.5</v>
      </c>
      <c r="CI320">
        <v>35</v>
      </c>
      <c r="CJ320">
        <v>35</v>
      </c>
      <c r="CK320">
        <v>35</v>
      </c>
      <c r="CL320">
        <v>147.19999999999999</v>
      </c>
      <c r="CM320">
        <v>172.7</v>
      </c>
      <c r="CN320">
        <v>163.1</v>
      </c>
      <c r="CO320">
        <v>1660</v>
      </c>
      <c r="CP320">
        <v>720</v>
      </c>
      <c r="CQ320">
        <v>540</v>
      </c>
      <c r="CR320">
        <v>1810</v>
      </c>
      <c r="CS320">
        <v>6.0999999999999999E-2</v>
      </c>
      <c r="CT320">
        <v>6.0999999999999999E-2</v>
      </c>
      <c r="CU320">
        <v>6.0999999999999999E-2</v>
      </c>
      <c r="CV320">
        <v>0.10920000000000001</v>
      </c>
      <c r="CW320">
        <v>0.10920000000000001</v>
      </c>
      <c r="CX320">
        <v>0.10920000000000001</v>
      </c>
      <c r="CY320">
        <v>7.3700000000000002E-2</v>
      </c>
      <c r="CZ320">
        <v>7.3700000000000002E-2</v>
      </c>
      <c r="DA320">
        <v>7.3700000000000002E-2</v>
      </c>
      <c r="DB320">
        <v>5.8400000000000001E-2</v>
      </c>
      <c r="DC320">
        <v>6.3500000000000001E-2</v>
      </c>
      <c r="DD320">
        <v>6.0999999999999999E-2</v>
      </c>
      <c r="DE320">
        <v>5.5899999999999998E-2</v>
      </c>
      <c r="DF320">
        <v>7.1099999999999997E-2</v>
      </c>
      <c r="DG320">
        <v>6.3500000000000001E-2</v>
      </c>
      <c r="DH320">
        <v>0</v>
      </c>
      <c r="DI320">
        <v>10</v>
      </c>
      <c r="DJ320">
        <v>6.0999999999999999E-2</v>
      </c>
      <c r="DK320" t="s">
        <v>1085</v>
      </c>
      <c r="DL320" t="s">
        <v>1163</v>
      </c>
      <c r="DM320">
        <v>8252</v>
      </c>
      <c r="DN320">
        <v>8231</v>
      </c>
      <c r="DO320" t="s">
        <v>1143</v>
      </c>
      <c r="DP320" t="s">
        <v>499</v>
      </c>
      <c r="DQ320" t="s">
        <v>142</v>
      </c>
      <c r="DR320">
        <v>6</v>
      </c>
      <c r="DS320">
        <v>20080831</v>
      </c>
      <c r="DT320" t="s">
        <v>205</v>
      </c>
      <c r="DU320">
        <v>189</v>
      </c>
      <c r="DV320" t="s">
        <v>1144</v>
      </c>
    </row>
    <row r="321" spans="1:126">
      <c r="A321" t="s">
        <v>126</v>
      </c>
      <c r="B321">
        <v>4</v>
      </c>
      <c r="C321">
        <v>14.2</v>
      </c>
      <c r="D321">
        <v>68202</v>
      </c>
      <c r="E321" t="s">
        <v>144</v>
      </c>
      <c r="F321" t="s">
        <v>128</v>
      </c>
      <c r="G321">
        <v>20081101</v>
      </c>
      <c r="H321" t="s">
        <v>146</v>
      </c>
      <c r="I321" t="s">
        <v>334</v>
      </c>
      <c r="J321">
        <v>20081106</v>
      </c>
      <c r="K321" t="s">
        <v>624</v>
      </c>
      <c r="L321" t="s">
        <v>1193</v>
      </c>
      <c r="M321" t="s">
        <v>1174</v>
      </c>
      <c r="N321" t="s">
        <v>133</v>
      </c>
      <c r="O321" t="s">
        <v>133</v>
      </c>
      <c r="P321">
        <v>2.5430999999999999</v>
      </c>
      <c r="Q321" t="s">
        <v>135</v>
      </c>
      <c r="R321" t="s">
        <v>136</v>
      </c>
      <c r="S321" t="s">
        <v>135</v>
      </c>
      <c r="T321" t="s">
        <v>137</v>
      </c>
      <c r="U321" t="s">
        <v>137</v>
      </c>
      <c r="V321">
        <v>0</v>
      </c>
      <c r="W321" t="s">
        <v>147</v>
      </c>
      <c r="X321">
        <v>143.5</v>
      </c>
      <c r="Y321">
        <v>20081030</v>
      </c>
      <c r="Z321" t="s">
        <v>138</v>
      </c>
      <c r="AA321" t="s">
        <v>1007</v>
      </c>
      <c r="AB321" t="s">
        <v>1182</v>
      </c>
      <c r="AC321">
        <v>40</v>
      </c>
      <c r="AD321">
        <v>71.7</v>
      </c>
      <c r="AE321">
        <v>65.760000000000005</v>
      </c>
      <c r="AF321">
        <v>10.91</v>
      </c>
      <c r="AG321">
        <v>10.11</v>
      </c>
      <c r="AH321">
        <v>10.32</v>
      </c>
      <c r="AI321">
        <v>260</v>
      </c>
      <c r="AJ321" t="s">
        <v>1194</v>
      </c>
      <c r="AK321">
        <v>40</v>
      </c>
      <c r="AL321">
        <v>10.3</v>
      </c>
      <c r="AM321">
        <v>3.9</v>
      </c>
      <c r="AN321">
        <v>14.2</v>
      </c>
      <c r="AO321">
        <v>0</v>
      </c>
      <c r="AP321">
        <v>3148</v>
      </c>
      <c r="AQ321">
        <v>3158</v>
      </c>
      <c r="AR321">
        <v>3152.5</v>
      </c>
      <c r="AS321">
        <v>13.3</v>
      </c>
      <c r="AT321">
        <v>13.8</v>
      </c>
      <c r="AU321">
        <v>13.5</v>
      </c>
      <c r="AV321">
        <v>2.13</v>
      </c>
      <c r="AW321">
        <v>2.35</v>
      </c>
      <c r="AX321">
        <v>2.23</v>
      </c>
      <c r="AY321">
        <v>5.2</v>
      </c>
      <c r="AZ321">
        <v>6</v>
      </c>
      <c r="BA321">
        <v>5.4</v>
      </c>
      <c r="BB321" t="s">
        <v>168</v>
      </c>
      <c r="BC321" t="s">
        <v>168</v>
      </c>
      <c r="BD321" t="s">
        <v>168</v>
      </c>
      <c r="BE321">
        <v>840</v>
      </c>
      <c r="BF321">
        <v>859</v>
      </c>
      <c r="BG321">
        <v>851</v>
      </c>
      <c r="BH321">
        <v>143.19999999999999</v>
      </c>
      <c r="BI321">
        <v>144</v>
      </c>
      <c r="BJ321">
        <v>143.5</v>
      </c>
      <c r="BK321">
        <v>87.6</v>
      </c>
      <c r="BL321">
        <v>88.1</v>
      </c>
      <c r="BM321">
        <v>87.9</v>
      </c>
      <c r="BN321">
        <v>93.1</v>
      </c>
      <c r="BO321">
        <v>93.8</v>
      </c>
      <c r="BP321">
        <v>93.5</v>
      </c>
      <c r="BQ321">
        <v>5.3</v>
      </c>
      <c r="BR321">
        <v>5.8</v>
      </c>
      <c r="BS321">
        <v>5.6</v>
      </c>
      <c r="BT321">
        <v>34.1</v>
      </c>
      <c r="BU321">
        <v>42.2</v>
      </c>
      <c r="BV321">
        <v>37.9</v>
      </c>
      <c r="BW321">
        <v>276</v>
      </c>
      <c r="BX321">
        <v>276</v>
      </c>
      <c r="BY321">
        <v>276</v>
      </c>
      <c r="BZ321">
        <v>8.8000000000000007</v>
      </c>
      <c r="CA321">
        <v>10.1</v>
      </c>
      <c r="CB321">
        <v>9.5</v>
      </c>
      <c r="CC321">
        <v>0.4</v>
      </c>
      <c r="CD321">
        <v>0.4</v>
      </c>
      <c r="CE321">
        <v>0.4</v>
      </c>
      <c r="CF321">
        <v>0.5</v>
      </c>
      <c r="CG321">
        <v>0.5</v>
      </c>
      <c r="CH321">
        <v>0.5</v>
      </c>
      <c r="CI321">
        <v>25</v>
      </c>
      <c r="CJ321">
        <v>35</v>
      </c>
      <c r="CK321">
        <v>32</v>
      </c>
      <c r="CL321">
        <v>118.9</v>
      </c>
      <c r="CM321">
        <v>155.69999999999999</v>
      </c>
      <c r="CN321">
        <v>132.6</v>
      </c>
      <c r="CO321">
        <v>1660</v>
      </c>
      <c r="CP321">
        <v>720</v>
      </c>
      <c r="CQ321">
        <v>540</v>
      </c>
      <c r="CR321">
        <v>1580</v>
      </c>
      <c r="CS321">
        <v>6.0999999999999999E-2</v>
      </c>
      <c r="CT321">
        <v>6.0999999999999999E-2</v>
      </c>
      <c r="CU321">
        <v>6.0999999999999999E-2</v>
      </c>
      <c r="CV321">
        <v>8.3799999999999999E-2</v>
      </c>
      <c r="CW321">
        <v>8.3799999999999999E-2</v>
      </c>
      <c r="CX321">
        <v>8.3799999999999999E-2</v>
      </c>
      <c r="CY321">
        <v>7.6200000000000004E-2</v>
      </c>
      <c r="CZ321">
        <v>7.6200000000000004E-2</v>
      </c>
      <c r="DA321">
        <v>7.6200000000000004E-2</v>
      </c>
      <c r="DB321">
        <v>6.0999999999999999E-2</v>
      </c>
      <c r="DC321">
        <v>6.0999999999999999E-2</v>
      </c>
      <c r="DD321">
        <v>6.0999999999999999E-2</v>
      </c>
      <c r="DE321">
        <v>5.0799999999999998E-2</v>
      </c>
      <c r="DF321">
        <v>6.6000000000000003E-2</v>
      </c>
      <c r="DG321">
        <v>5.8400000000000001E-2</v>
      </c>
      <c r="DH321">
        <v>0</v>
      </c>
      <c r="DI321">
        <v>17</v>
      </c>
      <c r="DJ321">
        <v>4.8300000000000003E-2</v>
      </c>
      <c r="DK321" t="s">
        <v>1195</v>
      </c>
      <c r="DL321" t="s">
        <v>1163</v>
      </c>
      <c r="DM321">
        <v>8252</v>
      </c>
      <c r="DN321">
        <v>8231</v>
      </c>
      <c r="DO321" t="s">
        <v>1143</v>
      </c>
      <c r="DP321">
        <v>2405</v>
      </c>
      <c r="DQ321" t="s">
        <v>142</v>
      </c>
      <c r="DR321">
        <v>13</v>
      </c>
      <c r="DS321">
        <v>20081101</v>
      </c>
      <c r="DT321" t="s">
        <v>146</v>
      </c>
      <c r="DU321">
        <v>189</v>
      </c>
      <c r="DV321" t="s">
        <v>1144</v>
      </c>
    </row>
    <row r="322" spans="1:126">
      <c r="A322" t="s">
        <v>126</v>
      </c>
      <c r="B322">
        <v>4</v>
      </c>
      <c r="C322">
        <v>20.9</v>
      </c>
      <c r="D322">
        <v>67926</v>
      </c>
      <c r="E322" t="s">
        <v>577</v>
      </c>
      <c r="F322" t="s">
        <v>128</v>
      </c>
      <c r="G322">
        <v>20081105</v>
      </c>
      <c r="H322" t="s">
        <v>553</v>
      </c>
      <c r="I322" t="s">
        <v>334</v>
      </c>
      <c r="J322">
        <v>20081110</v>
      </c>
      <c r="K322" t="s">
        <v>624</v>
      </c>
      <c r="L322" t="s">
        <v>1196</v>
      </c>
      <c r="M322" t="s">
        <v>1174</v>
      </c>
      <c r="N322" t="s">
        <v>133</v>
      </c>
      <c r="O322" t="s">
        <v>133</v>
      </c>
      <c r="P322">
        <v>0.80379999999999996</v>
      </c>
      <c r="Q322" t="s">
        <v>135</v>
      </c>
      <c r="R322" t="s">
        <v>136</v>
      </c>
      <c r="S322" t="s">
        <v>135</v>
      </c>
      <c r="T322" t="s">
        <v>137</v>
      </c>
      <c r="U322" t="s">
        <v>137</v>
      </c>
      <c r="V322">
        <v>0</v>
      </c>
      <c r="W322" t="s">
        <v>151</v>
      </c>
      <c r="X322">
        <v>143.5</v>
      </c>
      <c r="Y322">
        <v>20081103</v>
      </c>
      <c r="Z322" t="s">
        <v>138</v>
      </c>
      <c r="AA322" t="s">
        <v>1197</v>
      </c>
      <c r="AB322" t="s">
        <v>1182</v>
      </c>
      <c r="AC322">
        <v>40</v>
      </c>
      <c r="AD322">
        <v>59.14</v>
      </c>
      <c r="AE322">
        <v>52.06</v>
      </c>
      <c r="AF322">
        <v>10.18</v>
      </c>
      <c r="AG322">
        <v>9.08</v>
      </c>
      <c r="AH322">
        <v>9.2200000000000006</v>
      </c>
      <c r="AI322">
        <v>80</v>
      </c>
      <c r="AJ322" t="s">
        <v>1198</v>
      </c>
      <c r="AK322">
        <v>40</v>
      </c>
      <c r="AL322">
        <v>14.1</v>
      </c>
      <c r="AM322">
        <v>6.8</v>
      </c>
      <c r="AN322">
        <v>20.9</v>
      </c>
      <c r="AO322">
        <v>0</v>
      </c>
      <c r="AP322">
        <v>3147</v>
      </c>
      <c r="AQ322">
        <v>3160</v>
      </c>
      <c r="AR322">
        <v>3152.4</v>
      </c>
      <c r="AS322">
        <v>13.2</v>
      </c>
      <c r="AT322">
        <v>13.5</v>
      </c>
      <c r="AU322">
        <v>13.3</v>
      </c>
      <c r="AV322">
        <v>2.2599999999999998</v>
      </c>
      <c r="AW322">
        <v>2.2999999999999998</v>
      </c>
      <c r="AX322">
        <v>2.2799999999999998</v>
      </c>
      <c r="AY322">
        <v>5.8</v>
      </c>
      <c r="AZ322">
        <v>6.2</v>
      </c>
      <c r="BA322">
        <v>6</v>
      </c>
      <c r="BB322" t="s">
        <v>168</v>
      </c>
      <c r="BC322" t="s">
        <v>168</v>
      </c>
      <c r="BD322" t="s">
        <v>168</v>
      </c>
      <c r="BE322">
        <v>835</v>
      </c>
      <c r="BF322">
        <v>918</v>
      </c>
      <c r="BG322">
        <v>864</v>
      </c>
      <c r="BH322">
        <v>142.19999999999999</v>
      </c>
      <c r="BI322">
        <v>144.19999999999999</v>
      </c>
      <c r="BJ322">
        <v>143.19999999999999</v>
      </c>
      <c r="BK322">
        <v>87</v>
      </c>
      <c r="BL322">
        <v>88.9</v>
      </c>
      <c r="BM322">
        <v>87.6</v>
      </c>
      <c r="BN322">
        <v>92.6</v>
      </c>
      <c r="BO322">
        <v>94.4</v>
      </c>
      <c r="BP322">
        <v>93.2</v>
      </c>
      <c r="BQ322">
        <v>5.4</v>
      </c>
      <c r="BR322">
        <v>5.7</v>
      </c>
      <c r="BS322">
        <v>5.6</v>
      </c>
      <c r="BT322">
        <v>27.7</v>
      </c>
      <c r="BU322">
        <v>33.9</v>
      </c>
      <c r="BV322">
        <v>30.9</v>
      </c>
      <c r="BW322">
        <v>272</v>
      </c>
      <c r="BX322">
        <v>276</v>
      </c>
      <c r="BY322">
        <v>276</v>
      </c>
      <c r="BZ322">
        <v>9.5</v>
      </c>
      <c r="CA322">
        <v>10.1</v>
      </c>
      <c r="CB322">
        <v>9.6999999999999993</v>
      </c>
      <c r="CC322">
        <v>0.3</v>
      </c>
      <c r="CD322">
        <v>0.4</v>
      </c>
      <c r="CE322">
        <v>0.4</v>
      </c>
      <c r="CF322">
        <v>0.25</v>
      </c>
      <c r="CG322">
        <v>0.87</v>
      </c>
      <c r="CH322">
        <v>0.5</v>
      </c>
      <c r="CI322">
        <v>35</v>
      </c>
      <c r="CJ322">
        <v>35</v>
      </c>
      <c r="CK322">
        <v>35</v>
      </c>
      <c r="CL322">
        <v>110.4</v>
      </c>
      <c r="CM322">
        <v>175.6</v>
      </c>
      <c r="CN322">
        <v>128.4</v>
      </c>
      <c r="CO322">
        <v>1660</v>
      </c>
      <c r="CP322">
        <v>720</v>
      </c>
      <c r="CQ322">
        <v>540</v>
      </c>
      <c r="CR322">
        <v>1760</v>
      </c>
      <c r="CS322">
        <v>6.3500000000000001E-2</v>
      </c>
      <c r="CT322">
        <v>6.3500000000000001E-2</v>
      </c>
      <c r="CU322">
        <v>6.3500000000000001E-2</v>
      </c>
      <c r="CV322">
        <v>8.8900000000000007E-2</v>
      </c>
      <c r="CW322">
        <v>8.8900000000000007E-2</v>
      </c>
      <c r="CX322">
        <v>8.8900000000000007E-2</v>
      </c>
      <c r="CY322">
        <v>7.6200000000000004E-2</v>
      </c>
      <c r="CZ322">
        <v>7.6200000000000004E-2</v>
      </c>
      <c r="DA322">
        <v>7.6200000000000004E-2</v>
      </c>
      <c r="DB322">
        <v>6.0999999999999999E-2</v>
      </c>
      <c r="DC322">
        <v>6.0999999999999999E-2</v>
      </c>
      <c r="DD322">
        <v>6.0999999999999999E-2</v>
      </c>
      <c r="DE322">
        <v>6.0999999999999999E-2</v>
      </c>
      <c r="DF322">
        <v>7.6200000000000004E-2</v>
      </c>
      <c r="DG322">
        <v>6.8599999999999994E-2</v>
      </c>
      <c r="DH322">
        <v>0</v>
      </c>
      <c r="DI322">
        <v>18</v>
      </c>
      <c r="DJ322">
        <v>4.8300000000000003E-2</v>
      </c>
      <c r="DK322" t="s">
        <v>1195</v>
      </c>
      <c r="DL322" t="s">
        <v>1163</v>
      </c>
      <c r="DM322">
        <v>8252</v>
      </c>
      <c r="DN322">
        <v>8231</v>
      </c>
      <c r="DO322" t="s">
        <v>1143</v>
      </c>
      <c r="DP322">
        <v>2405</v>
      </c>
      <c r="DQ322" t="s">
        <v>142</v>
      </c>
      <c r="DR322" t="s">
        <v>1199</v>
      </c>
      <c r="DS322">
        <v>20081105</v>
      </c>
      <c r="DT322" t="s">
        <v>553</v>
      </c>
      <c r="DU322">
        <v>189</v>
      </c>
      <c r="DV322" t="s">
        <v>1144</v>
      </c>
    </row>
    <row r="323" spans="1:126">
      <c r="A323" t="s">
        <v>126</v>
      </c>
      <c r="B323">
        <v>4</v>
      </c>
      <c r="C323">
        <v>7.9</v>
      </c>
      <c r="D323">
        <v>68203</v>
      </c>
      <c r="E323" t="s">
        <v>144</v>
      </c>
      <c r="F323" t="s">
        <v>145</v>
      </c>
      <c r="G323">
        <v>20081109</v>
      </c>
      <c r="H323" t="s">
        <v>195</v>
      </c>
      <c r="I323" t="s">
        <v>236</v>
      </c>
      <c r="J323">
        <v>20081119</v>
      </c>
      <c r="K323">
        <v>20090509</v>
      </c>
      <c r="L323" t="s">
        <v>133</v>
      </c>
      <c r="M323" t="s">
        <v>133</v>
      </c>
      <c r="N323" t="s">
        <v>133</v>
      </c>
      <c r="O323" t="s">
        <v>133</v>
      </c>
      <c r="P323">
        <v>-0.1724</v>
      </c>
      <c r="Q323" t="s">
        <v>135</v>
      </c>
      <c r="R323" t="s">
        <v>136</v>
      </c>
      <c r="S323" t="s">
        <v>135</v>
      </c>
      <c r="T323" t="s">
        <v>137</v>
      </c>
      <c r="U323" t="s">
        <v>137</v>
      </c>
      <c r="V323">
        <v>0</v>
      </c>
      <c r="W323" t="s">
        <v>147</v>
      </c>
      <c r="X323">
        <v>143.5</v>
      </c>
      <c r="Y323">
        <v>20081107</v>
      </c>
      <c r="Z323" t="s">
        <v>138</v>
      </c>
      <c r="AA323" t="s">
        <v>481</v>
      </c>
      <c r="AB323" t="s">
        <v>1182</v>
      </c>
      <c r="AC323">
        <v>40</v>
      </c>
      <c r="AD323">
        <v>71.69</v>
      </c>
      <c r="AE323">
        <v>66</v>
      </c>
      <c r="AF323">
        <v>10.93</v>
      </c>
      <c r="AG323">
        <v>10.119999999999999</v>
      </c>
      <c r="AH323">
        <v>10.29</v>
      </c>
      <c r="AI323">
        <v>100</v>
      </c>
      <c r="AJ323" t="s">
        <v>1200</v>
      </c>
      <c r="AK323">
        <v>40</v>
      </c>
      <c r="AL323">
        <v>5.8</v>
      </c>
      <c r="AM323">
        <v>2.1</v>
      </c>
      <c r="AN323">
        <v>7.9</v>
      </c>
      <c r="AO323">
        <v>0</v>
      </c>
      <c r="AP323">
        <v>3148</v>
      </c>
      <c r="AQ323">
        <v>3158</v>
      </c>
      <c r="AR323">
        <v>3152.8</v>
      </c>
      <c r="AS323">
        <v>13.4</v>
      </c>
      <c r="AT323">
        <v>13.8</v>
      </c>
      <c r="AU323">
        <v>13.6</v>
      </c>
      <c r="AV323">
        <v>2.21</v>
      </c>
      <c r="AW323">
        <v>2.31</v>
      </c>
      <c r="AX323">
        <v>2.27</v>
      </c>
      <c r="AY323">
        <v>5.9</v>
      </c>
      <c r="AZ323">
        <v>6.3</v>
      </c>
      <c r="BA323">
        <v>6</v>
      </c>
      <c r="BB323" t="s">
        <v>168</v>
      </c>
      <c r="BC323" t="s">
        <v>168</v>
      </c>
      <c r="BD323" t="s">
        <v>168</v>
      </c>
      <c r="BE323">
        <v>844</v>
      </c>
      <c r="BF323">
        <v>870</v>
      </c>
      <c r="BG323">
        <v>858</v>
      </c>
      <c r="BH323">
        <v>143.19999999999999</v>
      </c>
      <c r="BI323">
        <v>143.9</v>
      </c>
      <c r="BJ323">
        <v>143.5</v>
      </c>
      <c r="BK323">
        <v>87.5</v>
      </c>
      <c r="BL323">
        <v>88.3</v>
      </c>
      <c r="BM323">
        <v>88</v>
      </c>
      <c r="BN323">
        <v>93.2</v>
      </c>
      <c r="BO323">
        <v>93.8</v>
      </c>
      <c r="BP323">
        <v>93.6</v>
      </c>
      <c r="BQ323">
        <v>5.5</v>
      </c>
      <c r="BR323">
        <v>5.8</v>
      </c>
      <c r="BS323">
        <v>5.7</v>
      </c>
      <c r="BT323">
        <v>25.6</v>
      </c>
      <c r="BU323">
        <v>35</v>
      </c>
      <c r="BV323">
        <v>29</v>
      </c>
      <c r="BW323">
        <v>276</v>
      </c>
      <c r="BX323">
        <v>276</v>
      </c>
      <c r="BY323">
        <v>276</v>
      </c>
      <c r="BZ323">
        <v>10.1</v>
      </c>
      <c r="CA323">
        <v>10.1</v>
      </c>
      <c r="CB323">
        <v>10.1</v>
      </c>
      <c r="CC323">
        <v>0.3</v>
      </c>
      <c r="CD323">
        <v>0.3</v>
      </c>
      <c r="CE323">
        <v>0.3</v>
      </c>
      <c r="CF323">
        <v>0.5</v>
      </c>
      <c r="CG323">
        <v>0.5</v>
      </c>
      <c r="CH323">
        <v>0.5</v>
      </c>
      <c r="CI323">
        <v>35</v>
      </c>
      <c r="CJ323">
        <v>35</v>
      </c>
      <c r="CK323">
        <v>35</v>
      </c>
      <c r="CL323">
        <v>31.2</v>
      </c>
      <c r="CM323">
        <v>113.3</v>
      </c>
      <c r="CN323">
        <v>81.2</v>
      </c>
      <c r="CO323">
        <v>1660</v>
      </c>
      <c r="CP323">
        <v>720</v>
      </c>
      <c r="CQ323">
        <v>540</v>
      </c>
      <c r="CR323">
        <v>1740</v>
      </c>
      <c r="CS323">
        <v>6.8599999999999994E-2</v>
      </c>
      <c r="CT323">
        <v>6.8599999999999994E-2</v>
      </c>
      <c r="CU323">
        <v>6.8599999999999994E-2</v>
      </c>
      <c r="CV323">
        <v>7.8700000000000006E-2</v>
      </c>
      <c r="CW323">
        <v>7.8700000000000006E-2</v>
      </c>
      <c r="CX323">
        <v>7.8700000000000006E-2</v>
      </c>
      <c r="CY323">
        <v>7.6200000000000004E-2</v>
      </c>
      <c r="CZ323">
        <v>7.6200000000000004E-2</v>
      </c>
      <c r="DA323">
        <v>7.6200000000000004E-2</v>
      </c>
      <c r="DB323">
        <v>6.0999999999999999E-2</v>
      </c>
      <c r="DC323">
        <v>6.0999999999999999E-2</v>
      </c>
      <c r="DD323">
        <v>6.0999999999999999E-2</v>
      </c>
      <c r="DE323">
        <v>6.0999999999999999E-2</v>
      </c>
      <c r="DF323">
        <v>7.6200000000000004E-2</v>
      </c>
      <c r="DG323">
        <v>6.8599999999999994E-2</v>
      </c>
      <c r="DH323">
        <v>0</v>
      </c>
      <c r="DI323">
        <v>19</v>
      </c>
      <c r="DJ323">
        <v>5.5899999999999998E-2</v>
      </c>
      <c r="DK323" t="s">
        <v>1195</v>
      </c>
      <c r="DL323" t="s">
        <v>1163</v>
      </c>
      <c r="DM323">
        <v>8252</v>
      </c>
      <c r="DN323">
        <v>8231</v>
      </c>
      <c r="DO323" t="s">
        <v>1143</v>
      </c>
      <c r="DP323" t="s">
        <v>479</v>
      </c>
      <c r="DQ323" t="s">
        <v>142</v>
      </c>
      <c r="DR323" t="s">
        <v>1201</v>
      </c>
      <c r="DS323">
        <v>20081109</v>
      </c>
      <c r="DT323" t="s">
        <v>195</v>
      </c>
      <c r="DU323">
        <v>189</v>
      </c>
      <c r="DV323" t="s">
        <v>1144</v>
      </c>
    </row>
    <row r="324" spans="1:126">
      <c r="A324" t="s">
        <v>160</v>
      </c>
      <c r="B324">
        <v>3</v>
      </c>
      <c r="C324">
        <v>13.5</v>
      </c>
      <c r="D324">
        <v>67933</v>
      </c>
      <c r="E324" t="s">
        <v>577</v>
      </c>
      <c r="F324" t="s">
        <v>145</v>
      </c>
      <c r="G324">
        <v>20081111</v>
      </c>
      <c r="H324" t="s">
        <v>1202</v>
      </c>
      <c r="I324" t="s">
        <v>236</v>
      </c>
      <c r="J324">
        <v>20081124</v>
      </c>
      <c r="K324">
        <v>20090511</v>
      </c>
      <c r="L324" t="s">
        <v>133</v>
      </c>
      <c r="M324" t="s">
        <v>133</v>
      </c>
      <c r="N324" t="s">
        <v>133</v>
      </c>
      <c r="O324" t="s">
        <v>133</v>
      </c>
      <c r="P324">
        <v>-0.9456</v>
      </c>
      <c r="Q324" t="s">
        <v>135</v>
      </c>
      <c r="R324" t="s">
        <v>136</v>
      </c>
      <c r="S324" t="s">
        <v>135</v>
      </c>
      <c r="T324" t="s">
        <v>137</v>
      </c>
      <c r="U324" t="s">
        <v>137</v>
      </c>
      <c r="V324">
        <v>0</v>
      </c>
      <c r="W324" t="s">
        <v>151</v>
      </c>
      <c r="X324">
        <v>143.5</v>
      </c>
      <c r="Y324">
        <v>20081109</v>
      </c>
      <c r="Z324" t="s">
        <v>138</v>
      </c>
      <c r="AA324" t="s">
        <v>202</v>
      </c>
      <c r="AB324" t="s">
        <v>1026</v>
      </c>
      <c r="AC324">
        <v>40</v>
      </c>
      <c r="AD324">
        <v>58.94</v>
      </c>
      <c r="AE324">
        <v>52.24</v>
      </c>
      <c r="AF324">
        <v>10.16</v>
      </c>
      <c r="AG324">
        <v>9.14</v>
      </c>
      <c r="AH324">
        <v>9.3000000000000007</v>
      </c>
      <c r="AI324">
        <v>90</v>
      </c>
      <c r="AJ324" t="s">
        <v>1203</v>
      </c>
      <c r="AK324">
        <v>40</v>
      </c>
      <c r="AL324">
        <v>6.7</v>
      </c>
      <c r="AM324">
        <v>6.8</v>
      </c>
      <c r="AN324">
        <v>13.5</v>
      </c>
      <c r="AO324">
        <v>0</v>
      </c>
      <c r="AP324">
        <v>3147</v>
      </c>
      <c r="AQ324">
        <v>3152</v>
      </c>
      <c r="AR324">
        <v>3150</v>
      </c>
      <c r="AS324">
        <v>13.4</v>
      </c>
      <c r="AT324">
        <v>14.7</v>
      </c>
      <c r="AU324">
        <v>13.8</v>
      </c>
      <c r="AV324">
        <v>2.09</v>
      </c>
      <c r="AW324">
        <v>2.35</v>
      </c>
      <c r="AX324">
        <v>2.21</v>
      </c>
      <c r="AY324">
        <v>4925.2</v>
      </c>
      <c r="AZ324">
        <v>5555.2</v>
      </c>
      <c r="BA324">
        <v>5222.2</v>
      </c>
      <c r="BB324">
        <v>2091.8000000000002</v>
      </c>
      <c r="BC324">
        <v>2295.1999999999998</v>
      </c>
      <c r="BD324">
        <v>2210.9</v>
      </c>
      <c r="BE324">
        <v>844</v>
      </c>
      <c r="BF324">
        <v>859</v>
      </c>
      <c r="BG324">
        <v>851</v>
      </c>
      <c r="BH324">
        <v>143.4</v>
      </c>
      <c r="BI324">
        <v>143.6</v>
      </c>
      <c r="BJ324">
        <v>143.5</v>
      </c>
      <c r="BK324">
        <v>87.8</v>
      </c>
      <c r="BL324">
        <v>88</v>
      </c>
      <c r="BM324">
        <v>87.9</v>
      </c>
      <c r="BN324">
        <v>93.3</v>
      </c>
      <c r="BO324">
        <v>93.7</v>
      </c>
      <c r="BP324">
        <v>93.5</v>
      </c>
      <c r="BQ324">
        <v>5.4</v>
      </c>
      <c r="BR324">
        <v>5.7</v>
      </c>
      <c r="BS324">
        <v>5.6</v>
      </c>
      <c r="BT324">
        <v>26.8</v>
      </c>
      <c r="BU324">
        <v>31.5</v>
      </c>
      <c r="BV324">
        <v>29.3</v>
      </c>
      <c r="BW324">
        <v>270</v>
      </c>
      <c r="BX324">
        <v>277</v>
      </c>
      <c r="BY324">
        <v>275</v>
      </c>
      <c r="BZ324">
        <v>9</v>
      </c>
      <c r="CA324">
        <v>10.5</v>
      </c>
      <c r="CB324">
        <v>10.3</v>
      </c>
      <c r="CC324">
        <v>0.5</v>
      </c>
      <c r="CD324">
        <v>0.7</v>
      </c>
      <c r="CE324">
        <v>0.5</v>
      </c>
      <c r="CF324">
        <v>0.48</v>
      </c>
      <c r="CG324">
        <v>0.51</v>
      </c>
      <c r="CH324">
        <v>0.5</v>
      </c>
      <c r="CI324">
        <v>35</v>
      </c>
      <c r="CJ324">
        <v>35</v>
      </c>
      <c r="CK324">
        <v>35</v>
      </c>
      <c r="CL324">
        <v>437.5</v>
      </c>
      <c r="CM324">
        <v>460.4</v>
      </c>
      <c r="CN324">
        <v>449.6</v>
      </c>
      <c r="CO324">
        <v>1660</v>
      </c>
      <c r="CP324">
        <v>720</v>
      </c>
      <c r="CQ324">
        <v>540</v>
      </c>
      <c r="CR324">
        <v>1750</v>
      </c>
      <c r="CS324">
        <v>8.1299999999999997E-2</v>
      </c>
      <c r="CT324">
        <v>8.8900000000000007E-2</v>
      </c>
      <c r="CU324">
        <v>8.5699999999999998E-2</v>
      </c>
      <c r="CV324">
        <v>0.1041</v>
      </c>
      <c r="CW324">
        <v>0.1168</v>
      </c>
      <c r="CX324">
        <v>0.1105</v>
      </c>
      <c r="CY324">
        <v>6.0999999999999999E-2</v>
      </c>
      <c r="CZ324">
        <v>6.6000000000000003E-2</v>
      </c>
      <c r="DA324">
        <v>6.3500000000000001E-2</v>
      </c>
      <c r="DB324">
        <v>5.5899999999999998E-2</v>
      </c>
      <c r="DC324">
        <v>5.8400000000000001E-2</v>
      </c>
      <c r="DD324">
        <v>5.7200000000000001E-2</v>
      </c>
      <c r="DE324">
        <v>6.3500000000000001E-2</v>
      </c>
      <c r="DF324">
        <v>7.3700000000000002E-2</v>
      </c>
      <c r="DG324">
        <v>6.7900000000000002E-2</v>
      </c>
      <c r="DH324">
        <v>2.5000000000000001E-3</v>
      </c>
      <c r="DI324">
        <v>18</v>
      </c>
      <c r="DJ324">
        <v>5.8400000000000001E-2</v>
      </c>
      <c r="DK324" t="s">
        <v>1204</v>
      </c>
      <c r="DL324">
        <v>152</v>
      </c>
      <c r="DM324">
        <v>8252</v>
      </c>
      <c r="DN324" t="s">
        <v>188</v>
      </c>
      <c r="DO324" t="s">
        <v>1205</v>
      </c>
      <c r="DP324">
        <v>2405</v>
      </c>
      <c r="DQ324" t="s">
        <v>965</v>
      </c>
      <c r="DR324">
        <v>318</v>
      </c>
      <c r="DS324">
        <v>20081111</v>
      </c>
      <c r="DT324" t="s">
        <v>1202</v>
      </c>
      <c r="DU324">
        <v>152</v>
      </c>
      <c r="DV324" t="s">
        <v>1144</v>
      </c>
    </row>
    <row r="325" spans="1:126">
      <c r="A325" t="s">
        <v>126</v>
      </c>
      <c r="B325">
        <v>4</v>
      </c>
      <c r="C325">
        <v>69.599999999999994</v>
      </c>
      <c r="D325">
        <v>67925</v>
      </c>
      <c r="E325" t="s">
        <v>577</v>
      </c>
      <c r="F325" t="s">
        <v>128</v>
      </c>
      <c r="G325">
        <v>20081213</v>
      </c>
      <c r="H325" t="s">
        <v>205</v>
      </c>
      <c r="I325" t="s">
        <v>334</v>
      </c>
      <c r="J325">
        <v>20081218</v>
      </c>
      <c r="K325" t="s">
        <v>624</v>
      </c>
      <c r="L325" t="s">
        <v>930</v>
      </c>
      <c r="M325" t="s">
        <v>1028</v>
      </c>
      <c r="N325" t="s">
        <v>133</v>
      </c>
      <c r="O325" t="s">
        <v>133</v>
      </c>
      <c r="P325">
        <v>12.316800000000001</v>
      </c>
      <c r="Q325" t="s">
        <v>135</v>
      </c>
      <c r="R325" t="s">
        <v>136</v>
      </c>
      <c r="S325" t="s">
        <v>135</v>
      </c>
      <c r="T325" t="s">
        <v>137</v>
      </c>
      <c r="U325" t="s">
        <v>137</v>
      </c>
      <c r="V325">
        <v>0</v>
      </c>
      <c r="W325" t="s">
        <v>151</v>
      </c>
      <c r="X325">
        <v>143.5</v>
      </c>
      <c r="Y325">
        <v>20081211</v>
      </c>
      <c r="Z325" t="s">
        <v>138</v>
      </c>
      <c r="AA325" t="s">
        <v>622</v>
      </c>
      <c r="AB325" t="s">
        <v>1206</v>
      </c>
      <c r="AC325">
        <v>40</v>
      </c>
      <c r="AD325">
        <v>59.08</v>
      </c>
      <c r="AE325">
        <v>52.72</v>
      </c>
      <c r="AF325">
        <v>10.16</v>
      </c>
      <c r="AG325">
        <v>9.2200000000000006</v>
      </c>
      <c r="AH325">
        <v>9.4600000000000009</v>
      </c>
      <c r="AI325">
        <v>80</v>
      </c>
      <c r="AJ325" t="s">
        <v>1207</v>
      </c>
      <c r="AK325">
        <v>40</v>
      </c>
      <c r="AL325">
        <v>55.7</v>
      </c>
      <c r="AM325">
        <v>13.9</v>
      </c>
      <c r="AN325">
        <v>69.599999999999994</v>
      </c>
      <c r="AO325">
        <v>0</v>
      </c>
      <c r="AP325">
        <v>3146</v>
      </c>
      <c r="AQ325">
        <v>3157</v>
      </c>
      <c r="AR325">
        <v>3151.1</v>
      </c>
      <c r="AS325">
        <v>13.2</v>
      </c>
      <c r="AT325">
        <v>13.8</v>
      </c>
      <c r="AU325">
        <v>13.6</v>
      </c>
      <c r="AV325">
        <v>2.2200000000000002</v>
      </c>
      <c r="AW325">
        <v>2.35</v>
      </c>
      <c r="AX325">
        <v>2.2999999999999998</v>
      </c>
      <c r="AY325">
        <v>6.5</v>
      </c>
      <c r="AZ325">
        <v>7</v>
      </c>
      <c r="BA325">
        <v>6.8</v>
      </c>
      <c r="BB325" t="s">
        <v>168</v>
      </c>
      <c r="BC325" t="s">
        <v>168</v>
      </c>
      <c r="BD325" t="s">
        <v>168</v>
      </c>
      <c r="BE325">
        <v>837</v>
      </c>
      <c r="BF325">
        <v>870</v>
      </c>
      <c r="BG325">
        <v>853</v>
      </c>
      <c r="BH325">
        <v>143</v>
      </c>
      <c r="BI325">
        <v>144.1</v>
      </c>
      <c r="BJ325">
        <v>143.5</v>
      </c>
      <c r="BK325">
        <v>87.5</v>
      </c>
      <c r="BL325">
        <v>88.1</v>
      </c>
      <c r="BM325">
        <v>87.8</v>
      </c>
      <c r="BN325">
        <v>93.1</v>
      </c>
      <c r="BO325">
        <v>93.8</v>
      </c>
      <c r="BP325">
        <v>93.6</v>
      </c>
      <c r="BQ325">
        <v>5.3</v>
      </c>
      <c r="BR325">
        <v>6.1</v>
      </c>
      <c r="BS325">
        <v>5.7</v>
      </c>
      <c r="BT325">
        <v>25.6</v>
      </c>
      <c r="BU325">
        <v>32.799999999999997</v>
      </c>
      <c r="BV325">
        <v>29.2</v>
      </c>
      <c r="BW325">
        <v>276</v>
      </c>
      <c r="BX325">
        <v>276</v>
      </c>
      <c r="BY325">
        <v>276</v>
      </c>
      <c r="BZ325">
        <v>8.1</v>
      </c>
      <c r="CA325">
        <v>10.1</v>
      </c>
      <c r="CB325">
        <v>9.5</v>
      </c>
      <c r="CC325">
        <v>0.3</v>
      </c>
      <c r="CD325">
        <v>0.4</v>
      </c>
      <c r="CE325">
        <v>0.3</v>
      </c>
      <c r="CF325">
        <v>0.45</v>
      </c>
      <c r="CG325">
        <v>0.55000000000000004</v>
      </c>
      <c r="CH325">
        <v>0.5</v>
      </c>
      <c r="CI325">
        <v>35</v>
      </c>
      <c r="CJ325">
        <v>35</v>
      </c>
      <c r="CK325">
        <v>35</v>
      </c>
      <c r="CL325">
        <v>39.6</v>
      </c>
      <c r="CM325">
        <v>141.6</v>
      </c>
      <c r="CN325">
        <v>122.3</v>
      </c>
      <c r="CO325">
        <v>1660</v>
      </c>
      <c r="CP325">
        <v>720</v>
      </c>
      <c r="CQ325">
        <v>540</v>
      </c>
      <c r="CR325">
        <v>1760</v>
      </c>
      <c r="CS325">
        <v>6.0999999999999999E-2</v>
      </c>
      <c r="CT325">
        <v>6.0999999999999999E-2</v>
      </c>
      <c r="CU325">
        <v>6.0999999999999999E-2</v>
      </c>
      <c r="CV325">
        <v>8.1299999999999997E-2</v>
      </c>
      <c r="CW325">
        <v>8.1299999999999997E-2</v>
      </c>
      <c r="CX325">
        <v>8.1299999999999997E-2</v>
      </c>
      <c r="CY325">
        <v>7.1099999999999997E-2</v>
      </c>
      <c r="CZ325">
        <v>7.1099999999999997E-2</v>
      </c>
      <c r="DA325">
        <v>7.1099999999999997E-2</v>
      </c>
      <c r="DB325">
        <v>6.6000000000000003E-2</v>
      </c>
      <c r="DC325">
        <v>6.6000000000000003E-2</v>
      </c>
      <c r="DD325">
        <v>6.6000000000000003E-2</v>
      </c>
      <c r="DE325">
        <v>6.0999999999999999E-2</v>
      </c>
      <c r="DF325">
        <v>7.6200000000000004E-2</v>
      </c>
      <c r="DG325">
        <v>6.8599999999999994E-2</v>
      </c>
      <c r="DH325">
        <v>0</v>
      </c>
      <c r="DI325">
        <v>29</v>
      </c>
      <c r="DJ325">
        <v>5.5899999999999998E-2</v>
      </c>
      <c r="DK325" t="s">
        <v>1208</v>
      </c>
      <c r="DL325" t="s">
        <v>1163</v>
      </c>
      <c r="DM325">
        <v>8252</v>
      </c>
      <c r="DN325">
        <v>8231</v>
      </c>
      <c r="DO325" t="s">
        <v>1143</v>
      </c>
      <c r="DP325">
        <v>2405</v>
      </c>
      <c r="DQ325" t="s">
        <v>142</v>
      </c>
      <c r="DR325">
        <v>23</v>
      </c>
      <c r="DS325">
        <v>20081213</v>
      </c>
      <c r="DT325" t="s">
        <v>205</v>
      </c>
      <c r="DU325">
        <v>189</v>
      </c>
      <c r="DV325" t="s">
        <v>1144</v>
      </c>
    </row>
    <row r="326" spans="1:126">
      <c r="A326" t="s">
        <v>160</v>
      </c>
      <c r="B326">
        <v>5</v>
      </c>
      <c r="C326">
        <v>16.100000000000001</v>
      </c>
      <c r="D326">
        <v>67931</v>
      </c>
      <c r="E326" t="s">
        <v>144</v>
      </c>
      <c r="F326" t="s">
        <v>128</v>
      </c>
      <c r="G326">
        <v>20081215</v>
      </c>
      <c r="H326" t="s">
        <v>1209</v>
      </c>
      <c r="I326" t="s">
        <v>334</v>
      </c>
      <c r="J326">
        <v>20090526</v>
      </c>
      <c r="K326" t="s">
        <v>624</v>
      </c>
      <c r="L326" t="s">
        <v>930</v>
      </c>
      <c r="M326" t="s">
        <v>1028</v>
      </c>
      <c r="N326" t="s">
        <v>133</v>
      </c>
      <c r="O326" t="s">
        <v>133</v>
      </c>
      <c r="P326">
        <v>3.3620999999999999</v>
      </c>
      <c r="Q326" t="s">
        <v>135</v>
      </c>
      <c r="R326" t="s">
        <v>136</v>
      </c>
      <c r="S326" t="s">
        <v>135</v>
      </c>
      <c r="T326" t="s">
        <v>137</v>
      </c>
      <c r="U326" t="s">
        <v>137</v>
      </c>
      <c r="V326">
        <v>0</v>
      </c>
      <c r="W326" t="s">
        <v>147</v>
      </c>
      <c r="X326">
        <v>143.5</v>
      </c>
      <c r="Y326">
        <v>20081213</v>
      </c>
      <c r="Z326" t="s">
        <v>138</v>
      </c>
      <c r="AA326" t="s">
        <v>1210</v>
      </c>
      <c r="AB326" t="s">
        <v>1211</v>
      </c>
      <c r="AC326">
        <v>40</v>
      </c>
      <c r="AD326">
        <v>71.61</v>
      </c>
      <c r="AE326">
        <v>66.14</v>
      </c>
      <c r="AF326">
        <v>10.89</v>
      </c>
      <c r="AG326">
        <v>10.130000000000001</v>
      </c>
      <c r="AH326">
        <v>10.24</v>
      </c>
      <c r="AI326">
        <v>120</v>
      </c>
      <c r="AJ326" t="s">
        <v>1212</v>
      </c>
      <c r="AK326">
        <v>40</v>
      </c>
      <c r="AL326">
        <v>4.0999999999999996</v>
      </c>
      <c r="AM326">
        <v>12</v>
      </c>
      <c r="AN326">
        <v>16.100000000000001</v>
      </c>
      <c r="AO326" t="s">
        <v>161</v>
      </c>
      <c r="AP326">
        <v>3145</v>
      </c>
      <c r="AQ326">
        <v>3156</v>
      </c>
      <c r="AR326">
        <v>3150</v>
      </c>
      <c r="AS326">
        <v>13.2</v>
      </c>
      <c r="AT326">
        <v>13.9</v>
      </c>
      <c r="AU326">
        <v>13.8</v>
      </c>
      <c r="AV326">
        <v>2.2200000000000002</v>
      </c>
      <c r="AW326">
        <v>2.36</v>
      </c>
      <c r="AX326">
        <v>2.27</v>
      </c>
      <c r="AY326">
        <v>5738.8</v>
      </c>
      <c r="AZ326">
        <v>6525.3</v>
      </c>
      <c r="BA326">
        <v>6076</v>
      </c>
      <c r="BB326">
        <v>1925</v>
      </c>
      <c r="BC326">
        <v>2285.3000000000002</v>
      </c>
      <c r="BD326">
        <v>2118.4</v>
      </c>
      <c r="BE326">
        <v>839</v>
      </c>
      <c r="BF326">
        <v>860</v>
      </c>
      <c r="BG326">
        <v>850</v>
      </c>
      <c r="BH326">
        <v>143.4</v>
      </c>
      <c r="BI326">
        <v>143.6</v>
      </c>
      <c r="BJ326">
        <v>143.5</v>
      </c>
      <c r="BK326">
        <v>87.1</v>
      </c>
      <c r="BL326">
        <v>88.8</v>
      </c>
      <c r="BM326">
        <v>87.9</v>
      </c>
      <c r="BN326">
        <v>92.8</v>
      </c>
      <c r="BO326">
        <v>94.3</v>
      </c>
      <c r="BP326">
        <v>93.5</v>
      </c>
      <c r="BQ326">
        <v>5.2</v>
      </c>
      <c r="BR326">
        <v>5.8</v>
      </c>
      <c r="BS326">
        <v>5.6</v>
      </c>
      <c r="BT326">
        <v>29.6</v>
      </c>
      <c r="BU326">
        <v>39.9</v>
      </c>
      <c r="BV326">
        <v>35</v>
      </c>
      <c r="BW326">
        <v>268</v>
      </c>
      <c r="BX326">
        <v>276</v>
      </c>
      <c r="BY326">
        <v>273</v>
      </c>
      <c r="BZ326">
        <v>10.1</v>
      </c>
      <c r="CA326">
        <v>10.4</v>
      </c>
      <c r="CB326">
        <v>10.3</v>
      </c>
      <c r="CC326">
        <v>0.2</v>
      </c>
      <c r="CD326">
        <v>0.2</v>
      </c>
      <c r="CE326">
        <v>0.2</v>
      </c>
      <c r="CF326">
        <v>0.47</v>
      </c>
      <c r="CG326">
        <v>0.54</v>
      </c>
      <c r="CH326">
        <v>0.5</v>
      </c>
      <c r="CI326">
        <v>0</v>
      </c>
      <c r="CJ326">
        <v>0</v>
      </c>
      <c r="CK326">
        <v>0</v>
      </c>
      <c r="CL326">
        <v>150.80000000000001</v>
      </c>
      <c r="CM326">
        <v>184.9</v>
      </c>
      <c r="CN326">
        <v>172.3</v>
      </c>
      <c r="CO326">
        <v>1680</v>
      </c>
      <c r="CP326">
        <v>720</v>
      </c>
      <c r="CQ326">
        <v>540</v>
      </c>
      <c r="CR326">
        <v>1740</v>
      </c>
      <c r="CS326">
        <v>8.1299999999999997E-2</v>
      </c>
      <c r="CT326">
        <v>9.9099999999999994E-2</v>
      </c>
      <c r="CU326">
        <v>9.1399999999999995E-2</v>
      </c>
      <c r="CV326">
        <v>0.1016</v>
      </c>
      <c r="CW326">
        <v>0.1168</v>
      </c>
      <c r="CX326">
        <v>0.10920000000000001</v>
      </c>
      <c r="CY326">
        <v>6.0999999999999999E-2</v>
      </c>
      <c r="CZ326">
        <v>6.3500000000000001E-2</v>
      </c>
      <c r="DA326">
        <v>6.3500000000000001E-2</v>
      </c>
      <c r="DB326">
        <v>5.33E-2</v>
      </c>
      <c r="DC326">
        <v>5.5899999999999998E-2</v>
      </c>
      <c r="DD326">
        <v>5.5899999999999998E-2</v>
      </c>
      <c r="DE326">
        <v>5.0799999999999998E-2</v>
      </c>
      <c r="DF326">
        <v>5.5899999999999998E-2</v>
      </c>
      <c r="DG326">
        <v>5.5899999999999998E-2</v>
      </c>
      <c r="DH326">
        <v>1E-4</v>
      </c>
      <c r="DI326">
        <v>6</v>
      </c>
      <c r="DJ326">
        <v>3.56E-2</v>
      </c>
      <c r="DK326" t="s">
        <v>1151</v>
      </c>
      <c r="DL326">
        <v>320</v>
      </c>
      <c r="DM326">
        <v>8252</v>
      </c>
      <c r="DN326" t="s">
        <v>188</v>
      </c>
      <c r="DO326" t="s">
        <v>1213</v>
      </c>
      <c r="DP326">
        <v>2405</v>
      </c>
      <c r="DQ326" t="s">
        <v>965</v>
      </c>
      <c r="DR326">
        <v>191</v>
      </c>
      <c r="DS326">
        <v>20081215</v>
      </c>
      <c r="DT326" t="s">
        <v>1209</v>
      </c>
      <c r="DU326">
        <v>320</v>
      </c>
      <c r="DV326" t="s">
        <v>1144</v>
      </c>
    </row>
    <row r="327" spans="1:126">
      <c r="A327" t="s">
        <v>126</v>
      </c>
      <c r="B327">
        <v>4</v>
      </c>
      <c r="C327">
        <v>15.5</v>
      </c>
      <c r="D327">
        <v>68389</v>
      </c>
      <c r="E327" t="s">
        <v>577</v>
      </c>
      <c r="F327" t="s">
        <v>145</v>
      </c>
      <c r="G327">
        <v>20081218</v>
      </c>
      <c r="H327" t="s">
        <v>328</v>
      </c>
      <c r="I327" t="s">
        <v>236</v>
      </c>
      <c r="J327">
        <v>20081229</v>
      </c>
      <c r="K327">
        <v>20090618</v>
      </c>
      <c r="L327" t="s">
        <v>133</v>
      </c>
      <c r="M327" t="s">
        <v>133</v>
      </c>
      <c r="N327" t="s">
        <v>133</v>
      </c>
      <c r="O327" t="s">
        <v>133</v>
      </c>
      <c r="P327">
        <v>-0.4728</v>
      </c>
      <c r="Q327" t="s">
        <v>135</v>
      </c>
      <c r="R327" t="s">
        <v>136</v>
      </c>
      <c r="S327" t="s">
        <v>135</v>
      </c>
      <c r="T327" t="s">
        <v>137</v>
      </c>
      <c r="U327" t="s">
        <v>137</v>
      </c>
      <c r="V327">
        <v>0</v>
      </c>
      <c r="W327" t="s">
        <v>151</v>
      </c>
      <c r="X327">
        <v>143.5</v>
      </c>
      <c r="Y327">
        <v>20081216</v>
      </c>
      <c r="Z327" t="s">
        <v>138</v>
      </c>
      <c r="AA327" t="s">
        <v>941</v>
      </c>
      <c r="AB327" t="s">
        <v>1206</v>
      </c>
      <c r="AC327">
        <v>40</v>
      </c>
      <c r="AD327">
        <v>59.11</v>
      </c>
      <c r="AE327">
        <v>52.09</v>
      </c>
      <c r="AF327">
        <v>10.18</v>
      </c>
      <c r="AG327">
        <v>9.07</v>
      </c>
      <c r="AH327">
        <v>9.34</v>
      </c>
      <c r="AI327">
        <v>0</v>
      </c>
      <c r="AJ327" t="s">
        <v>1214</v>
      </c>
      <c r="AK327">
        <v>40</v>
      </c>
      <c r="AL327">
        <v>7.9</v>
      </c>
      <c r="AM327">
        <v>7.6</v>
      </c>
      <c r="AN327">
        <v>15.5</v>
      </c>
      <c r="AO327">
        <v>0</v>
      </c>
      <c r="AP327">
        <v>3146</v>
      </c>
      <c r="AQ327">
        <v>3157</v>
      </c>
      <c r="AR327">
        <v>3151.3</v>
      </c>
      <c r="AS327">
        <v>13</v>
      </c>
      <c r="AT327">
        <v>13.8</v>
      </c>
      <c r="AU327">
        <v>13.2</v>
      </c>
      <c r="AV327">
        <v>2.19</v>
      </c>
      <c r="AW327">
        <v>2.35</v>
      </c>
      <c r="AX327">
        <v>2.31</v>
      </c>
      <c r="AY327">
        <v>5.8</v>
      </c>
      <c r="AZ327">
        <v>6.2</v>
      </c>
      <c r="BA327">
        <v>6</v>
      </c>
      <c r="BB327" t="s">
        <v>168</v>
      </c>
      <c r="BC327" t="s">
        <v>168</v>
      </c>
      <c r="BD327" t="s">
        <v>168</v>
      </c>
      <c r="BE327">
        <v>838</v>
      </c>
      <c r="BF327">
        <v>858</v>
      </c>
      <c r="BG327">
        <v>850</v>
      </c>
      <c r="BH327">
        <v>143.4</v>
      </c>
      <c r="BI327">
        <v>144.1</v>
      </c>
      <c r="BJ327">
        <v>143.6</v>
      </c>
      <c r="BK327">
        <v>87.7</v>
      </c>
      <c r="BL327">
        <v>88.4</v>
      </c>
      <c r="BM327">
        <v>88.1</v>
      </c>
      <c r="BN327">
        <v>93.2</v>
      </c>
      <c r="BO327">
        <v>94.1</v>
      </c>
      <c r="BP327">
        <v>93.7</v>
      </c>
      <c r="BQ327">
        <v>5.4</v>
      </c>
      <c r="BR327">
        <v>6.1</v>
      </c>
      <c r="BS327">
        <v>5.6</v>
      </c>
      <c r="BT327">
        <v>24.8</v>
      </c>
      <c r="BU327">
        <v>33.1</v>
      </c>
      <c r="BV327">
        <v>29.2</v>
      </c>
      <c r="BW327">
        <v>272</v>
      </c>
      <c r="BX327">
        <v>276</v>
      </c>
      <c r="BY327">
        <v>276</v>
      </c>
      <c r="BZ327">
        <v>10.1</v>
      </c>
      <c r="CA327">
        <v>10.1</v>
      </c>
      <c r="CB327">
        <v>10.1</v>
      </c>
      <c r="CC327">
        <v>0.4</v>
      </c>
      <c r="CD327">
        <v>0.4</v>
      </c>
      <c r="CE327">
        <v>0.4</v>
      </c>
      <c r="CF327">
        <v>0.5</v>
      </c>
      <c r="CG327">
        <v>0.55000000000000004</v>
      </c>
      <c r="CH327">
        <v>0.5</v>
      </c>
      <c r="CI327">
        <v>35</v>
      </c>
      <c r="CJ327">
        <v>35</v>
      </c>
      <c r="CK327">
        <v>35</v>
      </c>
      <c r="CL327">
        <v>107.6</v>
      </c>
      <c r="CM327">
        <v>167.1</v>
      </c>
      <c r="CN327">
        <v>120.6</v>
      </c>
      <c r="CO327">
        <v>1660</v>
      </c>
      <c r="CP327">
        <v>720</v>
      </c>
      <c r="CQ327">
        <v>540</v>
      </c>
      <c r="CR327">
        <v>1840</v>
      </c>
      <c r="CS327">
        <v>6.0999999999999999E-2</v>
      </c>
      <c r="CT327">
        <v>6.0999999999999999E-2</v>
      </c>
      <c r="CU327">
        <v>6.0999999999999999E-2</v>
      </c>
      <c r="CV327">
        <v>8.1299999999999997E-2</v>
      </c>
      <c r="CW327">
        <v>8.1299999999999997E-2</v>
      </c>
      <c r="CX327">
        <v>8.1299999999999997E-2</v>
      </c>
      <c r="CY327">
        <v>6.8599999999999994E-2</v>
      </c>
      <c r="CZ327">
        <v>6.8599999999999994E-2</v>
      </c>
      <c r="DA327">
        <v>6.8599999999999994E-2</v>
      </c>
      <c r="DB327">
        <v>6.3500000000000001E-2</v>
      </c>
      <c r="DC327">
        <v>6.3500000000000001E-2</v>
      </c>
      <c r="DD327">
        <v>6.3500000000000001E-2</v>
      </c>
      <c r="DE327">
        <v>6.0999999999999999E-2</v>
      </c>
      <c r="DF327">
        <v>7.6200000000000004E-2</v>
      </c>
      <c r="DG327">
        <v>6.8599999999999994E-2</v>
      </c>
      <c r="DH327">
        <v>0</v>
      </c>
      <c r="DI327">
        <v>1</v>
      </c>
      <c r="DJ327">
        <v>4.0599999999999997E-2</v>
      </c>
      <c r="DK327" t="s">
        <v>1215</v>
      </c>
      <c r="DL327" t="s">
        <v>1163</v>
      </c>
      <c r="DM327">
        <v>8252</v>
      </c>
      <c r="DN327">
        <v>8231</v>
      </c>
      <c r="DO327" t="s">
        <v>1216</v>
      </c>
      <c r="DP327" t="s">
        <v>499</v>
      </c>
      <c r="DQ327" t="s">
        <v>142</v>
      </c>
      <c r="DR327" t="s">
        <v>1217</v>
      </c>
      <c r="DS327">
        <v>20081218</v>
      </c>
      <c r="DT327" t="s">
        <v>328</v>
      </c>
      <c r="DU327">
        <v>189</v>
      </c>
      <c r="DV327" t="s">
        <v>1144</v>
      </c>
    </row>
    <row r="328" spans="1:126">
      <c r="A328" t="s">
        <v>160</v>
      </c>
      <c r="B328">
        <v>5</v>
      </c>
      <c r="C328">
        <v>25.3</v>
      </c>
      <c r="D328">
        <v>67934</v>
      </c>
      <c r="E328" t="s">
        <v>577</v>
      </c>
      <c r="F328" t="s">
        <v>128</v>
      </c>
      <c r="G328">
        <v>20081219</v>
      </c>
      <c r="H328" t="s">
        <v>768</v>
      </c>
      <c r="I328" t="s">
        <v>334</v>
      </c>
      <c r="J328">
        <v>20090310</v>
      </c>
      <c r="K328" t="s">
        <v>624</v>
      </c>
      <c r="L328" t="s">
        <v>930</v>
      </c>
      <c r="M328" t="s">
        <v>1028</v>
      </c>
      <c r="N328" t="s">
        <v>133</v>
      </c>
      <c r="O328" t="s">
        <v>133</v>
      </c>
      <c r="P328">
        <v>1.8440000000000001</v>
      </c>
      <c r="Q328" t="s">
        <v>135</v>
      </c>
      <c r="R328" t="s">
        <v>136</v>
      </c>
      <c r="S328" t="s">
        <v>135</v>
      </c>
      <c r="T328" t="s">
        <v>137</v>
      </c>
      <c r="U328" t="s">
        <v>137</v>
      </c>
      <c r="V328">
        <v>0</v>
      </c>
      <c r="W328" t="s">
        <v>151</v>
      </c>
      <c r="X328">
        <v>143.5</v>
      </c>
      <c r="Y328">
        <v>20081217</v>
      </c>
      <c r="Z328" t="s">
        <v>138</v>
      </c>
      <c r="AA328" t="s">
        <v>971</v>
      </c>
      <c r="AB328" t="s">
        <v>1211</v>
      </c>
      <c r="AC328">
        <v>40</v>
      </c>
      <c r="AD328">
        <v>58.97</v>
      </c>
      <c r="AE328">
        <v>53.28</v>
      </c>
      <c r="AF328">
        <v>10.17</v>
      </c>
      <c r="AG328">
        <v>9.25</v>
      </c>
      <c r="AH328">
        <v>9.36</v>
      </c>
      <c r="AI328">
        <v>130</v>
      </c>
      <c r="AJ328" t="s">
        <v>1218</v>
      </c>
      <c r="AK328">
        <v>40</v>
      </c>
      <c r="AL328">
        <v>6.4</v>
      </c>
      <c r="AM328">
        <v>18.899999999999999</v>
      </c>
      <c r="AN328">
        <v>25.3</v>
      </c>
      <c r="AO328" t="s">
        <v>161</v>
      </c>
      <c r="AP328">
        <v>3142</v>
      </c>
      <c r="AQ328">
        <v>3159</v>
      </c>
      <c r="AR328">
        <v>3150</v>
      </c>
      <c r="AS328">
        <v>13.6</v>
      </c>
      <c r="AT328">
        <v>13.9</v>
      </c>
      <c r="AU328">
        <v>13.8</v>
      </c>
      <c r="AV328">
        <v>2.16</v>
      </c>
      <c r="AW328">
        <v>2.35</v>
      </c>
      <c r="AX328">
        <v>2.2599999999999998</v>
      </c>
      <c r="AY328">
        <v>5364</v>
      </c>
      <c r="AZ328">
        <v>6462.1</v>
      </c>
      <c r="BA328">
        <v>6010</v>
      </c>
      <c r="BB328">
        <v>2052.1</v>
      </c>
      <c r="BC328">
        <v>2254</v>
      </c>
      <c r="BD328">
        <v>2167</v>
      </c>
      <c r="BE328">
        <v>834</v>
      </c>
      <c r="BF328">
        <v>860</v>
      </c>
      <c r="BG328">
        <v>850</v>
      </c>
      <c r="BH328">
        <v>143.4</v>
      </c>
      <c r="BI328">
        <v>143.6</v>
      </c>
      <c r="BJ328">
        <v>143.5</v>
      </c>
      <c r="BK328">
        <v>87.1</v>
      </c>
      <c r="BL328">
        <v>88.8</v>
      </c>
      <c r="BM328">
        <v>87.8</v>
      </c>
      <c r="BN328">
        <v>92.6</v>
      </c>
      <c r="BO328">
        <v>94.3</v>
      </c>
      <c r="BP328">
        <v>93.4</v>
      </c>
      <c r="BQ328">
        <v>5.3</v>
      </c>
      <c r="BR328">
        <v>5.9</v>
      </c>
      <c r="BS328">
        <v>5.6</v>
      </c>
      <c r="BT328">
        <v>31.3</v>
      </c>
      <c r="BU328">
        <v>34.799999999999997</v>
      </c>
      <c r="BV328">
        <v>33.200000000000003</v>
      </c>
      <c r="BW328">
        <v>270</v>
      </c>
      <c r="BX328">
        <v>283</v>
      </c>
      <c r="BY328">
        <v>275</v>
      </c>
      <c r="BZ328">
        <v>10.1</v>
      </c>
      <c r="CA328">
        <v>10.8</v>
      </c>
      <c r="CB328">
        <v>10.4</v>
      </c>
      <c r="CC328">
        <v>0.2</v>
      </c>
      <c r="CD328">
        <v>0.3</v>
      </c>
      <c r="CE328">
        <v>0.2</v>
      </c>
      <c r="CF328">
        <v>0.47</v>
      </c>
      <c r="CG328">
        <v>0.53</v>
      </c>
      <c r="CH328">
        <v>0.5</v>
      </c>
      <c r="CI328">
        <v>35</v>
      </c>
      <c r="CJ328">
        <v>35</v>
      </c>
      <c r="CK328">
        <v>35</v>
      </c>
      <c r="CL328">
        <v>151.19999999999999</v>
      </c>
      <c r="CM328">
        <v>198.5</v>
      </c>
      <c r="CN328">
        <v>168.8</v>
      </c>
      <c r="CO328">
        <v>1660</v>
      </c>
      <c r="CP328">
        <v>720</v>
      </c>
      <c r="CQ328">
        <v>540</v>
      </c>
      <c r="CR328">
        <v>1710</v>
      </c>
      <c r="CS328">
        <v>6.0999999999999999E-2</v>
      </c>
      <c r="CT328">
        <v>9.4E-2</v>
      </c>
      <c r="CU328">
        <v>7.8700000000000006E-2</v>
      </c>
      <c r="CV328">
        <v>0.1016</v>
      </c>
      <c r="CW328">
        <v>0.10920000000000001</v>
      </c>
      <c r="CX328">
        <v>0.1067</v>
      </c>
      <c r="CY328">
        <v>6.3500000000000001E-2</v>
      </c>
      <c r="CZ328">
        <v>6.8599999999999994E-2</v>
      </c>
      <c r="DA328">
        <v>6.6000000000000003E-2</v>
      </c>
      <c r="DB328">
        <v>5.33E-2</v>
      </c>
      <c r="DC328">
        <v>5.5899999999999998E-2</v>
      </c>
      <c r="DD328">
        <v>5.5899999999999998E-2</v>
      </c>
      <c r="DE328">
        <v>5.0799999999999998E-2</v>
      </c>
      <c r="DF328">
        <v>5.5899999999999998E-2</v>
      </c>
      <c r="DG328">
        <v>5.33E-2</v>
      </c>
      <c r="DH328">
        <v>0</v>
      </c>
      <c r="DI328">
        <v>7</v>
      </c>
      <c r="DJ328">
        <v>4.8300000000000003E-2</v>
      </c>
      <c r="DK328" t="s">
        <v>1151</v>
      </c>
      <c r="DL328">
        <v>320</v>
      </c>
      <c r="DM328">
        <v>8252</v>
      </c>
      <c r="DN328" t="s">
        <v>188</v>
      </c>
      <c r="DO328" t="s">
        <v>1213</v>
      </c>
      <c r="DP328">
        <v>2405</v>
      </c>
      <c r="DQ328" t="s">
        <v>965</v>
      </c>
      <c r="DR328" t="s">
        <v>1219</v>
      </c>
      <c r="DS328">
        <v>20081219</v>
      </c>
      <c r="DT328" t="s">
        <v>768</v>
      </c>
      <c r="DU328">
        <v>320</v>
      </c>
      <c r="DV328" t="s">
        <v>1144</v>
      </c>
    </row>
    <row r="329" spans="1:126">
      <c r="A329" t="s">
        <v>126</v>
      </c>
      <c r="B329">
        <v>4</v>
      </c>
      <c r="C329">
        <v>23.9</v>
      </c>
      <c r="D329">
        <v>69458</v>
      </c>
      <c r="E329" t="s">
        <v>577</v>
      </c>
      <c r="F329" t="s">
        <v>145</v>
      </c>
      <c r="G329">
        <v>20090107</v>
      </c>
      <c r="H329" t="s">
        <v>505</v>
      </c>
      <c r="I329" t="s">
        <v>236</v>
      </c>
      <c r="J329">
        <v>20090112</v>
      </c>
      <c r="K329">
        <v>20090707</v>
      </c>
      <c r="L329" t="s">
        <v>133</v>
      </c>
      <c r="M329" t="s">
        <v>133</v>
      </c>
      <c r="N329" t="s">
        <v>133</v>
      </c>
      <c r="O329" t="s">
        <v>133</v>
      </c>
      <c r="P329">
        <v>1.5129999999999999</v>
      </c>
      <c r="Q329" t="s">
        <v>135</v>
      </c>
      <c r="R329" t="s">
        <v>136</v>
      </c>
      <c r="S329" t="s">
        <v>135</v>
      </c>
      <c r="T329" t="s">
        <v>137</v>
      </c>
      <c r="U329" t="s">
        <v>137</v>
      </c>
      <c r="V329">
        <v>0</v>
      </c>
      <c r="W329" t="s">
        <v>151</v>
      </c>
      <c r="X329">
        <v>143.5</v>
      </c>
      <c r="Y329">
        <v>20090105</v>
      </c>
      <c r="Z329" t="s">
        <v>138</v>
      </c>
      <c r="AA329" t="s">
        <v>1141</v>
      </c>
      <c r="AB329" t="s">
        <v>1206</v>
      </c>
      <c r="AC329">
        <v>40</v>
      </c>
      <c r="AD329">
        <v>59.05</v>
      </c>
      <c r="AE329">
        <v>51.91</v>
      </c>
      <c r="AF329">
        <v>10.18</v>
      </c>
      <c r="AG329">
        <v>9.11</v>
      </c>
      <c r="AH329">
        <v>9.25</v>
      </c>
      <c r="AI329">
        <v>40</v>
      </c>
      <c r="AJ329" t="s">
        <v>1220</v>
      </c>
      <c r="AK329">
        <v>40</v>
      </c>
      <c r="AL329">
        <v>11.3</v>
      </c>
      <c r="AM329">
        <v>12.6</v>
      </c>
      <c r="AN329">
        <v>23.9</v>
      </c>
      <c r="AO329">
        <v>0</v>
      </c>
      <c r="AP329">
        <v>3147</v>
      </c>
      <c r="AQ329">
        <v>3156</v>
      </c>
      <c r="AR329">
        <v>3149.5</v>
      </c>
      <c r="AS329">
        <v>13.2</v>
      </c>
      <c r="AT329">
        <v>13.8</v>
      </c>
      <c r="AU329">
        <v>13.6</v>
      </c>
      <c r="AV329">
        <v>2.1800000000000002</v>
      </c>
      <c r="AW329">
        <v>2.33</v>
      </c>
      <c r="AX329">
        <v>2.21</v>
      </c>
      <c r="AY329">
        <v>5.8</v>
      </c>
      <c r="AZ329">
        <v>6.2</v>
      </c>
      <c r="BA329">
        <v>6</v>
      </c>
      <c r="BB329" t="s">
        <v>168</v>
      </c>
      <c r="BC329" t="s">
        <v>168</v>
      </c>
      <c r="BD329" t="s">
        <v>168</v>
      </c>
      <c r="BE329">
        <v>823</v>
      </c>
      <c r="BF329">
        <v>857</v>
      </c>
      <c r="BG329">
        <v>843</v>
      </c>
      <c r="BH329">
        <v>143.19999999999999</v>
      </c>
      <c r="BI329">
        <v>144.1</v>
      </c>
      <c r="BJ329">
        <v>143.6</v>
      </c>
      <c r="BK329">
        <v>87.4</v>
      </c>
      <c r="BL329">
        <v>88.3</v>
      </c>
      <c r="BM329">
        <v>88</v>
      </c>
      <c r="BN329">
        <v>93.1</v>
      </c>
      <c r="BO329">
        <v>93.9</v>
      </c>
      <c r="BP329">
        <v>93.6</v>
      </c>
      <c r="BQ329">
        <v>5.2</v>
      </c>
      <c r="BR329">
        <v>5.9</v>
      </c>
      <c r="BS329">
        <v>5.6</v>
      </c>
      <c r="BT329">
        <v>22.7</v>
      </c>
      <c r="BU329">
        <v>29.7</v>
      </c>
      <c r="BV329">
        <v>25.5</v>
      </c>
      <c r="BW329">
        <v>272</v>
      </c>
      <c r="BX329">
        <v>276</v>
      </c>
      <c r="BY329">
        <v>276</v>
      </c>
      <c r="BZ329">
        <v>10.1</v>
      </c>
      <c r="CA329">
        <v>11.2</v>
      </c>
      <c r="CB329">
        <v>10.4</v>
      </c>
      <c r="CC329">
        <v>0.3</v>
      </c>
      <c r="CD329">
        <v>0.4</v>
      </c>
      <c r="CE329">
        <v>0.3</v>
      </c>
      <c r="CF329">
        <v>0.45</v>
      </c>
      <c r="CG329">
        <v>0.55000000000000004</v>
      </c>
      <c r="CH329">
        <v>0.51</v>
      </c>
      <c r="CI329">
        <v>35</v>
      </c>
      <c r="CJ329">
        <v>35</v>
      </c>
      <c r="CK329">
        <v>35</v>
      </c>
      <c r="CL329">
        <v>130.30000000000001</v>
      </c>
      <c r="CM329">
        <v>192.6</v>
      </c>
      <c r="CN329">
        <v>174.2</v>
      </c>
      <c r="CO329">
        <v>1660</v>
      </c>
      <c r="CP329">
        <v>720</v>
      </c>
      <c r="CQ329">
        <v>540</v>
      </c>
      <c r="CR329">
        <v>1800</v>
      </c>
      <c r="CS329">
        <v>5.33E-2</v>
      </c>
      <c r="CT329">
        <v>5.33E-2</v>
      </c>
      <c r="CU329">
        <v>5.33E-2</v>
      </c>
      <c r="CV329">
        <v>8.6400000000000005E-2</v>
      </c>
      <c r="CW329">
        <v>8.6400000000000005E-2</v>
      </c>
      <c r="CX329">
        <v>8.6400000000000005E-2</v>
      </c>
      <c r="CY329">
        <v>6.6000000000000003E-2</v>
      </c>
      <c r="CZ329">
        <v>6.6000000000000003E-2</v>
      </c>
      <c r="DA329">
        <v>6.6000000000000003E-2</v>
      </c>
      <c r="DB329">
        <v>6.0999999999999999E-2</v>
      </c>
      <c r="DC329">
        <v>6.6000000000000003E-2</v>
      </c>
      <c r="DD329">
        <v>6.3500000000000001E-2</v>
      </c>
      <c r="DE329">
        <v>5.5899999999999998E-2</v>
      </c>
      <c r="DF329">
        <v>7.1099999999999997E-2</v>
      </c>
      <c r="DG329">
        <v>6.3500000000000001E-2</v>
      </c>
      <c r="DH329">
        <v>0</v>
      </c>
      <c r="DI329">
        <v>14</v>
      </c>
      <c r="DJ329">
        <v>3.8100000000000002E-2</v>
      </c>
      <c r="DK329" t="s">
        <v>825</v>
      </c>
      <c r="DL329" t="s">
        <v>1020</v>
      </c>
      <c r="DM329">
        <v>8252</v>
      </c>
      <c r="DN329">
        <v>8231</v>
      </c>
      <c r="DO329" t="s">
        <v>1216</v>
      </c>
      <c r="DP329">
        <v>2405</v>
      </c>
      <c r="DQ329" t="s">
        <v>142</v>
      </c>
      <c r="DR329">
        <v>193</v>
      </c>
      <c r="DS329">
        <v>20090107</v>
      </c>
      <c r="DT329" t="s">
        <v>505</v>
      </c>
      <c r="DU329">
        <v>66</v>
      </c>
      <c r="DV329" t="s">
        <v>1144</v>
      </c>
    </row>
    <row r="330" spans="1:126">
      <c r="A330" t="s">
        <v>160</v>
      </c>
      <c r="B330">
        <v>3</v>
      </c>
      <c r="C330">
        <v>19.100000000000001</v>
      </c>
      <c r="D330">
        <v>69476</v>
      </c>
      <c r="E330" t="s">
        <v>577</v>
      </c>
      <c r="F330" t="s">
        <v>145</v>
      </c>
      <c r="G330">
        <v>20090115</v>
      </c>
      <c r="H330" t="s">
        <v>345</v>
      </c>
      <c r="I330" t="s">
        <v>236</v>
      </c>
      <c r="J330">
        <v>20090126</v>
      </c>
      <c r="K330">
        <v>20090715</v>
      </c>
      <c r="L330" t="s">
        <v>133</v>
      </c>
      <c r="M330" t="s">
        <v>133</v>
      </c>
      <c r="N330" t="s">
        <v>133</v>
      </c>
      <c r="O330" t="s">
        <v>133</v>
      </c>
      <c r="P330">
        <v>0.37830000000000003</v>
      </c>
      <c r="Q330" t="s">
        <v>135</v>
      </c>
      <c r="R330" t="s">
        <v>136</v>
      </c>
      <c r="S330" t="s">
        <v>135</v>
      </c>
      <c r="T330" t="s">
        <v>137</v>
      </c>
      <c r="U330" t="s">
        <v>137</v>
      </c>
      <c r="V330">
        <v>0</v>
      </c>
      <c r="W330" t="s">
        <v>151</v>
      </c>
      <c r="X330">
        <v>143.5</v>
      </c>
      <c r="Y330">
        <v>20090113</v>
      </c>
      <c r="Z330" t="s">
        <v>138</v>
      </c>
      <c r="AA330" t="s">
        <v>349</v>
      </c>
      <c r="AB330" t="s">
        <v>1211</v>
      </c>
      <c r="AC330">
        <v>40</v>
      </c>
      <c r="AD330">
        <v>59.1</v>
      </c>
      <c r="AE330">
        <v>52.27</v>
      </c>
      <c r="AF330">
        <v>10.119999999999999</v>
      </c>
      <c r="AG330">
        <v>9.1999999999999993</v>
      </c>
      <c r="AH330">
        <v>9.24</v>
      </c>
      <c r="AI330">
        <v>240</v>
      </c>
      <c r="AJ330" t="s">
        <v>1221</v>
      </c>
      <c r="AK330">
        <v>40</v>
      </c>
      <c r="AL330">
        <v>7.5</v>
      </c>
      <c r="AM330">
        <v>11.6</v>
      </c>
      <c r="AN330">
        <v>19.100000000000001</v>
      </c>
      <c r="AO330">
        <v>0</v>
      </c>
      <c r="AP330">
        <v>3149</v>
      </c>
      <c r="AQ330">
        <v>3152</v>
      </c>
      <c r="AR330">
        <v>3150</v>
      </c>
      <c r="AS330">
        <v>13.3</v>
      </c>
      <c r="AT330">
        <v>13.9</v>
      </c>
      <c r="AU330">
        <v>13.7</v>
      </c>
      <c r="AV330">
        <v>2.23</v>
      </c>
      <c r="AW330">
        <v>2.36</v>
      </c>
      <c r="AX330">
        <v>2.29</v>
      </c>
      <c r="AY330">
        <v>4911.2</v>
      </c>
      <c r="AZ330">
        <v>5410.7</v>
      </c>
      <c r="BA330">
        <v>5154.3999999999996</v>
      </c>
      <c r="BB330">
        <v>956.3</v>
      </c>
      <c r="BC330">
        <v>2584</v>
      </c>
      <c r="BD330">
        <v>2459.1</v>
      </c>
      <c r="BE330">
        <v>844</v>
      </c>
      <c r="BF330">
        <v>858</v>
      </c>
      <c r="BG330">
        <v>850</v>
      </c>
      <c r="BH330">
        <v>143.30000000000001</v>
      </c>
      <c r="BI330">
        <v>143.6</v>
      </c>
      <c r="BJ330">
        <v>143.5</v>
      </c>
      <c r="BK330">
        <v>87.9</v>
      </c>
      <c r="BL330">
        <v>87.9</v>
      </c>
      <c r="BM330">
        <v>87.9</v>
      </c>
      <c r="BN330">
        <v>93.4</v>
      </c>
      <c r="BO330">
        <v>93.6</v>
      </c>
      <c r="BP330">
        <v>93.5</v>
      </c>
      <c r="BQ330">
        <v>5.5</v>
      </c>
      <c r="BR330">
        <v>5.7</v>
      </c>
      <c r="BS330">
        <v>5.6</v>
      </c>
      <c r="BT330">
        <v>28.9</v>
      </c>
      <c r="BU330">
        <v>31</v>
      </c>
      <c r="BV330">
        <v>29.7</v>
      </c>
      <c r="BW330">
        <v>276</v>
      </c>
      <c r="BX330">
        <v>276</v>
      </c>
      <c r="BY330">
        <v>276</v>
      </c>
      <c r="BZ330">
        <v>9.9</v>
      </c>
      <c r="CA330">
        <v>10.5</v>
      </c>
      <c r="CB330">
        <v>10.3</v>
      </c>
      <c r="CC330">
        <v>0.5</v>
      </c>
      <c r="CD330">
        <v>0.6</v>
      </c>
      <c r="CE330">
        <v>0.5</v>
      </c>
      <c r="CF330">
        <v>0.49</v>
      </c>
      <c r="CG330">
        <v>0.51</v>
      </c>
      <c r="CH330">
        <v>0.5</v>
      </c>
      <c r="CI330">
        <v>35</v>
      </c>
      <c r="CJ330">
        <v>35</v>
      </c>
      <c r="CK330">
        <v>35</v>
      </c>
      <c r="CL330">
        <v>53.5</v>
      </c>
      <c r="CM330">
        <v>250.1</v>
      </c>
      <c r="CN330">
        <v>102.7</v>
      </c>
      <c r="CO330">
        <v>1660</v>
      </c>
      <c r="CP330">
        <v>720</v>
      </c>
      <c r="CQ330">
        <v>540</v>
      </c>
      <c r="CR330">
        <v>1600</v>
      </c>
      <c r="CS330">
        <v>6.3500000000000001E-2</v>
      </c>
      <c r="CT330">
        <v>9.4E-2</v>
      </c>
      <c r="CU330">
        <v>7.5600000000000001E-2</v>
      </c>
      <c r="CV330">
        <v>9.4E-2</v>
      </c>
      <c r="CW330">
        <v>9.6500000000000002E-2</v>
      </c>
      <c r="CX330">
        <v>9.4600000000000004E-2</v>
      </c>
      <c r="CY330">
        <v>6.0999999999999999E-2</v>
      </c>
      <c r="CZ330">
        <v>6.3500000000000001E-2</v>
      </c>
      <c r="DA330">
        <v>6.2199999999999998E-2</v>
      </c>
      <c r="DB330">
        <v>5.5899999999999998E-2</v>
      </c>
      <c r="DC330">
        <v>5.8400000000000001E-2</v>
      </c>
      <c r="DD330">
        <v>5.7200000000000001E-2</v>
      </c>
      <c r="DE330">
        <v>5.5899999999999998E-2</v>
      </c>
      <c r="DF330">
        <v>5.5899999999999998E-2</v>
      </c>
      <c r="DG330">
        <v>5.5899999999999998E-2</v>
      </c>
      <c r="DH330">
        <v>2.5000000000000001E-3</v>
      </c>
      <c r="DI330">
        <v>1</v>
      </c>
      <c r="DJ330">
        <v>3.56E-2</v>
      </c>
      <c r="DK330" t="s">
        <v>1222</v>
      </c>
      <c r="DL330">
        <v>152</v>
      </c>
      <c r="DM330">
        <v>8252</v>
      </c>
      <c r="DN330" t="s">
        <v>188</v>
      </c>
      <c r="DO330" t="s">
        <v>1205</v>
      </c>
      <c r="DP330">
        <v>2405</v>
      </c>
      <c r="DQ330" t="s">
        <v>965</v>
      </c>
      <c r="DR330">
        <v>336</v>
      </c>
      <c r="DS330">
        <v>20090115</v>
      </c>
      <c r="DT330" t="s">
        <v>345</v>
      </c>
      <c r="DU330">
        <v>152</v>
      </c>
      <c r="DV330" t="s">
        <v>1144</v>
      </c>
    </row>
    <row r="331" spans="1:126">
      <c r="A331" t="s">
        <v>160</v>
      </c>
      <c r="B331">
        <v>5</v>
      </c>
      <c r="C331">
        <v>7.1</v>
      </c>
      <c r="D331">
        <v>67932</v>
      </c>
      <c r="E331" t="s">
        <v>144</v>
      </c>
      <c r="F331" t="s">
        <v>145</v>
      </c>
      <c r="G331">
        <v>20090123</v>
      </c>
      <c r="H331" t="s">
        <v>1223</v>
      </c>
      <c r="I331" t="s">
        <v>236</v>
      </c>
      <c r="J331">
        <v>20090204</v>
      </c>
      <c r="K331">
        <v>20090723</v>
      </c>
      <c r="L331" t="s">
        <v>133</v>
      </c>
      <c r="M331" t="s">
        <v>133</v>
      </c>
      <c r="N331" t="s">
        <v>133</v>
      </c>
      <c r="O331" t="s">
        <v>133</v>
      </c>
      <c r="P331">
        <v>-0.51719999999999999</v>
      </c>
      <c r="Q331" t="s">
        <v>135</v>
      </c>
      <c r="R331" t="s">
        <v>136</v>
      </c>
      <c r="S331" t="s">
        <v>135</v>
      </c>
      <c r="T331" t="s">
        <v>137</v>
      </c>
      <c r="U331" t="s">
        <v>137</v>
      </c>
      <c r="V331">
        <v>0</v>
      </c>
      <c r="W331" t="s">
        <v>147</v>
      </c>
      <c r="X331">
        <v>143.5</v>
      </c>
      <c r="Y331">
        <v>20090121</v>
      </c>
      <c r="Z331" t="s">
        <v>138</v>
      </c>
      <c r="AA331" t="s">
        <v>1224</v>
      </c>
      <c r="AB331" t="s">
        <v>1211</v>
      </c>
      <c r="AC331">
        <v>40</v>
      </c>
      <c r="AD331">
        <v>71.62</v>
      </c>
      <c r="AE331">
        <v>66.58</v>
      </c>
      <c r="AF331">
        <v>11.24</v>
      </c>
      <c r="AG331">
        <v>10.23</v>
      </c>
      <c r="AH331">
        <v>10.32</v>
      </c>
      <c r="AI331">
        <v>240</v>
      </c>
      <c r="AJ331" t="s">
        <v>1225</v>
      </c>
      <c r="AK331">
        <v>40</v>
      </c>
      <c r="AL331">
        <v>4.7</v>
      </c>
      <c r="AM331">
        <v>2.4</v>
      </c>
      <c r="AN331">
        <v>7.1</v>
      </c>
      <c r="AO331">
        <v>0</v>
      </c>
      <c r="AP331">
        <v>3145</v>
      </c>
      <c r="AQ331">
        <v>3158</v>
      </c>
      <c r="AR331">
        <v>3150</v>
      </c>
      <c r="AS331">
        <v>12.9</v>
      </c>
      <c r="AT331">
        <v>13.6</v>
      </c>
      <c r="AU331">
        <v>13.4</v>
      </c>
      <c r="AV331">
        <v>2.14</v>
      </c>
      <c r="AW331">
        <v>2.36</v>
      </c>
      <c r="AX331">
        <v>2.25</v>
      </c>
      <c r="AY331">
        <v>3761.7</v>
      </c>
      <c r="AZ331">
        <v>5402.1</v>
      </c>
      <c r="BA331">
        <v>4952.6000000000004</v>
      </c>
      <c r="BB331">
        <v>2207.6999999999998</v>
      </c>
      <c r="BC331">
        <v>2348.1</v>
      </c>
      <c r="BD331">
        <v>2267.9</v>
      </c>
      <c r="BE331">
        <v>843</v>
      </c>
      <c r="BF331">
        <v>857</v>
      </c>
      <c r="BG331">
        <v>849</v>
      </c>
      <c r="BH331">
        <v>143.4</v>
      </c>
      <c r="BI331">
        <v>143.6</v>
      </c>
      <c r="BJ331">
        <v>143.5</v>
      </c>
      <c r="BK331">
        <v>86.9</v>
      </c>
      <c r="BL331">
        <v>88.8</v>
      </c>
      <c r="BM331">
        <v>87.8</v>
      </c>
      <c r="BN331">
        <v>92.6</v>
      </c>
      <c r="BO331">
        <v>94.2</v>
      </c>
      <c r="BP331">
        <v>93.5</v>
      </c>
      <c r="BQ331">
        <v>5.3</v>
      </c>
      <c r="BR331">
        <v>6</v>
      </c>
      <c r="BS331">
        <v>5.6</v>
      </c>
      <c r="BT331">
        <v>29.7</v>
      </c>
      <c r="BU331">
        <v>33.1</v>
      </c>
      <c r="BV331">
        <v>30.9</v>
      </c>
      <c r="BW331">
        <v>269</v>
      </c>
      <c r="BX331">
        <v>277</v>
      </c>
      <c r="BY331">
        <v>275</v>
      </c>
      <c r="BZ331">
        <v>8.5</v>
      </c>
      <c r="CA331">
        <v>17.8</v>
      </c>
      <c r="CB331">
        <v>11.5</v>
      </c>
      <c r="CC331">
        <v>0.1</v>
      </c>
      <c r="CD331">
        <v>0.3</v>
      </c>
      <c r="CE331">
        <v>0.2</v>
      </c>
      <c r="CF331">
        <v>0.49</v>
      </c>
      <c r="CG331">
        <v>0.51</v>
      </c>
      <c r="CH331">
        <v>0.5</v>
      </c>
      <c r="CI331">
        <v>35</v>
      </c>
      <c r="CJ331">
        <v>35</v>
      </c>
      <c r="CK331">
        <v>35</v>
      </c>
      <c r="CL331">
        <v>114.1</v>
      </c>
      <c r="CM331">
        <v>170.1</v>
      </c>
      <c r="CN331">
        <v>133.5</v>
      </c>
      <c r="CO331">
        <v>1660</v>
      </c>
      <c r="CP331">
        <v>720</v>
      </c>
      <c r="CQ331">
        <v>540</v>
      </c>
      <c r="CR331">
        <v>1600</v>
      </c>
      <c r="CS331">
        <v>6.0999999999999999E-2</v>
      </c>
      <c r="CT331">
        <v>7.8700000000000006E-2</v>
      </c>
      <c r="CU331">
        <v>7.0499999999999993E-2</v>
      </c>
      <c r="CV331">
        <v>0.1016</v>
      </c>
      <c r="CW331">
        <v>0.10920000000000001</v>
      </c>
      <c r="CX331">
        <v>0.10539999999999999</v>
      </c>
      <c r="CY331">
        <v>6.0999999999999999E-2</v>
      </c>
      <c r="CZ331">
        <v>6.0999999999999999E-2</v>
      </c>
      <c r="DA331">
        <v>6.0999999999999999E-2</v>
      </c>
      <c r="DB331">
        <v>5.0799999999999998E-2</v>
      </c>
      <c r="DC331">
        <v>6.6000000000000003E-2</v>
      </c>
      <c r="DD331">
        <v>5.8400000000000001E-2</v>
      </c>
      <c r="DE331">
        <v>5.0799999999999998E-2</v>
      </c>
      <c r="DF331">
        <v>6.0999999999999999E-2</v>
      </c>
      <c r="DG331">
        <v>5.5899999999999998E-2</v>
      </c>
      <c r="DH331">
        <v>0</v>
      </c>
      <c r="DI331">
        <v>8</v>
      </c>
      <c r="DJ331">
        <v>4.8300000000000003E-2</v>
      </c>
      <c r="DK331" t="s">
        <v>1226</v>
      </c>
      <c r="DL331">
        <v>320</v>
      </c>
      <c r="DM331">
        <v>8252</v>
      </c>
      <c r="DN331" t="s">
        <v>188</v>
      </c>
      <c r="DO331">
        <v>1236</v>
      </c>
      <c r="DP331">
        <v>2405</v>
      </c>
      <c r="DQ331" t="s">
        <v>965</v>
      </c>
      <c r="DR331" t="s">
        <v>1227</v>
      </c>
      <c r="DS331">
        <v>20090123</v>
      </c>
      <c r="DT331" t="s">
        <v>1223</v>
      </c>
      <c r="DU331">
        <v>320</v>
      </c>
      <c r="DV331" t="s">
        <v>1144</v>
      </c>
    </row>
    <row r="332" spans="1:126">
      <c r="A332" t="s">
        <v>160</v>
      </c>
      <c r="B332">
        <v>3</v>
      </c>
      <c r="C332">
        <v>10.7</v>
      </c>
      <c r="D332">
        <v>69477</v>
      </c>
      <c r="E332" t="s">
        <v>577</v>
      </c>
      <c r="F332" t="s">
        <v>128</v>
      </c>
      <c r="G332">
        <v>20090425</v>
      </c>
      <c r="H332" t="s">
        <v>1228</v>
      </c>
      <c r="I332" t="s">
        <v>1229</v>
      </c>
      <c r="J332">
        <v>20090504</v>
      </c>
      <c r="K332" t="s">
        <v>624</v>
      </c>
      <c r="L332" t="s">
        <v>1230</v>
      </c>
      <c r="M332" t="s">
        <v>256</v>
      </c>
      <c r="N332" t="s">
        <v>897</v>
      </c>
      <c r="O332" t="s">
        <v>133</v>
      </c>
      <c r="P332">
        <v>-1.6075999999999999</v>
      </c>
      <c r="Q332" t="s">
        <v>135</v>
      </c>
      <c r="R332" t="s">
        <v>136</v>
      </c>
      <c r="S332" t="s">
        <v>135</v>
      </c>
      <c r="T332" t="s">
        <v>137</v>
      </c>
      <c r="U332" t="s">
        <v>137</v>
      </c>
      <c r="V332">
        <v>12</v>
      </c>
      <c r="W332" t="s">
        <v>151</v>
      </c>
      <c r="X332">
        <v>143.5</v>
      </c>
      <c r="Y332">
        <v>20090424</v>
      </c>
      <c r="Z332" t="s">
        <v>138</v>
      </c>
      <c r="AA332" t="s">
        <v>303</v>
      </c>
      <c r="AB332" t="s">
        <v>1231</v>
      </c>
      <c r="AC332">
        <v>17</v>
      </c>
      <c r="AD332">
        <v>58.87</v>
      </c>
      <c r="AE332" t="s">
        <v>165</v>
      </c>
      <c r="AF332">
        <v>10.14</v>
      </c>
      <c r="AG332" t="s">
        <v>165</v>
      </c>
      <c r="AH332" t="s">
        <v>137</v>
      </c>
      <c r="AI332" t="s">
        <v>166</v>
      </c>
      <c r="AJ332" t="s">
        <v>1232</v>
      </c>
      <c r="AK332">
        <v>40</v>
      </c>
      <c r="AL332">
        <v>6</v>
      </c>
      <c r="AM332">
        <v>4.7</v>
      </c>
      <c r="AN332">
        <v>10.7</v>
      </c>
      <c r="AO332">
        <v>0</v>
      </c>
      <c r="AP332">
        <v>3148</v>
      </c>
      <c r="AQ332">
        <v>3151</v>
      </c>
      <c r="AR332">
        <v>3150</v>
      </c>
      <c r="AS332">
        <v>13.3</v>
      </c>
      <c r="AT332">
        <v>13.4</v>
      </c>
      <c r="AU332">
        <v>13.4</v>
      </c>
      <c r="AV332">
        <v>2.13</v>
      </c>
      <c r="AW332">
        <v>2.2599999999999998</v>
      </c>
      <c r="AX332">
        <v>2.2400000000000002</v>
      </c>
      <c r="AY332">
        <v>4501.3999999999996</v>
      </c>
      <c r="AZ332">
        <v>5633</v>
      </c>
      <c r="BA332">
        <v>4719.3999999999996</v>
      </c>
      <c r="BB332">
        <v>2091.6999999999998</v>
      </c>
      <c r="BC332">
        <v>2368</v>
      </c>
      <c r="BD332">
        <v>2290.8000000000002</v>
      </c>
      <c r="BE332">
        <v>849</v>
      </c>
      <c r="BF332">
        <v>852</v>
      </c>
      <c r="BG332">
        <v>850</v>
      </c>
      <c r="BH332">
        <v>143.5</v>
      </c>
      <c r="BI332">
        <v>143.5</v>
      </c>
      <c r="BJ332">
        <v>143.5</v>
      </c>
      <c r="BK332">
        <v>87.1</v>
      </c>
      <c r="BL332">
        <v>89.1</v>
      </c>
      <c r="BM332">
        <v>88</v>
      </c>
      <c r="BN332">
        <v>92.5</v>
      </c>
      <c r="BO332">
        <v>94.8</v>
      </c>
      <c r="BP332">
        <v>93.5</v>
      </c>
      <c r="BQ332">
        <v>5.2</v>
      </c>
      <c r="BR332">
        <v>6</v>
      </c>
      <c r="BS332">
        <v>5.5</v>
      </c>
      <c r="BT332">
        <v>30</v>
      </c>
      <c r="BU332">
        <v>34.700000000000003</v>
      </c>
      <c r="BV332">
        <v>31</v>
      </c>
      <c r="BW332">
        <v>252</v>
      </c>
      <c r="BX332">
        <v>276</v>
      </c>
      <c r="BY332">
        <v>275</v>
      </c>
      <c r="BZ332">
        <v>8.6</v>
      </c>
      <c r="CA332">
        <v>11.8</v>
      </c>
      <c r="CB332">
        <v>11.4</v>
      </c>
      <c r="CC332">
        <v>0.2</v>
      </c>
      <c r="CD332">
        <v>0.4</v>
      </c>
      <c r="CE332">
        <v>0.3</v>
      </c>
      <c r="CF332">
        <v>0.49</v>
      </c>
      <c r="CG332">
        <v>0.51</v>
      </c>
      <c r="CH332">
        <v>0.5</v>
      </c>
      <c r="CI332">
        <v>35</v>
      </c>
      <c r="CJ332">
        <v>35</v>
      </c>
      <c r="CK332">
        <v>35</v>
      </c>
      <c r="CL332">
        <v>170.5</v>
      </c>
      <c r="CM332">
        <v>189.9</v>
      </c>
      <c r="CN332">
        <v>181.8</v>
      </c>
      <c r="CO332" t="s">
        <v>166</v>
      </c>
      <c r="CP332" t="s">
        <v>166</v>
      </c>
      <c r="CQ332" t="s">
        <v>166</v>
      </c>
      <c r="CR332" t="s">
        <v>166</v>
      </c>
      <c r="CS332">
        <v>8.8900000000000007E-2</v>
      </c>
      <c r="CT332">
        <v>9.4E-2</v>
      </c>
      <c r="CU332">
        <v>9.1399999999999995E-2</v>
      </c>
      <c r="CV332">
        <v>0.1067</v>
      </c>
      <c r="CW332">
        <v>0.10920000000000001</v>
      </c>
      <c r="CX332">
        <v>0.1086</v>
      </c>
      <c r="CY332">
        <v>6.0999999999999999E-2</v>
      </c>
      <c r="CZ332">
        <v>6.3500000000000001E-2</v>
      </c>
      <c r="DA332">
        <v>6.2199999999999998E-2</v>
      </c>
      <c r="DB332">
        <v>5.33E-2</v>
      </c>
      <c r="DC332">
        <v>6.3500000000000001E-2</v>
      </c>
      <c r="DD332">
        <v>5.8400000000000001E-2</v>
      </c>
      <c r="DE332">
        <v>5.8400000000000001E-2</v>
      </c>
      <c r="DF332">
        <v>5.8400000000000001E-2</v>
      </c>
      <c r="DG332">
        <v>5.8400000000000001E-2</v>
      </c>
      <c r="DH332">
        <v>2.5000000000000001E-3</v>
      </c>
      <c r="DI332">
        <v>13</v>
      </c>
      <c r="DJ332">
        <v>5.8400000000000001E-2</v>
      </c>
      <c r="DK332" t="s">
        <v>1222</v>
      </c>
      <c r="DL332">
        <v>152</v>
      </c>
      <c r="DM332">
        <v>8252</v>
      </c>
      <c r="DN332" t="s">
        <v>188</v>
      </c>
      <c r="DO332" t="s">
        <v>1205</v>
      </c>
      <c r="DP332">
        <v>2405</v>
      </c>
      <c r="DQ332" t="s">
        <v>965</v>
      </c>
      <c r="DR332">
        <v>348</v>
      </c>
      <c r="DS332">
        <v>20090425</v>
      </c>
      <c r="DT332" t="s">
        <v>1228</v>
      </c>
      <c r="DU332">
        <v>152</v>
      </c>
      <c r="DV332" t="s">
        <v>1233</v>
      </c>
    </row>
    <row r="333" spans="1:126">
      <c r="A333" t="s">
        <v>126</v>
      </c>
      <c r="B333">
        <v>4</v>
      </c>
      <c r="C333">
        <v>35.5</v>
      </c>
      <c r="D333">
        <v>69459</v>
      </c>
      <c r="E333" t="s">
        <v>577</v>
      </c>
      <c r="F333" t="s">
        <v>128</v>
      </c>
      <c r="G333">
        <v>20090508</v>
      </c>
      <c r="H333" t="s">
        <v>932</v>
      </c>
      <c r="I333" t="s">
        <v>334</v>
      </c>
      <c r="J333">
        <v>20090513</v>
      </c>
      <c r="K333" t="s">
        <v>624</v>
      </c>
      <c r="L333" t="s">
        <v>930</v>
      </c>
      <c r="M333" t="s">
        <v>602</v>
      </c>
      <c r="N333" t="s">
        <v>133</v>
      </c>
      <c r="O333" t="s">
        <v>133</v>
      </c>
      <c r="P333">
        <v>4.2553000000000001</v>
      </c>
      <c r="Q333" t="s">
        <v>135</v>
      </c>
      <c r="R333" t="s">
        <v>136</v>
      </c>
      <c r="S333" t="s">
        <v>135</v>
      </c>
      <c r="T333" t="s">
        <v>137</v>
      </c>
      <c r="U333" t="s">
        <v>137</v>
      </c>
      <c r="V333">
        <v>0</v>
      </c>
      <c r="W333" t="s">
        <v>151</v>
      </c>
      <c r="X333">
        <v>143.5</v>
      </c>
      <c r="Y333">
        <v>20090506</v>
      </c>
      <c r="Z333" t="s">
        <v>138</v>
      </c>
      <c r="AA333" t="s">
        <v>401</v>
      </c>
      <c r="AB333" t="s">
        <v>1234</v>
      </c>
      <c r="AC333">
        <v>40</v>
      </c>
      <c r="AD333">
        <v>59.03</v>
      </c>
      <c r="AE333">
        <v>52.23</v>
      </c>
      <c r="AF333">
        <v>10.16</v>
      </c>
      <c r="AG333">
        <v>9.15</v>
      </c>
      <c r="AH333">
        <v>9.32</v>
      </c>
      <c r="AI333">
        <v>215</v>
      </c>
      <c r="AJ333" t="s">
        <v>1235</v>
      </c>
      <c r="AK333">
        <v>40</v>
      </c>
      <c r="AL333">
        <v>13.6</v>
      </c>
      <c r="AM333">
        <v>21.9</v>
      </c>
      <c r="AN333">
        <v>35.5</v>
      </c>
      <c r="AO333">
        <v>0</v>
      </c>
      <c r="AP333">
        <v>3150</v>
      </c>
      <c r="AQ333">
        <v>3158</v>
      </c>
      <c r="AR333">
        <v>3154.1</v>
      </c>
      <c r="AS333">
        <v>13.1</v>
      </c>
      <c r="AT333">
        <v>13.6</v>
      </c>
      <c r="AU333">
        <v>13.3</v>
      </c>
      <c r="AV333">
        <v>2.2599999999999998</v>
      </c>
      <c r="AW333">
        <v>2.34</v>
      </c>
      <c r="AX333">
        <v>2.2999999999999998</v>
      </c>
      <c r="AY333">
        <v>6</v>
      </c>
      <c r="AZ333">
        <v>6.6</v>
      </c>
      <c r="BA333">
        <v>6.4</v>
      </c>
      <c r="BB333" t="s">
        <v>168</v>
      </c>
      <c r="BC333" t="s">
        <v>168</v>
      </c>
      <c r="BD333" t="s">
        <v>168</v>
      </c>
      <c r="BE333">
        <v>840</v>
      </c>
      <c r="BF333">
        <v>865</v>
      </c>
      <c r="BG333">
        <v>852</v>
      </c>
      <c r="BH333">
        <v>142.80000000000001</v>
      </c>
      <c r="BI333">
        <v>143.69999999999999</v>
      </c>
      <c r="BJ333">
        <v>143.4</v>
      </c>
      <c r="BK333">
        <v>87.3</v>
      </c>
      <c r="BL333">
        <v>88.3</v>
      </c>
      <c r="BM333">
        <v>87.8</v>
      </c>
      <c r="BN333">
        <v>92.8</v>
      </c>
      <c r="BO333">
        <v>93.9</v>
      </c>
      <c r="BP333">
        <v>93.3</v>
      </c>
      <c r="BQ333">
        <v>5.4</v>
      </c>
      <c r="BR333">
        <v>5.7</v>
      </c>
      <c r="BS333">
        <v>5.6</v>
      </c>
      <c r="BT333">
        <v>36.9</v>
      </c>
      <c r="BU333">
        <v>44.3</v>
      </c>
      <c r="BV333">
        <v>39.4</v>
      </c>
      <c r="BW333">
        <v>276</v>
      </c>
      <c r="BX333">
        <v>276</v>
      </c>
      <c r="BY333">
        <v>276</v>
      </c>
      <c r="BZ333">
        <v>8.4</v>
      </c>
      <c r="CA333">
        <v>8.8000000000000007</v>
      </c>
      <c r="CB333">
        <v>8.6</v>
      </c>
      <c r="CC333">
        <v>0.3</v>
      </c>
      <c r="CD333">
        <v>0.4</v>
      </c>
      <c r="CE333">
        <v>0.3</v>
      </c>
      <c r="CF333">
        <v>0.5</v>
      </c>
      <c r="CG333">
        <v>0.55000000000000004</v>
      </c>
      <c r="CH333">
        <v>0.5</v>
      </c>
      <c r="CI333">
        <v>35</v>
      </c>
      <c r="CJ333">
        <v>35</v>
      </c>
      <c r="CK333">
        <v>35</v>
      </c>
      <c r="CL333">
        <v>121.8</v>
      </c>
      <c r="CM333">
        <v>175.6</v>
      </c>
      <c r="CN333">
        <v>155</v>
      </c>
      <c r="CO333">
        <v>1660</v>
      </c>
      <c r="CP333">
        <v>720</v>
      </c>
      <c r="CQ333">
        <v>540</v>
      </c>
      <c r="CR333">
        <v>1625</v>
      </c>
      <c r="CS333">
        <v>7.3700000000000002E-2</v>
      </c>
      <c r="CT333">
        <v>7.3700000000000002E-2</v>
      </c>
      <c r="CU333">
        <v>7.3700000000000002E-2</v>
      </c>
      <c r="CV333">
        <v>7.6200000000000004E-2</v>
      </c>
      <c r="CW333">
        <v>7.6200000000000004E-2</v>
      </c>
      <c r="CX333">
        <v>7.6200000000000004E-2</v>
      </c>
      <c r="CY333">
        <v>7.6200000000000004E-2</v>
      </c>
      <c r="CZ333">
        <v>7.6200000000000004E-2</v>
      </c>
      <c r="DA333">
        <v>7.6200000000000004E-2</v>
      </c>
      <c r="DB333">
        <v>6.6000000000000003E-2</v>
      </c>
      <c r="DC333">
        <v>7.6200000000000004E-2</v>
      </c>
      <c r="DD333">
        <v>7.1099999999999997E-2</v>
      </c>
      <c r="DE333">
        <v>5.5899999999999998E-2</v>
      </c>
      <c r="DF333">
        <v>7.1099999999999997E-2</v>
      </c>
      <c r="DG333">
        <v>6.3500000000000001E-2</v>
      </c>
      <c r="DH333">
        <v>0</v>
      </c>
      <c r="DI333">
        <v>12</v>
      </c>
      <c r="DJ333">
        <v>5.0799999999999998E-2</v>
      </c>
      <c r="DK333" t="s">
        <v>825</v>
      </c>
      <c r="DL333" t="s">
        <v>1020</v>
      </c>
      <c r="DM333">
        <v>8252</v>
      </c>
      <c r="DN333">
        <v>8231</v>
      </c>
      <c r="DO333" t="s">
        <v>1216</v>
      </c>
      <c r="DP333" t="s">
        <v>403</v>
      </c>
      <c r="DQ333" t="s">
        <v>142</v>
      </c>
      <c r="DR333">
        <v>209</v>
      </c>
      <c r="DS333">
        <v>20090508</v>
      </c>
      <c r="DT333" t="s">
        <v>932</v>
      </c>
      <c r="DU333">
        <v>66</v>
      </c>
      <c r="DV333" t="s">
        <v>1233</v>
      </c>
    </row>
    <row r="334" spans="1:126">
      <c r="A334" t="s">
        <v>160</v>
      </c>
      <c r="B334">
        <v>5</v>
      </c>
      <c r="C334">
        <v>16.2</v>
      </c>
      <c r="D334">
        <v>70910</v>
      </c>
      <c r="E334" t="s">
        <v>577</v>
      </c>
      <c r="F334" t="s">
        <v>145</v>
      </c>
      <c r="G334">
        <v>20090513</v>
      </c>
      <c r="H334" t="s">
        <v>1236</v>
      </c>
      <c r="I334" t="s">
        <v>236</v>
      </c>
      <c r="J334">
        <v>20090514</v>
      </c>
      <c r="K334">
        <v>20091113</v>
      </c>
      <c r="L334" t="s">
        <v>133</v>
      </c>
      <c r="M334" t="s">
        <v>133</v>
      </c>
      <c r="N334" t="s">
        <v>133</v>
      </c>
      <c r="O334" t="s">
        <v>133</v>
      </c>
      <c r="P334">
        <v>-0.30730000000000002</v>
      </c>
      <c r="Q334" t="s">
        <v>135</v>
      </c>
      <c r="R334" t="s">
        <v>136</v>
      </c>
      <c r="S334" t="s">
        <v>135</v>
      </c>
      <c r="T334" t="s">
        <v>137</v>
      </c>
      <c r="U334" t="s">
        <v>137</v>
      </c>
      <c r="V334">
        <v>0</v>
      </c>
      <c r="W334" t="s">
        <v>200</v>
      </c>
      <c r="X334">
        <v>143.5</v>
      </c>
      <c r="Y334">
        <v>20090511</v>
      </c>
      <c r="Z334" t="s">
        <v>138</v>
      </c>
      <c r="AA334" t="s">
        <v>186</v>
      </c>
      <c r="AB334" t="s">
        <v>1231</v>
      </c>
      <c r="AC334">
        <v>40</v>
      </c>
      <c r="AD334">
        <v>59.28</v>
      </c>
      <c r="AE334">
        <v>52.83</v>
      </c>
      <c r="AF334">
        <v>10.19</v>
      </c>
      <c r="AG334">
        <v>9.1999999999999993</v>
      </c>
      <c r="AH334">
        <v>9.31</v>
      </c>
      <c r="AI334">
        <v>220</v>
      </c>
      <c r="AJ334" t="s">
        <v>1237</v>
      </c>
      <c r="AK334">
        <v>40</v>
      </c>
      <c r="AL334">
        <v>9</v>
      </c>
      <c r="AM334">
        <v>7.2</v>
      </c>
      <c r="AN334">
        <v>16.2</v>
      </c>
      <c r="AO334">
        <v>0</v>
      </c>
      <c r="AP334">
        <v>3145</v>
      </c>
      <c r="AQ334">
        <v>3155</v>
      </c>
      <c r="AR334">
        <v>3150</v>
      </c>
      <c r="AS334">
        <v>13.4</v>
      </c>
      <c r="AT334">
        <v>13.6</v>
      </c>
      <c r="AU334">
        <v>13.4</v>
      </c>
      <c r="AV334">
        <v>2.23</v>
      </c>
      <c r="AW334">
        <v>2.27</v>
      </c>
      <c r="AX334">
        <v>2.25</v>
      </c>
      <c r="AY334">
        <v>4867.1000000000004</v>
      </c>
      <c r="AZ334">
        <v>5452.3</v>
      </c>
      <c r="BA334">
        <v>5118.6000000000004</v>
      </c>
      <c r="BB334">
        <v>2076</v>
      </c>
      <c r="BC334">
        <v>2332.8000000000002</v>
      </c>
      <c r="BD334">
        <v>2193.9</v>
      </c>
      <c r="BE334">
        <v>846</v>
      </c>
      <c r="BF334">
        <v>856</v>
      </c>
      <c r="BG334">
        <v>850</v>
      </c>
      <c r="BH334">
        <v>143.5</v>
      </c>
      <c r="BI334">
        <v>143.6</v>
      </c>
      <c r="BJ334">
        <v>143.5</v>
      </c>
      <c r="BK334">
        <v>87.3</v>
      </c>
      <c r="BL334">
        <v>88.8</v>
      </c>
      <c r="BM334">
        <v>87.9</v>
      </c>
      <c r="BN334">
        <v>92.7</v>
      </c>
      <c r="BO334">
        <v>94.3</v>
      </c>
      <c r="BP334">
        <v>93.5</v>
      </c>
      <c r="BQ334">
        <v>5.3</v>
      </c>
      <c r="BR334">
        <v>5.9</v>
      </c>
      <c r="BS334">
        <v>5.6</v>
      </c>
      <c r="BT334">
        <v>41.8</v>
      </c>
      <c r="BU334">
        <v>198.9</v>
      </c>
      <c r="BV334">
        <v>140.6</v>
      </c>
      <c r="BW334">
        <v>270</v>
      </c>
      <c r="BX334">
        <v>280</v>
      </c>
      <c r="BY334">
        <v>275</v>
      </c>
      <c r="BZ334">
        <v>9.8000000000000007</v>
      </c>
      <c r="CA334">
        <v>11.7</v>
      </c>
      <c r="CB334">
        <v>10.9</v>
      </c>
      <c r="CC334">
        <v>0.2</v>
      </c>
      <c r="CD334">
        <v>0.2</v>
      </c>
      <c r="CE334">
        <v>0.2</v>
      </c>
      <c r="CF334">
        <v>0.49</v>
      </c>
      <c r="CG334">
        <v>0.51</v>
      </c>
      <c r="CH334">
        <v>0.5</v>
      </c>
      <c r="CI334">
        <v>35</v>
      </c>
      <c r="CJ334">
        <v>35</v>
      </c>
      <c r="CK334">
        <v>35</v>
      </c>
      <c r="CL334">
        <v>12.6</v>
      </c>
      <c r="CM334">
        <v>47.7</v>
      </c>
      <c r="CN334">
        <v>32.6</v>
      </c>
      <c r="CO334">
        <v>1660</v>
      </c>
      <c r="CP334">
        <v>720</v>
      </c>
      <c r="CQ334">
        <v>540</v>
      </c>
      <c r="CR334">
        <v>1620</v>
      </c>
      <c r="CS334">
        <v>7.6200000000000004E-2</v>
      </c>
      <c r="CT334">
        <v>8.1299999999999997E-2</v>
      </c>
      <c r="CU334">
        <v>7.8700000000000006E-2</v>
      </c>
      <c r="CV334">
        <v>0.1016</v>
      </c>
      <c r="CW334">
        <v>0.10920000000000001</v>
      </c>
      <c r="CX334">
        <v>0.10539999999999999</v>
      </c>
      <c r="CY334">
        <v>6.6000000000000003E-2</v>
      </c>
      <c r="CZ334">
        <v>6.6000000000000003E-2</v>
      </c>
      <c r="DA334">
        <v>6.6000000000000003E-2</v>
      </c>
      <c r="DB334">
        <v>6.0999999999999999E-2</v>
      </c>
      <c r="DC334">
        <v>6.6000000000000003E-2</v>
      </c>
      <c r="DD334">
        <v>6.3500000000000001E-2</v>
      </c>
      <c r="DE334">
        <v>5.0799999999999998E-2</v>
      </c>
      <c r="DF334">
        <v>5.5899999999999998E-2</v>
      </c>
      <c r="DG334">
        <v>5.33E-2</v>
      </c>
      <c r="DH334">
        <v>0</v>
      </c>
      <c r="DI334">
        <v>10</v>
      </c>
      <c r="DJ334">
        <v>4.8300000000000003E-2</v>
      </c>
      <c r="DK334" t="s">
        <v>1238</v>
      </c>
      <c r="DL334">
        <v>320</v>
      </c>
      <c r="DM334">
        <v>8252</v>
      </c>
      <c r="DN334" t="s">
        <v>188</v>
      </c>
      <c r="DO334">
        <v>1236</v>
      </c>
      <c r="DP334">
        <v>2405</v>
      </c>
      <c r="DQ334" t="s">
        <v>142</v>
      </c>
      <c r="DR334">
        <v>207</v>
      </c>
      <c r="DS334">
        <v>20090513</v>
      </c>
      <c r="DT334" t="s">
        <v>1236</v>
      </c>
      <c r="DU334">
        <v>320</v>
      </c>
      <c r="DV334" t="s">
        <v>1144</v>
      </c>
    </row>
    <row r="335" spans="1:126">
      <c r="A335" t="s">
        <v>126</v>
      </c>
      <c r="B335">
        <v>4</v>
      </c>
      <c r="C335">
        <v>18</v>
      </c>
      <c r="D335">
        <v>69460</v>
      </c>
      <c r="E335" t="s">
        <v>144</v>
      </c>
      <c r="F335" t="s">
        <v>128</v>
      </c>
      <c r="G335">
        <v>20090514</v>
      </c>
      <c r="H335" t="s">
        <v>345</v>
      </c>
      <c r="I335" t="s">
        <v>334</v>
      </c>
      <c r="J335">
        <v>20090520</v>
      </c>
      <c r="K335" t="s">
        <v>624</v>
      </c>
      <c r="L335" t="s">
        <v>906</v>
      </c>
      <c r="M335" t="s">
        <v>1239</v>
      </c>
      <c r="N335" t="s">
        <v>930</v>
      </c>
      <c r="O335" t="s">
        <v>602</v>
      </c>
      <c r="P335">
        <v>4.181</v>
      </c>
      <c r="Q335" t="s">
        <v>135</v>
      </c>
      <c r="R335" t="s">
        <v>136</v>
      </c>
      <c r="S335" t="s">
        <v>135</v>
      </c>
      <c r="T335" t="s">
        <v>137</v>
      </c>
      <c r="U335" t="s">
        <v>137</v>
      </c>
      <c r="V335">
        <v>0</v>
      </c>
      <c r="W335" t="s">
        <v>147</v>
      </c>
      <c r="X335">
        <v>143.5</v>
      </c>
      <c r="Y335">
        <v>20090512</v>
      </c>
      <c r="Z335" t="s">
        <v>138</v>
      </c>
      <c r="AA335" t="s">
        <v>294</v>
      </c>
      <c r="AB335" t="s">
        <v>1234</v>
      </c>
      <c r="AC335">
        <v>40</v>
      </c>
      <c r="AD335">
        <v>71.77</v>
      </c>
      <c r="AE335">
        <v>65.84</v>
      </c>
      <c r="AF335">
        <v>10.91</v>
      </c>
      <c r="AG335">
        <v>10.16</v>
      </c>
      <c r="AH335">
        <v>10.3</v>
      </c>
      <c r="AI335">
        <v>220</v>
      </c>
      <c r="AJ335" t="s">
        <v>1240</v>
      </c>
      <c r="AK335">
        <v>40</v>
      </c>
      <c r="AL335">
        <v>5.4</v>
      </c>
      <c r="AM335">
        <v>12.6</v>
      </c>
      <c r="AN335">
        <v>18</v>
      </c>
      <c r="AO335">
        <v>0</v>
      </c>
      <c r="AP335">
        <v>3153</v>
      </c>
      <c r="AQ335">
        <v>3162</v>
      </c>
      <c r="AR335">
        <v>3157.8</v>
      </c>
      <c r="AS335">
        <v>13.4</v>
      </c>
      <c r="AT335">
        <v>13.6</v>
      </c>
      <c r="AU335">
        <v>13.6</v>
      </c>
      <c r="AV335">
        <v>2.23</v>
      </c>
      <c r="AW335">
        <v>2.2999999999999998</v>
      </c>
      <c r="AX335">
        <v>2.2599999999999998</v>
      </c>
      <c r="AY335">
        <v>6.6</v>
      </c>
      <c r="AZ335">
        <v>6.9</v>
      </c>
      <c r="BA335">
        <v>6.8</v>
      </c>
      <c r="BB335" t="s">
        <v>168</v>
      </c>
      <c r="BC335" t="s">
        <v>168</v>
      </c>
      <c r="BD335" t="s">
        <v>168</v>
      </c>
      <c r="BE335">
        <v>830</v>
      </c>
      <c r="BF335">
        <v>853</v>
      </c>
      <c r="BG335">
        <v>843</v>
      </c>
      <c r="BH335">
        <v>142.80000000000001</v>
      </c>
      <c r="BI335">
        <v>143.80000000000001</v>
      </c>
      <c r="BJ335">
        <v>143.6</v>
      </c>
      <c r="BK335">
        <v>87.9</v>
      </c>
      <c r="BL335">
        <v>88.2</v>
      </c>
      <c r="BM335">
        <v>88.1</v>
      </c>
      <c r="BN335">
        <v>93.4</v>
      </c>
      <c r="BO335">
        <v>93.8</v>
      </c>
      <c r="BP335">
        <v>93.7</v>
      </c>
      <c r="BQ335">
        <v>5.5</v>
      </c>
      <c r="BR335">
        <v>5.8</v>
      </c>
      <c r="BS335">
        <v>5.6</v>
      </c>
      <c r="BT335">
        <v>31</v>
      </c>
      <c r="BU335">
        <v>37.200000000000003</v>
      </c>
      <c r="BV335">
        <v>33.9</v>
      </c>
      <c r="BW335">
        <v>276</v>
      </c>
      <c r="BX335">
        <v>276</v>
      </c>
      <c r="BY335">
        <v>276</v>
      </c>
      <c r="BZ335">
        <v>8.4</v>
      </c>
      <c r="CA335">
        <v>8.4</v>
      </c>
      <c r="CB335">
        <v>8.4</v>
      </c>
      <c r="CC335">
        <v>0.3</v>
      </c>
      <c r="CD335">
        <v>0.3</v>
      </c>
      <c r="CE335">
        <v>0.3</v>
      </c>
      <c r="CF335">
        <v>0.5</v>
      </c>
      <c r="CG335">
        <v>0.5</v>
      </c>
      <c r="CH335">
        <v>0.5</v>
      </c>
      <c r="CI335">
        <v>35</v>
      </c>
      <c r="CJ335">
        <v>35</v>
      </c>
      <c r="CK335">
        <v>35</v>
      </c>
      <c r="CL335">
        <v>113.3</v>
      </c>
      <c r="CM335">
        <v>144.4</v>
      </c>
      <c r="CN335">
        <v>129.80000000000001</v>
      </c>
      <c r="CO335">
        <v>1660</v>
      </c>
      <c r="CP335">
        <v>720</v>
      </c>
      <c r="CQ335">
        <v>540</v>
      </c>
      <c r="CR335">
        <v>1620</v>
      </c>
      <c r="CS335">
        <v>7.1099999999999997E-2</v>
      </c>
      <c r="CT335">
        <v>7.1099999999999997E-2</v>
      </c>
      <c r="CU335">
        <v>7.1099999999999997E-2</v>
      </c>
      <c r="CV335">
        <v>7.6200000000000004E-2</v>
      </c>
      <c r="CW335">
        <v>7.6200000000000004E-2</v>
      </c>
      <c r="CX335">
        <v>7.6200000000000004E-2</v>
      </c>
      <c r="CY335">
        <v>7.6200000000000004E-2</v>
      </c>
      <c r="CZ335">
        <v>7.6200000000000004E-2</v>
      </c>
      <c r="DA335">
        <v>7.6200000000000004E-2</v>
      </c>
      <c r="DB335">
        <v>6.6000000000000003E-2</v>
      </c>
      <c r="DC335">
        <v>7.6200000000000004E-2</v>
      </c>
      <c r="DD335">
        <v>7.1099999999999997E-2</v>
      </c>
      <c r="DE335">
        <v>5.5899999999999998E-2</v>
      </c>
      <c r="DF335">
        <v>7.1099999999999997E-2</v>
      </c>
      <c r="DG335">
        <v>6.3500000000000001E-2</v>
      </c>
      <c r="DH335">
        <v>0</v>
      </c>
      <c r="DI335">
        <v>13</v>
      </c>
      <c r="DJ335">
        <v>5.5899999999999998E-2</v>
      </c>
      <c r="DK335" t="s">
        <v>825</v>
      </c>
      <c r="DL335" t="s">
        <v>1020</v>
      </c>
      <c r="DM335">
        <v>8252</v>
      </c>
      <c r="DN335">
        <v>8231</v>
      </c>
      <c r="DO335" t="s">
        <v>1216</v>
      </c>
      <c r="DP335" t="s">
        <v>403</v>
      </c>
      <c r="DQ335" t="s">
        <v>142</v>
      </c>
      <c r="DR335" t="s">
        <v>1241</v>
      </c>
      <c r="DS335">
        <v>20090514</v>
      </c>
      <c r="DT335" t="s">
        <v>345</v>
      </c>
      <c r="DU335">
        <v>66</v>
      </c>
      <c r="DV335" t="s">
        <v>1233</v>
      </c>
    </row>
    <row r="336" spans="1:126">
      <c r="A336" t="s">
        <v>126</v>
      </c>
      <c r="B336">
        <v>4</v>
      </c>
      <c r="C336">
        <v>45.9</v>
      </c>
      <c r="D336">
        <v>69461</v>
      </c>
      <c r="E336" t="s">
        <v>144</v>
      </c>
      <c r="F336" t="s">
        <v>128</v>
      </c>
      <c r="G336">
        <v>20090517</v>
      </c>
      <c r="H336" t="s">
        <v>377</v>
      </c>
      <c r="I336" t="s">
        <v>334</v>
      </c>
      <c r="J336">
        <v>20090520</v>
      </c>
      <c r="K336" t="s">
        <v>624</v>
      </c>
      <c r="L336" t="s">
        <v>1242</v>
      </c>
      <c r="M336" t="s">
        <v>1243</v>
      </c>
      <c r="N336" t="s">
        <v>930</v>
      </c>
      <c r="O336" t="s">
        <v>602</v>
      </c>
      <c r="P336">
        <v>16.206900000000001</v>
      </c>
      <c r="Q336" t="s">
        <v>135</v>
      </c>
      <c r="R336" t="s">
        <v>136</v>
      </c>
      <c r="S336" t="s">
        <v>135</v>
      </c>
      <c r="T336" t="s">
        <v>137</v>
      </c>
      <c r="U336" t="s">
        <v>137</v>
      </c>
      <c r="V336">
        <v>0</v>
      </c>
      <c r="W336" t="s">
        <v>147</v>
      </c>
      <c r="X336">
        <v>143.5</v>
      </c>
      <c r="Y336">
        <v>20090515</v>
      </c>
      <c r="Z336" t="s">
        <v>138</v>
      </c>
      <c r="AA336" t="s">
        <v>219</v>
      </c>
      <c r="AB336" t="s">
        <v>1234</v>
      </c>
      <c r="AC336">
        <v>40</v>
      </c>
      <c r="AD336">
        <v>71.59</v>
      </c>
      <c r="AE336">
        <v>66.959999999999994</v>
      </c>
      <c r="AF336">
        <v>10.92</v>
      </c>
      <c r="AG336">
        <v>10.27</v>
      </c>
      <c r="AH336">
        <v>10.46</v>
      </c>
      <c r="AI336">
        <v>80</v>
      </c>
      <c r="AJ336" t="s">
        <v>1244</v>
      </c>
      <c r="AK336">
        <v>40</v>
      </c>
      <c r="AL336">
        <v>26.4</v>
      </c>
      <c r="AM336">
        <v>19.5</v>
      </c>
      <c r="AN336">
        <v>45.9</v>
      </c>
      <c r="AO336">
        <v>0</v>
      </c>
      <c r="AP336">
        <v>3150</v>
      </c>
      <c r="AQ336">
        <v>3156</v>
      </c>
      <c r="AR336">
        <v>3152.8</v>
      </c>
      <c r="AS336">
        <v>13.4</v>
      </c>
      <c r="AT336">
        <v>13.8</v>
      </c>
      <c r="AU336">
        <v>13.6</v>
      </c>
      <c r="AV336">
        <v>2.2400000000000002</v>
      </c>
      <c r="AW336">
        <v>2.36</v>
      </c>
      <c r="AX336">
        <v>2.3199999999999998</v>
      </c>
      <c r="AY336">
        <v>7</v>
      </c>
      <c r="AZ336">
        <v>7.5</v>
      </c>
      <c r="BA336">
        <v>7.2</v>
      </c>
      <c r="BB336" t="s">
        <v>168</v>
      </c>
      <c r="BC336" t="s">
        <v>168</v>
      </c>
      <c r="BD336" t="s">
        <v>168</v>
      </c>
      <c r="BE336">
        <v>844</v>
      </c>
      <c r="BF336">
        <v>866</v>
      </c>
      <c r="BG336">
        <v>856</v>
      </c>
      <c r="BH336">
        <v>142.9</v>
      </c>
      <c r="BI336">
        <v>144.1</v>
      </c>
      <c r="BJ336">
        <v>143.69999999999999</v>
      </c>
      <c r="BK336">
        <v>87.2</v>
      </c>
      <c r="BL336">
        <v>88</v>
      </c>
      <c r="BM336">
        <v>87.8</v>
      </c>
      <c r="BN336">
        <v>93</v>
      </c>
      <c r="BO336">
        <v>93.7</v>
      </c>
      <c r="BP336">
        <v>93.4</v>
      </c>
      <c r="BQ336">
        <v>5.3</v>
      </c>
      <c r="BR336">
        <v>6.2</v>
      </c>
      <c r="BS336">
        <v>5.7</v>
      </c>
      <c r="BT336">
        <v>27.4</v>
      </c>
      <c r="BU336">
        <v>33.9</v>
      </c>
      <c r="BV336">
        <v>29.4</v>
      </c>
      <c r="BW336">
        <v>276</v>
      </c>
      <c r="BX336">
        <v>276</v>
      </c>
      <c r="BY336">
        <v>276</v>
      </c>
      <c r="BZ336">
        <v>6.8</v>
      </c>
      <c r="CA336">
        <v>8.1</v>
      </c>
      <c r="CB336">
        <v>7.6</v>
      </c>
      <c r="CC336">
        <v>0.2</v>
      </c>
      <c r="CD336">
        <v>0.3</v>
      </c>
      <c r="CE336">
        <v>0.3</v>
      </c>
      <c r="CF336">
        <v>0.5</v>
      </c>
      <c r="CG336">
        <v>0.55000000000000004</v>
      </c>
      <c r="CH336">
        <v>0.5</v>
      </c>
      <c r="CI336">
        <v>35</v>
      </c>
      <c r="CJ336">
        <v>35</v>
      </c>
      <c r="CK336">
        <v>35</v>
      </c>
      <c r="CL336">
        <v>121.8</v>
      </c>
      <c r="CM336">
        <v>178.4</v>
      </c>
      <c r="CN336">
        <v>145.1</v>
      </c>
      <c r="CO336">
        <v>1660</v>
      </c>
      <c r="CP336">
        <v>720</v>
      </c>
      <c r="CQ336">
        <v>540</v>
      </c>
      <c r="CR336">
        <v>1760</v>
      </c>
      <c r="CS336">
        <v>7.1099999999999997E-2</v>
      </c>
      <c r="CT336">
        <v>7.1099999999999997E-2</v>
      </c>
      <c r="CU336">
        <v>7.1099999999999997E-2</v>
      </c>
      <c r="CV336">
        <v>7.6200000000000004E-2</v>
      </c>
      <c r="CW336">
        <v>7.6200000000000004E-2</v>
      </c>
      <c r="CX336">
        <v>7.6200000000000004E-2</v>
      </c>
      <c r="CY336">
        <v>7.6200000000000004E-2</v>
      </c>
      <c r="CZ336">
        <v>7.6200000000000004E-2</v>
      </c>
      <c r="DA336">
        <v>7.6200000000000004E-2</v>
      </c>
      <c r="DB336">
        <v>6.6000000000000003E-2</v>
      </c>
      <c r="DC336">
        <v>7.6200000000000004E-2</v>
      </c>
      <c r="DD336">
        <v>7.1099999999999997E-2</v>
      </c>
      <c r="DE336">
        <v>5.5899999999999998E-2</v>
      </c>
      <c r="DF336">
        <v>7.1099999999999997E-2</v>
      </c>
      <c r="DG336">
        <v>6.3500000000000001E-2</v>
      </c>
      <c r="DH336">
        <v>0</v>
      </c>
      <c r="DI336">
        <v>14</v>
      </c>
      <c r="DJ336">
        <v>5.5899999999999998E-2</v>
      </c>
      <c r="DK336" t="s">
        <v>825</v>
      </c>
      <c r="DL336" t="s">
        <v>1020</v>
      </c>
      <c r="DM336">
        <v>8252</v>
      </c>
      <c r="DN336">
        <v>8231</v>
      </c>
      <c r="DO336" t="s">
        <v>1216</v>
      </c>
      <c r="DP336" t="s">
        <v>403</v>
      </c>
      <c r="DQ336" t="s">
        <v>142</v>
      </c>
      <c r="DR336" t="s">
        <v>1245</v>
      </c>
      <c r="DS336">
        <v>20090517</v>
      </c>
      <c r="DT336" t="s">
        <v>377</v>
      </c>
      <c r="DU336">
        <v>66</v>
      </c>
      <c r="DV336" t="s">
        <v>1233</v>
      </c>
    </row>
    <row r="337" spans="1:126">
      <c r="A337" t="s">
        <v>160</v>
      </c>
      <c r="B337">
        <v>3</v>
      </c>
      <c r="C337">
        <v>6.5</v>
      </c>
      <c r="D337">
        <v>69478</v>
      </c>
      <c r="E337" t="s">
        <v>144</v>
      </c>
      <c r="F337" t="s">
        <v>145</v>
      </c>
      <c r="G337">
        <v>20090522</v>
      </c>
      <c r="H337" t="s">
        <v>1246</v>
      </c>
      <c r="I337" t="s">
        <v>236</v>
      </c>
      <c r="J337">
        <v>20090603</v>
      </c>
      <c r="K337">
        <v>20091122</v>
      </c>
      <c r="L337" t="s">
        <v>133</v>
      </c>
      <c r="M337" t="s">
        <v>133</v>
      </c>
      <c r="N337" t="s">
        <v>133</v>
      </c>
      <c r="O337" t="s">
        <v>133</v>
      </c>
      <c r="P337">
        <v>-0.77590000000000003</v>
      </c>
      <c r="Q337" t="s">
        <v>135</v>
      </c>
      <c r="R337" t="s">
        <v>136</v>
      </c>
      <c r="S337" t="s">
        <v>135</v>
      </c>
      <c r="T337" t="s">
        <v>137</v>
      </c>
      <c r="U337" t="s">
        <v>137</v>
      </c>
      <c r="V337">
        <v>0</v>
      </c>
      <c r="W337" t="s">
        <v>147</v>
      </c>
      <c r="X337">
        <v>143.5</v>
      </c>
      <c r="Y337">
        <v>20090520</v>
      </c>
      <c r="Z337" t="s">
        <v>138</v>
      </c>
      <c r="AA337" t="s">
        <v>1247</v>
      </c>
      <c r="AB337" t="s">
        <v>1231</v>
      </c>
      <c r="AC337">
        <v>40</v>
      </c>
      <c r="AD337">
        <v>71.540000000000006</v>
      </c>
      <c r="AE337">
        <v>65.95</v>
      </c>
      <c r="AF337">
        <v>10.93</v>
      </c>
      <c r="AG337">
        <v>10.19</v>
      </c>
      <c r="AH337">
        <v>10.26</v>
      </c>
      <c r="AI337">
        <v>240</v>
      </c>
      <c r="AJ337" t="s">
        <v>1248</v>
      </c>
      <c r="AK337">
        <v>40</v>
      </c>
      <c r="AL337">
        <v>3</v>
      </c>
      <c r="AM337">
        <v>3.5</v>
      </c>
      <c r="AN337">
        <v>6.5</v>
      </c>
      <c r="AO337" t="s">
        <v>161</v>
      </c>
      <c r="AP337">
        <v>3148</v>
      </c>
      <c r="AQ337">
        <v>3152</v>
      </c>
      <c r="AR337">
        <v>3150</v>
      </c>
      <c r="AS337">
        <v>13.4</v>
      </c>
      <c r="AT337">
        <v>13.5</v>
      </c>
      <c r="AU337">
        <v>13.4</v>
      </c>
      <c r="AV337">
        <v>2.23</v>
      </c>
      <c r="AW337">
        <v>2.2599999999999998</v>
      </c>
      <c r="AX337">
        <v>2.25</v>
      </c>
      <c r="AY337">
        <v>2694.8</v>
      </c>
      <c r="AZ337">
        <v>4054.7</v>
      </c>
      <c r="BA337">
        <v>3509</v>
      </c>
      <c r="BB337">
        <v>1994.1</v>
      </c>
      <c r="BC337">
        <v>2279.4</v>
      </c>
      <c r="BD337">
        <v>2176.6999999999998</v>
      </c>
      <c r="BE337">
        <v>844</v>
      </c>
      <c r="BF337">
        <v>856</v>
      </c>
      <c r="BG337">
        <v>850</v>
      </c>
      <c r="BH337">
        <v>143.5</v>
      </c>
      <c r="BI337">
        <v>143.5</v>
      </c>
      <c r="BJ337">
        <v>143.5</v>
      </c>
      <c r="BK337">
        <v>87.3</v>
      </c>
      <c r="BL337">
        <v>88.4</v>
      </c>
      <c r="BM337">
        <v>88</v>
      </c>
      <c r="BN337">
        <v>93</v>
      </c>
      <c r="BO337">
        <v>94.1</v>
      </c>
      <c r="BP337">
        <v>93.6</v>
      </c>
      <c r="BQ337">
        <v>5.4</v>
      </c>
      <c r="BR337">
        <v>5.9</v>
      </c>
      <c r="BS337">
        <v>5.6</v>
      </c>
      <c r="BT337">
        <v>31.1</v>
      </c>
      <c r="BU337">
        <v>43.4</v>
      </c>
      <c r="BV337">
        <v>35</v>
      </c>
      <c r="BW337">
        <v>276</v>
      </c>
      <c r="BX337">
        <v>277</v>
      </c>
      <c r="BY337">
        <v>276</v>
      </c>
      <c r="BZ337">
        <v>10.9</v>
      </c>
      <c r="CA337">
        <v>18.7</v>
      </c>
      <c r="CB337">
        <v>13.7</v>
      </c>
      <c r="CC337">
        <v>0.4</v>
      </c>
      <c r="CD337">
        <v>0.5</v>
      </c>
      <c r="CE337">
        <v>0.5</v>
      </c>
      <c r="CF337">
        <v>0.47</v>
      </c>
      <c r="CG337">
        <v>0.54</v>
      </c>
      <c r="CH337">
        <v>0.5</v>
      </c>
      <c r="CI337">
        <v>35</v>
      </c>
      <c r="CJ337">
        <v>35</v>
      </c>
      <c r="CK337">
        <v>35</v>
      </c>
      <c r="CL337">
        <v>38.9</v>
      </c>
      <c r="CM337">
        <v>89.3</v>
      </c>
      <c r="CN337">
        <v>66.2</v>
      </c>
      <c r="CO337">
        <v>1660</v>
      </c>
      <c r="CP337">
        <v>720</v>
      </c>
      <c r="CQ337">
        <v>540</v>
      </c>
      <c r="CR337">
        <v>1600</v>
      </c>
      <c r="CS337">
        <v>8.6400000000000005E-2</v>
      </c>
      <c r="CT337">
        <v>9.6500000000000002E-2</v>
      </c>
      <c r="CU337">
        <v>9.3299999999999994E-2</v>
      </c>
      <c r="CV337">
        <v>0.1118</v>
      </c>
      <c r="CW337">
        <v>0.1143</v>
      </c>
      <c r="CX337">
        <v>0.113</v>
      </c>
      <c r="CY337">
        <v>6.0999999999999999E-2</v>
      </c>
      <c r="CZ337">
        <v>6.3500000000000001E-2</v>
      </c>
      <c r="DA337">
        <v>6.1600000000000002E-2</v>
      </c>
      <c r="DB337">
        <v>6.0999999999999999E-2</v>
      </c>
      <c r="DC337">
        <v>6.3500000000000001E-2</v>
      </c>
      <c r="DD337">
        <v>6.2199999999999998E-2</v>
      </c>
      <c r="DE337">
        <v>6.0999999999999999E-2</v>
      </c>
      <c r="DF337">
        <v>6.3500000000000001E-2</v>
      </c>
      <c r="DG337">
        <v>6.2199999999999998E-2</v>
      </c>
      <c r="DH337">
        <v>2.5000000000000001E-3</v>
      </c>
      <c r="DI337">
        <v>4</v>
      </c>
      <c r="DJ337">
        <v>5.0799999999999998E-2</v>
      </c>
      <c r="DK337" t="s">
        <v>1222</v>
      </c>
      <c r="DL337">
        <v>152</v>
      </c>
      <c r="DM337">
        <v>8252</v>
      </c>
      <c r="DN337" t="s">
        <v>1249</v>
      </c>
      <c r="DO337" t="s">
        <v>1205</v>
      </c>
      <c r="DP337">
        <v>2405</v>
      </c>
      <c r="DQ337" t="s">
        <v>965</v>
      </c>
      <c r="DR337">
        <v>352</v>
      </c>
      <c r="DS337">
        <v>20090522</v>
      </c>
      <c r="DT337" t="s">
        <v>1246</v>
      </c>
      <c r="DU337">
        <v>152</v>
      </c>
      <c r="DV337" t="s">
        <v>1144</v>
      </c>
    </row>
    <row r="338" spans="1:126">
      <c r="A338" t="s">
        <v>126</v>
      </c>
      <c r="B338">
        <v>4</v>
      </c>
      <c r="C338">
        <v>24</v>
      </c>
      <c r="D338">
        <v>71225</v>
      </c>
      <c r="E338" t="s">
        <v>577</v>
      </c>
      <c r="F338" t="s">
        <v>145</v>
      </c>
      <c r="G338">
        <v>20090614</v>
      </c>
      <c r="H338" t="s">
        <v>932</v>
      </c>
      <c r="I338" t="s">
        <v>295</v>
      </c>
      <c r="J338">
        <v>20090710</v>
      </c>
      <c r="K338" t="s">
        <v>624</v>
      </c>
      <c r="L338" t="s">
        <v>812</v>
      </c>
      <c r="M338" t="s">
        <v>1250</v>
      </c>
      <c r="N338" t="s">
        <v>736</v>
      </c>
      <c r="O338" t="s">
        <v>133</v>
      </c>
      <c r="P338">
        <v>1.5366</v>
      </c>
      <c r="Q338" t="s">
        <v>135</v>
      </c>
      <c r="R338" t="s">
        <v>136</v>
      </c>
      <c r="S338" t="s">
        <v>135</v>
      </c>
      <c r="T338" t="s">
        <v>137</v>
      </c>
      <c r="U338" t="s">
        <v>137</v>
      </c>
      <c r="V338">
        <v>0</v>
      </c>
      <c r="W338" t="s">
        <v>151</v>
      </c>
      <c r="X338">
        <v>143.5</v>
      </c>
      <c r="Y338">
        <v>20090612</v>
      </c>
      <c r="Z338" t="s">
        <v>138</v>
      </c>
      <c r="AA338" t="s">
        <v>994</v>
      </c>
      <c r="AB338" t="s">
        <v>1234</v>
      </c>
      <c r="AC338">
        <v>40</v>
      </c>
      <c r="AD338">
        <v>58.93</v>
      </c>
      <c r="AE338">
        <v>53.77</v>
      </c>
      <c r="AF338">
        <v>10.16</v>
      </c>
      <c r="AG338">
        <v>9.36</v>
      </c>
      <c r="AH338">
        <v>9.52</v>
      </c>
      <c r="AI338">
        <v>50</v>
      </c>
      <c r="AJ338" t="s">
        <v>1251</v>
      </c>
      <c r="AK338">
        <v>40</v>
      </c>
      <c r="AL338">
        <v>7.9</v>
      </c>
      <c r="AM338">
        <v>16.100000000000001</v>
      </c>
      <c r="AN338">
        <v>24</v>
      </c>
      <c r="AO338">
        <v>0</v>
      </c>
      <c r="AP338">
        <v>3150</v>
      </c>
      <c r="AQ338">
        <v>3160</v>
      </c>
      <c r="AR338">
        <v>3154</v>
      </c>
      <c r="AS338">
        <v>13.4</v>
      </c>
      <c r="AT338">
        <v>13.7</v>
      </c>
      <c r="AU338">
        <v>13.6</v>
      </c>
      <c r="AV338">
        <v>2.2200000000000002</v>
      </c>
      <c r="AW338">
        <v>2.27</v>
      </c>
      <c r="AX338">
        <v>2.2400000000000002</v>
      </c>
      <c r="AY338">
        <v>6.3</v>
      </c>
      <c r="AZ338">
        <v>6.7</v>
      </c>
      <c r="BA338">
        <v>6.5</v>
      </c>
      <c r="BB338" t="s">
        <v>168</v>
      </c>
      <c r="BC338" t="s">
        <v>168</v>
      </c>
      <c r="BD338" t="s">
        <v>168</v>
      </c>
      <c r="BE338">
        <v>832</v>
      </c>
      <c r="BF338">
        <v>867</v>
      </c>
      <c r="BG338">
        <v>852</v>
      </c>
      <c r="BH338">
        <v>142.80000000000001</v>
      </c>
      <c r="BI338">
        <v>143.80000000000001</v>
      </c>
      <c r="BJ338">
        <v>143.30000000000001</v>
      </c>
      <c r="BK338">
        <v>87.8</v>
      </c>
      <c r="BL338">
        <v>88.2</v>
      </c>
      <c r="BM338">
        <v>88</v>
      </c>
      <c r="BN338">
        <v>93.3</v>
      </c>
      <c r="BO338">
        <v>93.8</v>
      </c>
      <c r="BP338">
        <v>93.6</v>
      </c>
      <c r="BQ338">
        <v>5.5</v>
      </c>
      <c r="BR338">
        <v>5.7</v>
      </c>
      <c r="BS338">
        <v>5.6</v>
      </c>
      <c r="BT338">
        <v>31.4</v>
      </c>
      <c r="BU338">
        <v>37.4</v>
      </c>
      <c r="BV338">
        <v>34.1</v>
      </c>
      <c r="BW338">
        <v>276</v>
      </c>
      <c r="BX338">
        <v>276</v>
      </c>
      <c r="BY338">
        <v>276</v>
      </c>
      <c r="BZ338">
        <v>8.4</v>
      </c>
      <c r="CA338">
        <v>10.1</v>
      </c>
      <c r="CB338">
        <v>9.8000000000000007</v>
      </c>
      <c r="CC338">
        <v>0.3</v>
      </c>
      <c r="CD338">
        <v>0.3</v>
      </c>
      <c r="CE338">
        <v>0.3</v>
      </c>
      <c r="CF338">
        <v>0.5</v>
      </c>
      <c r="CG338">
        <v>0.5</v>
      </c>
      <c r="CH338">
        <v>0.5</v>
      </c>
      <c r="CI338">
        <v>35</v>
      </c>
      <c r="CJ338">
        <v>35</v>
      </c>
      <c r="CK338">
        <v>35</v>
      </c>
      <c r="CL338">
        <v>116.1</v>
      </c>
      <c r="CM338">
        <v>158.6</v>
      </c>
      <c r="CN338">
        <v>139.6</v>
      </c>
      <c r="CO338">
        <v>1660</v>
      </c>
      <c r="CP338">
        <v>720</v>
      </c>
      <c r="CQ338">
        <v>540</v>
      </c>
      <c r="CR338">
        <v>1790</v>
      </c>
      <c r="CS338">
        <v>6.6000000000000003E-2</v>
      </c>
      <c r="CT338">
        <v>6.6000000000000003E-2</v>
      </c>
      <c r="CU338">
        <v>6.6000000000000003E-2</v>
      </c>
      <c r="CV338">
        <v>8.8900000000000007E-2</v>
      </c>
      <c r="CW338">
        <v>8.8900000000000007E-2</v>
      </c>
      <c r="CX338">
        <v>8.8900000000000007E-2</v>
      </c>
      <c r="CY338">
        <v>7.3700000000000002E-2</v>
      </c>
      <c r="CZ338">
        <v>7.3700000000000002E-2</v>
      </c>
      <c r="DA338">
        <v>7.3700000000000002E-2</v>
      </c>
      <c r="DB338">
        <v>5.33E-2</v>
      </c>
      <c r="DC338">
        <v>7.3700000000000002E-2</v>
      </c>
      <c r="DD338">
        <v>6.3500000000000001E-2</v>
      </c>
      <c r="DE338">
        <v>5.33E-2</v>
      </c>
      <c r="DF338">
        <v>5.8400000000000001E-2</v>
      </c>
      <c r="DG338">
        <v>5.5899999999999998E-2</v>
      </c>
      <c r="DH338">
        <v>0</v>
      </c>
      <c r="DI338">
        <v>3</v>
      </c>
      <c r="DJ338">
        <v>5.5899999999999998E-2</v>
      </c>
      <c r="DK338" t="s">
        <v>1096</v>
      </c>
      <c r="DL338" t="s">
        <v>1020</v>
      </c>
      <c r="DM338">
        <v>8252</v>
      </c>
      <c r="DN338">
        <v>8231</v>
      </c>
      <c r="DO338" t="s">
        <v>1252</v>
      </c>
      <c r="DP338" t="s">
        <v>516</v>
      </c>
      <c r="DQ338" t="s">
        <v>142</v>
      </c>
      <c r="DR338">
        <v>213</v>
      </c>
      <c r="DS338">
        <v>20090614</v>
      </c>
      <c r="DT338" t="s">
        <v>932</v>
      </c>
      <c r="DU338">
        <v>66</v>
      </c>
      <c r="DV338" t="s">
        <v>1233</v>
      </c>
    </row>
    <row r="339" spans="1:126">
      <c r="A339" t="s">
        <v>126</v>
      </c>
      <c r="B339">
        <v>4</v>
      </c>
      <c r="C339">
        <v>20</v>
      </c>
      <c r="D339">
        <v>71227</v>
      </c>
      <c r="E339" t="s">
        <v>144</v>
      </c>
      <c r="F339" t="s">
        <v>128</v>
      </c>
      <c r="G339">
        <v>20090618</v>
      </c>
      <c r="H339" t="s">
        <v>195</v>
      </c>
      <c r="I339" t="s">
        <v>334</v>
      </c>
      <c r="J339">
        <v>20090710</v>
      </c>
      <c r="K339" t="s">
        <v>624</v>
      </c>
      <c r="L339" t="s">
        <v>461</v>
      </c>
      <c r="M339" t="s">
        <v>285</v>
      </c>
      <c r="N339" t="s">
        <v>133</v>
      </c>
      <c r="O339" t="s">
        <v>133</v>
      </c>
      <c r="P339">
        <v>5.0430999999999999</v>
      </c>
      <c r="Q339" t="s">
        <v>135</v>
      </c>
      <c r="R339" t="s">
        <v>136</v>
      </c>
      <c r="S339" t="s">
        <v>135</v>
      </c>
      <c r="T339" t="s">
        <v>137</v>
      </c>
      <c r="U339" t="s">
        <v>137</v>
      </c>
      <c r="V339">
        <v>0</v>
      </c>
      <c r="W339" t="s">
        <v>147</v>
      </c>
      <c r="X339">
        <v>143.5</v>
      </c>
      <c r="Y339">
        <v>20090616</v>
      </c>
      <c r="Z339" t="s">
        <v>138</v>
      </c>
      <c r="AA339" t="s">
        <v>715</v>
      </c>
      <c r="AB339" t="s">
        <v>1253</v>
      </c>
      <c r="AC339">
        <v>40</v>
      </c>
      <c r="AD339">
        <v>71.64</v>
      </c>
      <c r="AE339">
        <v>66.61</v>
      </c>
      <c r="AF339">
        <v>10.9</v>
      </c>
      <c r="AG339">
        <v>10.28</v>
      </c>
      <c r="AH339">
        <v>10.36</v>
      </c>
      <c r="AI339">
        <v>90</v>
      </c>
      <c r="AJ339" t="s">
        <v>1254</v>
      </c>
      <c r="AK339">
        <v>40</v>
      </c>
      <c r="AL339">
        <v>3.9</v>
      </c>
      <c r="AM339">
        <v>16.100000000000001</v>
      </c>
      <c r="AN339">
        <v>20</v>
      </c>
      <c r="AO339">
        <v>0</v>
      </c>
      <c r="AP339">
        <v>3147</v>
      </c>
      <c r="AQ339">
        <v>3159</v>
      </c>
      <c r="AR339">
        <v>3152</v>
      </c>
      <c r="AS339">
        <v>13.2</v>
      </c>
      <c r="AT339">
        <v>13.6</v>
      </c>
      <c r="AU339">
        <v>13.4</v>
      </c>
      <c r="AV339">
        <v>2.2400000000000002</v>
      </c>
      <c r="AW339">
        <v>2.31</v>
      </c>
      <c r="AX339">
        <v>2.2799999999999998</v>
      </c>
      <c r="AY339">
        <v>5.4</v>
      </c>
      <c r="AZ339">
        <v>5.8</v>
      </c>
      <c r="BA339">
        <v>5.6</v>
      </c>
      <c r="BB339" t="s">
        <v>168</v>
      </c>
      <c r="BC339" t="s">
        <v>168</v>
      </c>
      <c r="BD339" t="s">
        <v>168</v>
      </c>
      <c r="BE339">
        <v>837</v>
      </c>
      <c r="BF339">
        <v>865</v>
      </c>
      <c r="BG339">
        <v>849</v>
      </c>
      <c r="BH339">
        <v>143</v>
      </c>
      <c r="BI339">
        <v>144</v>
      </c>
      <c r="BJ339">
        <v>143.5</v>
      </c>
      <c r="BK339">
        <v>87.8</v>
      </c>
      <c r="BL339">
        <v>88.1</v>
      </c>
      <c r="BM339">
        <v>87.9</v>
      </c>
      <c r="BN339">
        <v>93.3</v>
      </c>
      <c r="BO339">
        <v>93.8</v>
      </c>
      <c r="BP339">
        <v>93.4</v>
      </c>
      <c r="BQ339">
        <v>5.4</v>
      </c>
      <c r="BR339">
        <v>5.7</v>
      </c>
      <c r="BS339">
        <v>5.6</v>
      </c>
      <c r="BT339">
        <v>32.299999999999997</v>
      </c>
      <c r="BU339">
        <v>38.799999999999997</v>
      </c>
      <c r="BV339">
        <v>34.9</v>
      </c>
      <c r="BW339">
        <v>272</v>
      </c>
      <c r="BX339">
        <v>276</v>
      </c>
      <c r="BY339">
        <v>276</v>
      </c>
      <c r="BZ339">
        <v>6.8</v>
      </c>
      <c r="CA339">
        <v>10.1</v>
      </c>
      <c r="CB339">
        <v>8.5</v>
      </c>
      <c r="CC339">
        <v>0.2</v>
      </c>
      <c r="CD339">
        <v>0.2</v>
      </c>
      <c r="CE339">
        <v>0.2</v>
      </c>
      <c r="CF339">
        <v>0.47</v>
      </c>
      <c r="CG339">
        <v>0.55000000000000004</v>
      </c>
      <c r="CH339">
        <v>0.5</v>
      </c>
      <c r="CI339">
        <v>35</v>
      </c>
      <c r="CJ339">
        <v>35</v>
      </c>
      <c r="CK339">
        <v>35</v>
      </c>
      <c r="CL339">
        <v>104.8</v>
      </c>
      <c r="CM339">
        <v>155.69999999999999</v>
      </c>
      <c r="CN339">
        <v>126.8</v>
      </c>
      <c r="CO339">
        <v>1660</v>
      </c>
      <c r="CP339">
        <v>720</v>
      </c>
      <c r="CQ339">
        <v>540</v>
      </c>
      <c r="CR339">
        <v>1750</v>
      </c>
      <c r="CS339">
        <v>6.6000000000000003E-2</v>
      </c>
      <c r="CT339">
        <v>6.6000000000000003E-2</v>
      </c>
      <c r="CU339">
        <v>6.6000000000000003E-2</v>
      </c>
      <c r="CV339">
        <v>8.8900000000000007E-2</v>
      </c>
      <c r="CW339">
        <v>8.8900000000000007E-2</v>
      </c>
      <c r="CX339">
        <v>8.8900000000000007E-2</v>
      </c>
      <c r="CY339">
        <v>7.3700000000000002E-2</v>
      </c>
      <c r="CZ339">
        <v>7.3700000000000002E-2</v>
      </c>
      <c r="DA339">
        <v>7.3700000000000002E-2</v>
      </c>
      <c r="DB339">
        <v>5.33E-2</v>
      </c>
      <c r="DC339">
        <v>7.3700000000000002E-2</v>
      </c>
      <c r="DD339">
        <v>6.3500000000000001E-2</v>
      </c>
      <c r="DE339">
        <v>6.8599999999999994E-2</v>
      </c>
      <c r="DF339">
        <v>7.3700000000000002E-2</v>
      </c>
      <c r="DG339">
        <v>7.1099999999999997E-2</v>
      </c>
      <c r="DH339">
        <v>0</v>
      </c>
      <c r="DI339">
        <v>4</v>
      </c>
      <c r="DJ339">
        <v>4.0599999999999997E-2</v>
      </c>
      <c r="DK339" t="s">
        <v>1096</v>
      </c>
      <c r="DL339" t="s">
        <v>1020</v>
      </c>
      <c r="DM339">
        <v>8252</v>
      </c>
      <c r="DN339">
        <v>8231</v>
      </c>
      <c r="DO339" t="s">
        <v>1252</v>
      </c>
      <c r="DP339">
        <v>2405</v>
      </c>
      <c r="DQ339" t="s">
        <v>142</v>
      </c>
      <c r="DR339">
        <v>214</v>
      </c>
      <c r="DS339">
        <v>20090618</v>
      </c>
      <c r="DT339" t="s">
        <v>195</v>
      </c>
      <c r="DU339">
        <v>66</v>
      </c>
      <c r="DV339" t="s">
        <v>1233</v>
      </c>
    </row>
    <row r="340" spans="1:126">
      <c r="A340" t="s">
        <v>160</v>
      </c>
      <c r="B340">
        <v>3</v>
      </c>
      <c r="C340">
        <v>18.7</v>
      </c>
      <c r="D340">
        <v>70911</v>
      </c>
      <c r="E340" t="s">
        <v>577</v>
      </c>
      <c r="F340" t="s">
        <v>128</v>
      </c>
      <c r="G340">
        <v>20090625</v>
      </c>
      <c r="H340" t="s">
        <v>1255</v>
      </c>
      <c r="I340" t="s">
        <v>518</v>
      </c>
      <c r="J340">
        <v>20090629</v>
      </c>
      <c r="K340" t="s">
        <v>624</v>
      </c>
      <c r="L340" t="s">
        <v>914</v>
      </c>
      <c r="M340" t="s">
        <v>1250</v>
      </c>
      <c r="N340" t="s">
        <v>133</v>
      </c>
      <c r="O340" t="s">
        <v>133</v>
      </c>
      <c r="P340">
        <v>0.28370000000000001</v>
      </c>
      <c r="Q340" t="s">
        <v>135</v>
      </c>
      <c r="R340" t="s">
        <v>136</v>
      </c>
      <c r="S340" t="s">
        <v>135</v>
      </c>
      <c r="T340" t="s">
        <v>137</v>
      </c>
      <c r="U340" t="s">
        <v>137</v>
      </c>
      <c r="V340">
        <v>3</v>
      </c>
      <c r="W340" t="s">
        <v>151</v>
      </c>
      <c r="X340">
        <v>143.5</v>
      </c>
      <c r="Y340">
        <v>20090623</v>
      </c>
      <c r="Z340" t="s">
        <v>138</v>
      </c>
      <c r="AA340" t="s">
        <v>1256</v>
      </c>
      <c r="AB340" t="s">
        <v>1231</v>
      </c>
      <c r="AC340">
        <v>40</v>
      </c>
      <c r="AD340">
        <v>59</v>
      </c>
      <c r="AE340">
        <v>54.07</v>
      </c>
      <c r="AF340">
        <v>10.220000000000001</v>
      </c>
      <c r="AG340">
        <v>9.34</v>
      </c>
      <c r="AH340">
        <v>9.4600000000000009</v>
      </c>
      <c r="AI340">
        <v>290</v>
      </c>
      <c r="AJ340" t="s">
        <v>1257</v>
      </c>
      <c r="AK340">
        <v>40</v>
      </c>
      <c r="AL340">
        <v>8.4</v>
      </c>
      <c r="AM340">
        <v>10.3</v>
      </c>
      <c r="AN340">
        <v>18.7</v>
      </c>
      <c r="AO340">
        <v>0</v>
      </c>
      <c r="AP340">
        <v>3145</v>
      </c>
      <c r="AQ340">
        <v>3157</v>
      </c>
      <c r="AR340">
        <v>3150</v>
      </c>
      <c r="AS340">
        <v>13.4</v>
      </c>
      <c r="AT340">
        <v>13.5</v>
      </c>
      <c r="AU340">
        <v>13.4</v>
      </c>
      <c r="AV340">
        <v>2.23</v>
      </c>
      <c r="AW340">
        <v>2.29</v>
      </c>
      <c r="AX340">
        <v>2.25</v>
      </c>
      <c r="AY340">
        <v>3634.2</v>
      </c>
      <c r="AZ340">
        <v>4530.1000000000004</v>
      </c>
      <c r="BA340">
        <v>3994.7</v>
      </c>
      <c r="BB340">
        <v>1963.7</v>
      </c>
      <c r="BC340">
        <v>2466.1999999999998</v>
      </c>
      <c r="BD340">
        <v>2156.5</v>
      </c>
      <c r="BE340">
        <v>845</v>
      </c>
      <c r="BF340">
        <v>858</v>
      </c>
      <c r="BG340">
        <v>852</v>
      </c>
      <c r="BH340">
        <v>143.5</v>
      </c>
      <c r="BI340">
        <v>143.6</v>
      </c>
      <c r="BJ340">
        <v>143.5</v>
      </c>
      <c r="BK340">
        <v>87.4</v>
      </c>
      <c r="BL340">
        <v>88.3</v>
      </c>
      <c r="BM340">
        <v>87.9</v>
      </c>
      <c r="BN340">
        <v>92.9</v>
      </c>
      <c r="BO340">
        <v>94</v>
      </c>
      <c r="BP340">
        <v>93.5</v>
      </c>
      <c r="BQ340">
        <v>5.4</v>
      </c>
      <c r="BR340">
        <v>5.9</v>
      </c>
      <c r="BS340">
        <v>5.6</v>
      </c>
      <c r="BT340">
        <v>30.5</v>
      </c>
      <c r="BU340">
        <v>40.200000000000003</v>
      </c>
      <c r="BV340">
        <v>37.200000000000003</v>
      </c>
      <c r="BW340">
        <v>276</v>
      </c>
      <c r="BX340">
        <v>276</v>
      </c>
      <c r="BY340">
        <v>276</v>
      </c>
      <c r="BZ340">
        <v>10.1</v>
      </c>
      <c r="CA340">
        <v>13</v>
      </c>
      <c r="CB340">
        <v>11.7</v>
      </c>
      <c r="CC340">
        <v>0.4</v>
      </c>
      <c r="CD340">
        <v>0.5</v>
      </c>
      <c r="CE340">
        <v>0.5</v>
      </c>
      <c r="CF340">
        <v>0.49</v>
      </c>
      <c r="CG340">
        <v>0.53</v>
      </c>
      <c r="CH340">
        <v>0.51</v>
      </c>
      <c r="CI340">
        <v>35</v>
      </c>
      <c r="CJ340">
        <v>35</v>
      </c>
      <c r="CK340">
        <v>35</v>
      </c>
      <c r="CL340">
        <v>73.3</v>
      </c>
      <c r="CM340">
        <v>110.9</v>
      </c>
      <c r="CN340">
        <v>94.1</v>
      </c>
      <c r="CO340">
        <v>1660</v>
      </c>
      <c r="CP340">
        <v>720</v>
      </c>
      <c r="CQ340">
        <v>540</v>
      </c>
      <c r="CR340">
        <v>1550</v>
      </c>
      <c r="CS340">
        <v>8.3799999999999999E-2</v>
      </c>
      <c r="CT340">
        <v>9.4E-2</v>
      </c>
      <c r="CU340">
        <v>8.7599999999999997E-2</v>
      </c>
      <c r="CV340">
        <v>9.6500000000000002E-2</v>
      </c>
      <c r="CW340">
        <v>9.9099999999999994E-2</v>
      </c>
      <c r="CX340">
        <v>9.7199999999999995E-2</v>
      </c>
      <c r="CY340">
        <v>6.0999999999999999E-2</v>
      </c>
      <c r="CZ340">
        <v>6.0999999999999999E-2</v>
      </c>
      <c r="DA340">
        <v>6.0999999999999999E-2</v>
      </c>
      <c r="DB340">
        <v>5.8400000000000001E-2</v>
      </c>
      <c r="DC340">
        <v>6.3500000000000001E-2</v>
      </c>
      <c r="DD340">
        <v>6.0999999999999999E-2</v>
      </c>
      <c r="DE340">
        <v>6.0999999999999999E-2</v>
      </c>
      <c r="DF340">
        <v>6.0999999999999999E-2</v>
      </c>
      <c r="DG340">
        <v>6.0999999999999999E-2</v>
      </c>
      <c r="DH340">
        <v>0</v>
      </c>
      <c r="DI340">
        <v>7</v>
      </c>
      <c r="DJ340">
        <v>3.8100000000000002E-2</v>
      </c>
      <c r="DK340" t="s">
        <v>1258</v>
      </c>
      <c r="DL340">
        <v>152</v>
      </c>
      <c r="DM340">
        <v>8252</v>
      </c>
      <c r="DN340">
        <v>8231</v>
      </c>
      <c r="DO340" t="s">
        <v>1205</v>
      </c>
      <c r="DP340">
        <v>2405</v>
      </c>
      <c r="DQ340" t="s">
        <v>965</v>
      </c>
      <c r="DR340">
        <v>355</v>
      </c>
      <c r="DS340">
        <v>20090625</v>
      </c>
      <c r="DT340" t="s">
        <v>1255</v>
      </c>
      <c r="DU340">
        <v>152</v>
      </c>
      <c r="DV340" t="s">
        <v>1233</v>
      </c>
    </row>
    <row r="341" spans="1:126">
      <c r="A341" t="s">
        <v>126</v>
      </c>
      <c r="B341">
        <v>4</v>
      </c>
      <c r="C341">
        <v>22.1</v>
      </c>
      <c r="D341">
        <v>71228</v>
      </c>
      <c r="E341" t="s">
        <v>144</v>
      </c>
      <c r="F341" t="s">
        <v>135</v>
      </c>
      <c r="G341">
        <v>20090625</v>
      </c>
      <c r="H341" t="s">
        <v>1224</v>
      </c>
      <c r="I341" t="s">
        <v>334</v>
      </c>
      <c r="J341">
        <v>20090710</v>
      </c>
      <c r="K341" t="s">
        <v>624</v>
      </c>
      <c r="L341" t="s">
        <v>461</v>
      </c>
      <c r="M341" t="s">
        <v>285</v>
      </c>
      <c r="N341" t="s">
        <v>133</v>
      </c>
      <c r="O341" t="s">
        <v>133</v>
      </c>
      <c r="P341">
        <v>5.9482999999999997</v>
      </c>
      <c r="Q341" t="s">
        <v>135</v>
      </c>
      <c r="R341" t="s">
        <v>136</v>
      </c>
      <c r="S341" t="s">
        <v>135</v>
      </c>
      <c r="T341" t="s">
        <v>137</v>
      </c>
      <c r="U341" t="s">
        <v>137</v>
      </c>
      <c r="V341">
        <v>0</v>
      </c>
      <c r="W341" t="s">
        <v>147</v>
      </c>
      <c r="X341">
        <v>143.5</v>
      </c>
      <c r="Y341">
        <v>20090623</v>
      </c>
      <c r="Z341" t="s">
        <v>138</v>
      </c>
      <c r="AA341" t="s">
        <v>719</v>
      </c>
      <c r="AB341" t="s">
        <v>1234</v>
      </c>
      <c r="AC341">
        <v>40</v>
      </c>
      <c r="AD341">
        <v>71.569999999999993</v>
      </c>
      <c r="AE341">
        <v>66.25</v>
      </c>
      <c r="AF341">
        <v>10.9</v>
      </c>
      <c r="AG341">
        <v>10.23</v>
      </c>
      <c r="AH341">
        <v>10.32</v>
      </c>
      <c r="AI341">
        <v>120</v>
      </c>
      <c r="AJ341" t="s">
        <v>1259</v>
      </c>
      <c r="AK341">
        <v>40</v>
      </c>
      <c r="AL341">
        <v>5.5</v>
      </c>
      <c r="AM341">
        <v>16.600000000000001</v>
      </c>
      <c r="AN341">
        <v>22.1</v>
      </c>
      <c r="AO341">
        <v>0</v>
      </c>
      <c r="AP341">
        <v>3149</v>
      </c>
      <c r="AQ341">
        <v>3159</v>
      </c>
      <c r="AR341">
        <v>3153.7</v>
      </c>
      <c r="AS341">
        <v>13.4</v>
      </c>
      <c r="AT341">
        <v>13.7</v>
      </c>
      <c r="AU341">
        <v>13.6</v>
      </c>
      <c r="AV341">
        <v>2.2599999999999998</v>
      </c>
      <c r="AW341">
        <v>2.3199999999999998</v>
      </c>
      <c r="AX341">
        <v>2.29</v>
      </c>
      <c r="AY341">
        <v>7.2</v>
      </c>
      <c r="AZ341">
        <v>7.6</v>
      </c>
      <c r="BA341">
        <v>7.4</v>
      </c>
      <c r="BB341" t="s">
        <v>168</v>
      </c>
      <c r="BC341" t="s">
        <v>168</v>
      </c>
      <c r="BD341" t="s">
        <v>168</v>
      </c>
      <c r="BE341">
        <v>831</v>
      </c>
      <c r="BF341">
        <v>858</v>
      </c>
      <c r="BG341">
        <v>849</v>
      </c>
      <c r="BH341">
        <v>142.80000000000001</v>
      </c>
      <c r="BI341">
        <v>144.1</v>
      </c>
      <c r="BJ341">
        <v>143.5</v>
      </c>
      <c r="BK341">
        <v>87.8</v>
      </c>
      <c r="BL341">
        <v>88.2</v>
      </c>
      <c r="BM341">
        <v>88</v>
      </c>
      <c r="BN341">
        <v>93.3</v>
      </c>
      <c r="BO341">
        <v>93.8</v>
      </c>
      <c r="BP341">
        <v>93.6</v>
      </c>
      <c r="BQ341">
        <v>5.4</v>
      </c>
      <c r="BR341">
        <v>5.7</v>
      </c>
      <c r="BS341">
        <v>5.6</v>
      </c>
      <c r="BT341">
        <v>36.700000000000003</v>
      </c>
      <c r="BU341">
        <v>42.4</v>
      </c>
      <c r="BV341">
        <v>39.5</v>
      </c>
      <c r="BW341">
        <v>276</v>
      </c>
      <c r="BX341">
        <v>276</v>
      </c>
      <c r="BY341">
        <v>276</v>
      </c>
      <c r="BZ341">
        <v>8.4</v>
      </c>
      <c r="CA341">
        <v>8.4</v>
      </c>
      <c r="CB341">
        <v>8.4</v>
      </c>
      <c r="CC341">
        <v>0.2</v>
      </c>
      <c r="CD341">
        <v>0.2</v>
      </c>
      <c r="CE341">
        <v>0.2</v>
      </c>
      <c r="CF341">
        <v>0.5</v>
      </c>
      <c r="CG341">
        <v>0.5</v>
      </c>
      <c r="CH341">
        <v>0.5</v>
      </c>
      <c r="CI341">
        <v>35</v>
      </c>
      <c r="CJ341">
        <v>35</v>
      </c>
      <c r="CK341">
        <v>35</v>
      </c>
      <c r="CL341">
        <v>85</v>
      </c>
      <c r="CM341">
        <v>164.2</v>
      </c>
      <c r="CN341">
        <v>108</v>
      </c>
      <c r="CO341">
        <v>1660</v>
      </c>
      <c r="CP341">
        <v>720</v>
      </c>
      <c r="CQ341">
        <v>540</v>
      </c>
      <c r="CR341">
        <v>1720</v>
      </c>
      <c r="CS341">
        <v>6.0999999999999999E-2</v>
      </c>
      <c r="CT341">
        <v>6.0999999999999999E-2</v>
      </c>
      <c r="CU341">
        <v>6.0999999999999999E-2</v>
      </c>
      <c r="CV341">
        <v>8.3799999999999999E-2</v>
      </c>
      <c r="CW341">
        <v>8.3799999999999999E-2</v>
      </c>
      <c r="CX341">
        <v>8.3799999999999999E-2</v>
      </c>
      <c r="CY341">
        <v>7.3700000000000002E-2</v>
      </c>
      <c r="CZ341">
        <v>7.3700000000000002E-2</v>
      </c>
      <c r="DA341">
        <v>7.3700000000000002E-2</v>
      </c>
      <c r="DB341">
        <v>5.33E-2</v>
      </c>
      <c r="DC341">
        <v>7.3700000000000002E-2</v>
      </c>
      <c r="DD341">
        <v>6.3500000000000001E-2</v>
      </c>
      <c r="DE341">
        <v>6.8599999999999994E-2</v>
      </c>
      <c r="DF341">
        <v>7.3700000000000002E-2</v>
      </c>
      <c r="DG341">
        <v>7.1099999999999997E-2</v>
      </c>
      <c r="DH341">
        <v>0</v>
      </c>
      <c r="DI341">
        <v>5</v>
      </c>
      <c r="DJ341">
        <v>5.0799999999999998E-2</v>
      </c>
      <c r="DK341" t="s">
        <v>1085</v>
      </c>
      <c r="DL341" t="s">
        <v>1020</v>
      </c>
      <c r="DM341" t="s">
        <v>1260</v>
      </c>
      <c r="DN341">
        <v>8252</v>
      </c>
      <c r="DO341">
        <v>8231</v>
      </c>
      <c r="DP341">
        <v>2405</v>
      </c>
      <c r="DQ341" t="s">
        <v>142</v>
      </c>
      <c r="DR341" t="s">
        <v>1261</v>
      </c>
      <c r="DS341">
        <v>20090625</v>
      </c>
      <c r="DT341" t="s">
        <v>1224</v>
      </c>
      <c r="DU341">
        <v>66</v>
      </c>
      <c r="DV341" t="s">
        <v>1233</v>
      </c>
    </row>
    <row r="342" spans="1:126">
      <c r="A342" t="s">
        <v>126</v>
      </c>
      <c r="B342">
        <v>4</v>
      </c>
      <c r="C342">
        <v>28.1</v>
      </c>
      <c r="D342">
        <v>71226</v>
      </c>
      <c r="E342" t="s">
        <v>577</v>
      </c>
      <c r="F342" t="s">
        <v>145</v>
      </c>
      <c r="G342">
        <v>20090718</v>
      </c>
      <c r="H342" t="s">
        <v>1141</v>
      </c>
      <c r="I342" t="s">
        <v>295</v>
      </c>
      <c r="J342">
        <v>20090721</v>
      </c>
      <c r="K342" t="s">
        <v>624</v>
      </c>
      <c r="L342" t="s">
        <v>1037</v>
      </c>
      <c r="M342" t="s">
        <v>133</v>
      </c>
      <c r="N342" t="s">
        <v>133</v>
      </c>
      <c r="O342" t="s">
        <v>133</v>
      </c>
      <c r="P342">
        <v>2.5059</v>
      </c>
      <c r="Q342" t="s">
        <v>135</v>
      </c>
      <c r="R342" t="s">
        <v>136</v>
      </c>
      <c r="S342" t="s">
        <v>135</v>
      </c>
      <c r="T342" t="s">
        <v>137</v>
      </c>
      <c r="U342" t="s">
        <v>137</v>
      </c>
      <c r="V342">
        <v>0</v>
      </c>
      <c r="W342" t="s">
        <v>151</v>
      </c>
      <c r="X342">
        <v>143.5</v>
      </c>
      <c r="Y342">
        <v>20090716</v>
      </c>
      <c r="Z342" t="s">
        <v>138</v>
      </c>
      <c r="AA342" t="s">
        <v>994</v>
      </c>
      <c r="AB342" t="s">
        <v>1234</v>
      </c>
      <c r="AC342">
        <v>40</v>
      </c>
      <c r="AD342">
        <v>58.88</v>
      </c>
      <c r="AE342">
        <v>53.08</v>
      </c>
      <c r="AF342">
        <v>10.15</v>
      </c>
      <c r="AG342">
        <v>9.27</v>
      </c>
      <c r="AH342">
        <v>9.4499999999999993</v>
      </c>
      <c r="AI342">
        <v>190</v>
      </c>
      <c r="AJ342" t="s">
        <v>1262</v>
      </c>
      <c r="AK342">
        <v>40</v>
      </c>
      <c r="AL342">
        <v>14.5</v>
      </c>
      <c r="AM342">
        <v>13.6</v>
      </c>
      <c r="AN342">
        <v>28.1</v>
      </c>
      <c r="AO342">
        <v>0</v>
      </c>
      <c r="AP342">
        <v>3148</v>
      </c>
      <c r="AQ342">
        <v>3157</v>
      </c>
      <c r="AR342">
        <v>3151.4</v>
      </c>
      <c r="AS342">
        <v>13.5</v>
      </c>
      <c r="AT342">
        <v>13.7</v>
      </c>
      <c r="AU342">
        <v>13.6</v>
      </c>
      <c r="AV342">
        <v>2.23</v>
      </c>
      <c r="AW342">
        <v>2.27</v>
      </c>
      <c r="AX342">
        <v>2.2599999999999998</v>
      </c>
      <c r="AY342">
        <v>6.8</v>
      </c>
      <c r="AZ342">
        <v>7.3</v>
      </c>
      <c r="BA342">
        <v>7.2</v>
      </c>
      <c r="BB342" t="s">
        <v>168</v>
      </c>
      <c r="BC342" t="s">
        <v>168</v>
      </c>
      <c r="BD342" t="s">
        <v>168</v>
      </c>
      <c r="BE342">
        <v>842</v>
      </c>
      <c r="BF342">
        <v>860</v>
      </c>
      <c r="BG342">
        <v>850</v>
      </c>
      <c r="BH342">
        <v>142.80000000000001</v>
      </c>
      <c r="BI342">
        <v>143.80000000000001</v>
      </c>
      <c r="BJ342">
        <v>143.4</v>
      </c>
      <c r="BK342">
        <v>87.8</v>
      </c>
      <c r="BL342">
        <v>88.2</v>
      </c>
      <c r="BM342">
        <v>88</v>
      </c>
      <c r="BN342">
        <v>93.3</v>
      </c>
      <c r="BO342">
        <v>93.8</v>
      </c>
      <c r="BP342">
        <v>93.6</v>
      </c>
      <c r="BQ342">
        <v>5.4</v>
      </c>
      <c r="BR342">
        <v>5.9</v>
      </c>
      <c r="BS342">
        <v>5.6</v>
      </c>
      <c r="BT342">
        <v>32</v>
      </c>
      <c r="BU342">
        <v>43.9</v>
      </c>
      <c r="BV342">
        <v>37.4</v>
      </c>
      <c r="BW342">
        <v>276</v>
      </c>
      <c r="BX342">
        <v>276</v>
      </c>
      <c r="BY342">
        <v>276</v>
      </c>
      <c r="BZ342">
        <v>10.1</v>
      </c>
      <c r="CA342">
        <v>10.1</v>
      </c>
      <c r="CB342">
        <v>10.1</v>
      </c>
      <c r="CC342">
        <v>0.2</v>
      </c>
      <c r="CD342">
        <v>0.2</v>
      </c>
      <c r="CE342">
        <v>0.2</v>
      </c>
      <c r="CF342">
        <v>0.5</v>
      </c>
      <c r="CG342">
        <v>0.5</v>
      </c>
      <c r="CH342">
        <v>0.5</v>
      </c>
      <c r="CI342">
        <v>35</v>
      </c>
      <c r="CJ342">
        <v>35</v>
      </c>
      <c r="CK342">
        <v>35</v>
      </c>
      <c r="CL342">
        <v>85</v>
      </c>
      <c r="CM342">
        <v>124.6</v>
      </c>
      <c r="CN342">
        <v>103.6</v>
      </c>
      <c r="CO342">
        <v>1660</v>
      </c>
      <c r="CP342">
        <v>720</v>
      </c>
      <c r="CQ342">
        <v>540</v>
      </c>
      <c r="CR342">
        <v>1650</v>
      </c>
      <c r="CS342">
        <v>6.0999999999999999E-2</v>
      </c>
      <c r="CT342">
        <v>6.0999999999999999E-2</v>
      </c>
      <c r="CU342">
        <v>6.0999999999999999E-2</v>
      </c>
      <c r="CV342">
        <v>8.3799999999999999E-2</v>
      </c>
      <c r="CW342">
        <v>8.3799999999999999E-2</v>
      </c>
      <c r="CX342">
        <v>8.3799999999999999E-2</v>
      </c>
      <c r="CY342">
        <v>7.3700000000000002E-2</v>
      </c>
      <c r="CZ342">
        <v>7.3700000000000002E-2</v>
      </c>
      <c r="DA342">
        <v>7.3700000000000002E-2</v>
      </c>
      <c r="DB342">
        <v>5.33E-2</v>
      </c>
      <c r="DC342">
        <v>7.3700000000000002E-2</v>
      </c>
      <c r="DD342">
        <v>6.3500000000000001E-2</v>
      </c>
      <c r="DE342">
        <v>6.8599999999999994E-2</v>
      </c>
      <c r="DF342">
        <v>7.3700000000000002E-2</v>
      </c>
      <c r="DG342">
        <v>7.1099999999999997E-2</v>
      </c>
      <c r="DH342">
        <v>0</v>
      </c>
      <c r="DI342">
        <v>6</v>
      </c>
      <c r="DJ342">
        <v>4.8300000000000003E-2</v>
      </c>
      <c r="DK342" t="s">
        <v>1085</v>
      </c>
      <c r="DL342" t="s">
        <v>1020</v>
      </c>
      <c r="DM342">
        <v>8252</v>
      </c>
      <c r="DN342">
        <v>8231</v>
      </c>
      <c r="DO342" t="s">
        <v>1252</v>
      </c>
      <c r="DP342">
        <v>2405</v>
      </c>
      <c r="DQ342" t="s">
        <v>142</v>
      </c>
      <c r="DR342" t="s">
        <v>1263</v>
      </c>
      <c r="DS342">
        <v>20090718</v>
      </c>
      <c r="DT342" t="s">
        <v>1141</v>
      </c>
      <c r="DU342">
        <v>66</v>
      </c>
      <c r="DV342" t="s">
        <v>1233</v>
      </c>
    </row>
    <row r="343" spans="1:126">
      <c r="A343" t="s">
        <v>126</v>
      </c>
      <c r="B343">
        <v>4</v>
      </c>
      <c r="C343">
        <v>32.4</v>
      </c>
      <c r="D343">
        <v>71578</v>
      </c>
      <c r="E343" t="s">
        <v>144</v>
      </c>
      <c r="F343" t="s">
        <v>128</v>
      </c>
      <c r="G343">
        <v>20090724</v>
      </c>
      <c r="H343" t="s">
        <v>198</v>
      </c>
      <c r="I343" t="s">
        <v>334</v>
      </c>
      <c r="J343">
        <v>20090730</v>
      </c>
      <c r="K343" t="s">
        <v>624</v>
      </c>
      <c r="L343" t="s">
        <v>461</v>
      </c>
      <c r="M343" t="s">
        <v>285</v>
      </c>
      <c r="N343" t="s">
        <v>133</v>
      </c>
      <c r="O343" t="s">
        <v>133</v>
      </c>
      <c r="P343">
        <v>10.3879</v>
      </c>
      <c r="Q343" t="s">
        <v>135</v>
      </c>
      <c r="R343" t="s">
        <v>136</v>
      </c>
      <c r="S343" t="s">
        <v>135</v>
      </c>
      <c r="T343" t="s">
        <v>137</v>
      </c>
      <c r="U343" t="s">
        <v>137</v>
      </c>
      <c r="V343">
        <v>0</v>
      </c>
      <c r="W343" t="s">
        <v>147</v>
      </c>
      <c r="X343">
        <v>143.5</v>
      </c>
      <c r="Y343">
        <v>20090722</v>
      </c>
      <c r="Z343" t="s">
        <v>138</v>
      </c>
      <c r="AA343" t="s">
        <v>617</v>
      </c>
      <c r="AB343" t="s">
        <v>1234</v>
      </c>
      <c r="AC343">
        <v>40</v>
      </c>
      <c r="AD343">
        <v>71.56</v>
      </c>
      <c r="AE343">
        <v>66.569999999999993</v>
      </c>
      <c r="AF343">
        <v>10.88</v>
      </c>
      <c r="AG343">
        <v>10.27</v>
      </c>
      <c r="AH343">
        <v>10.34</v>
      </c>
      <c r="AI343">
        <v>180</v>
      </c>
      <c r="AJ343" t="s">
        <v>1264</v>
      </c>
      <c r="AK343">
        <v>40</v>
      </c>
      <c r="AL343">
        <v>5.4</v>
      </c>
      <c r="AM343">
        <v>27</v>
      </c>
      <c r="AN343">
        <v>32.4</v>
      </c>
      <c r="AO343">
        <v>0</v>
      </c>
      <c r="AP343">
        <v>3149</v>
      </c>
      <c r="AQ343">
        <v>3159</v>
      </c>
      <c r="AR343">
        <v>3151.9</v>
      </c>
      <c r="AS343">
        <v>13.4</v>
      </c>
      <c r="AT343">
        <v>13.6</v>
      </c>
      <c r="AU343">
        <v>13.5</v>
      </c>
      <c r="AV343">
        <v>2.2000000000000002</v>
      </c>
      <c r="AW343">
        <v>2.2799999999999998</v>
      </c>
      <c r="AX343">
        <v>2.23</v>
      </c>
      <c r="AY343">
        <v>6.6</v>
      </c>
      <c r="AZ343">
        <v>7</v>
      </c>
      <c r="BA343">
        <v>6.8</v>
      </c>
      <c r="BB343" t="s">
        <v>168</v>
      </c>
      <c r="BC343" t="s">
        <v>168</v>
      </c>
      <c r="BD343" t="s">
        <v>168</v>
      </c>
      <c r="BE343">
        <v>841</v>
      </c>
      <c r="BF343">
        <v>863</v>
      </c>
      <c r="BG343">
        <v>850</v>
      </c>
      <c r="BH343">
        <v>143.1</v>
      </c>
      <c r="BI343">
        <v>144</v>
      </c>
      <c r="BJ343">
        <v>143.6</v>
      </c>
      <c r="BK343">
        <v>88</v>
      </c>
      <c r="BL343">
        <v>88.3</v>
      </c>
      <c r="BM343">
        <v>88.2</v>
      </c>
      <c r="BN343">
        <v>93.6</v>
      </c>
      <c r="BO343">
        <v>93.8</v>
      </c>
      <c r="BP343">
        <v>93.7</v>
      </c>
      <c r="BQ343">
        <v>5.3</v>
      </c>
      <c r="BR343">
        <v>5.7</v>
      </c>
      <c r="BS343">
        <v>5.6</v>
      </c>
      <c r="BT343">
        <v>30.3</v>
      </c>
      <c r="BU343">
        <v>36.200000000000003</v>
      </c>
      <c r="BV343">
        <v>32.6</v>
      </c>
      <c r="BW343">
        <v>276</v>
      </c>
      <c r="BX343">
        <v>276</v>
      </c>
      <c r="BY343">
        <v>276</v>
      </c>
      <c r="BZ343">
        <v>9.5</v>
      </c>
      <c r="CA343">
        <v>10.1</v>
      </c>
      <c r="CB343">
        <v>10</v>
      </c>
      <c r="CC343">
        <v>0.2</v>
      </c>
      <c r="CD343">
        <v>0.2</v>
      </c>
      <c r="CE343">
        <v>0.2</v>
      </c>
      <c r="CF343">
        <v>0.5</v>
      </c>
      <c r="CG343">
        <v>0.5</v>
      </c>
      <c r="CH343">
        <v>0.5</v>
      </c>
      <c r="CI343">
        <v>35</v>
      </c>
      <c r="CJ343">
        <v>35</v>
      </c>
      <c r="CK343">
        <v>35</v>
      </c>
      <c r="CL343">
        <v>96.3</v>
      </c>
      <c r="CM343">
        <v>133.1</v>
      </c>
      <c r="CN343">
        <v>112.8</v>
      </c>
      <c r="CO343">
        <v>1660</v>
      </c>
      <c r="CP343">
        <v>720</v>
      </c>
      <c r="CQ343">
        <v>540</v>
      </c>
      <c r="CR343">
        <v>1660</v>
      </c>
      <c r="CS343">
        <v>5.8400000000000001E-2</v>
      </c>
      <c r="CT343">
        <v>5.8400000000000001E-2</v>
      </c>
      <c r="CU343">
        <v>5.8400000000000001E-2</v>
      </c>
      <c r="CV343">
        <v>8.8900000000000007E-2</v>
      </c>
      <c r="CW343">
        <v>8.8900000000000007E-2</v>
      </c>
      <c r="CX343">
        <v>8.8900000000000007E-2</v>
      </c>
      <c r="CY343">
        <v>7.3700000000000002E-2</v>
      </c>
      <c r="CZ343">
        <v>7.3700000000000002E-2</v>
      </c>
      <c r="DA343">
        <v>7.3700000000000002E-2</v>
      </c>
      <c r="DB343">
        <v>5.33E-2</v>
      </c>
      <c r="DC343">
        <v>7.3700000000000002E-2</v>
      </c>
      <c r="DD343">
        <v>6.3500000000000001E-2</v>
      </c>
      <c r="DE343">
        <v>6.8599999999999994E-2</v>
      </c>
      <c r="DF343">
        <v>7.3700000000000002E-2</v>
      </c>
      <c r="DG343">
        <v>7.1099999999999997E-2</v>
      </c>
      <c r="DH343">
        <v>0</v>
      </c>
      <c r="DI343">
        <v>7</v>
      </c>
      <c r="DJ343">
        <v>4.8300000000000003E-2</v>
      </c>
      <c r="DK343" t="s">
        <v>1085</v>
      </c>
      <c r="DL343" t="s">
        <v>1020</v>
      </c>
      <c r="DM343">
        <v>8252</v>
      </c>
      <c r="DN343">
        <v>8231</v>
      </c>
      <c r="DO343" t="s">
        <v>1265</v>
      </c>
      <c r="DP343" t="s">
        <v>516</v>
      </c>
      <c r="DQ343" t="s">
        <v>142</v>
      </c>
      <c r="DR343" t="s">
        <v>1266</v>
      </c>
      <c r="DS343">
        <v>20090724</v>
      </c>
      <c r="DT343" t="s">
        <v>198</v>
      </c>
      <c r="DU343">
        <v>66</v>
      </c>
      <c r="DV343" t="s">
        <v>1233</v>
      </c>
    </row>
    <row r="344" spans="1:126">
      <c r="A344" t="s">
        <v>160</v>
      </c>
      <c r="B344">
        <v>5</v>
      </c>
      <c r="C344">
        <v>7.3</v>
      </c>
      <c r="D344">
        <v>69479</v>
      </c>
      <c r="E344" t="s">
        <v>144</v>
      </c>
      <c r="F344" t="s">
        <v>145</v>
      </c>
      <c r="G344">
        <v>20090904</v>
      </c>
      <c r="H344" t="s">
        <v>1089</v>
      </c>
      <c r="I344" t="s">
        <v>236</v>
      </c>
      <c r="J344">
        <v>20090908</v>
      </c>
      <c r="K344">
        <v>20100304</v>
      </c>
      <c r="L344" t="s">
        <v>133</v>
      </c>
      <c r="M344" t="s">
        <v>133</v>
      </c>
      <c r="N344" t="s">
        <v>133</v>
      </c>
      <c r="O344" t="s">
        <v>133</v>
      </c>
      <c r="P344">
        <v>-0.43099999999999999</v>
      </c>
      <c r="Q344" t="s">
        <v>135</v>
      </c>
      <c r="R344" t="s">
        <v>136</v>
      </c>
      <c r="S344" t="s">
        <v>135</v>
      </c>
      <c r="T344" t="s">
        <v>137</v>
      </c>
      <c r="U344" t="s">
        <v>137</v>
      </c>
      <c r="V344">
        <v>0</v>
      </c>
      <c r="W344" t="s">
        <v>147</v>
      </c>
      <c r="X344">
        <v>143.5</v>
      </c>
      <c r="Y344">
        <v>20090902</v>
      </c>
      <c r="Z344" t="s">
        <v>138</v>
      </c>
      <c r="AA344" t="s">
        <v>206</v>
      </c>
      <c r="AB344" t="s">
        <v>1267</v>
      </c>
      <c r="AC344">
        <v>40</v>
      </c>
      <c r="AD344">
        <v>71.31</v>
      </c>
      <c r="AE344">
        <v>66.66</v>
      </c>
      <c r="AF344">
        <v>10.89</v>
      </c>
      <c r="AG344">
        <v>10.210000000000001</v>
      </c>
      <c r="AH344">
        <v>10.34</v>
      </c>
      <c r="AI344">
        <v>180</v>
      </c>
      <c r="AJ344" t="s">
        <v>1268</v>
      </c>
      <c r="AK344">
        <v>40</v>
      </c>
      <c r="AL344">
        <v>4.5999999999999996</v>
      </c>
      <c r="AM344">
        <v>2.7</v>
      </c>
      <c r="AN344">
        <v>7.3</v>
      </c>
      <c r="AO344">
        <v>0</v>
      </c>
      <c r="AP344">
        <v>3144</v>
      </c>
      <c r="AQ344">
        <v>3153</v>
      </c>
      <c r="AR344">
        <v>3150</v>
      </c>
      <c r="AS344">
        <v>13</v>
      </c>
      <c r="AT344">
        <v>13.5</v>
      </c>
      <c r="AU344">
        <v>13.4</v>
      </c>
      <c r="AV344">
        <v>2.2400000000000002</v>
      </c>
      <c r="AW344">
        <v>2.27</v>
      </c>
      <c r="AX344">
        <v>2.25</v>
      </c>
      <c r="AY344">
        <v>4698.7</v>
      </c>
      <c r="AZ344">
        <v>5355.4</v>
      </c>
      <c r="BA344">
        <v>4968.3999999999996</v>
      </c>
      <c r="BB344">
        <v>1863.4</v>
      </c>
      <c r="BC344">
        <v>2147.3000000000002</v>
      </c>
      <c r="BD344">
        <v>2031.4</v>
      </c>
      <c r="BE344">
        <v>833</v>
      </c>
      <c r="BF344">
        <v>860</v>
      </c>
      <c r="BG344">
        <v>849</v>
      </c>
      <c r="BH344">
        <v>143.5</v>
      </c>
      <c r="BI344">
        <v>143.6</v>
      </c>
      <c r="BJ344">
        <v>143.5</v>
      </c>
      <c r="BK344">
        <v>87.7</v>
      </c>
      <c r="BL344">
        <v>88.1</v>
      </c>
      <c r="BM344">
        <v>87.9</v>
      </c>
      <c r="BN344">
        <v>93.3</v>
      </c>
      <c r="BO344">
        <v>93.7</v>
      </c>
      <c r="BP344">
        <v>93.5</v>
      </c>
      <c r="BQ344">
        <v>5.5</v>
      </c>
      <c r="BR344">
        <v>5.7</v>
      </c>
      <c r="BS344">
        <v>5.6</v>
      </c>
      <c r="BT344">
        <v>31.9</v>
      </c>
      <c r="BU344">
        <v>44.3</v>
      </c>
      <c r="BV344">
        <v>35.299999999999997</v>
      </c>
      <c r="BW344">
        <v>268</v>
      </c>
      <c r="BX344">
        <v>284</v>
      </c>
      <c r="BY344">
        <v>275</v>
      </c>
      <c r="BZ344">
        <v>11</v>
      </c>
      <c r="CA344">
        <v>12.4</v>
      </c>
      <c r="CB344">
        <v>11.7</v>
      </c>
      <c r="CC344">
        <v>0</v>
      </c>
      <c r="CD344">
        <v>0.1</v>
      </c>
      <c r="CE344">
        <v>0.1</v>
      </c>
      <c r="CF344">
        <v>0.48</v>
      </c>
      <c r="CG344">
        <v>0.53</v>
      </c>
      <c r="CH344">
        <v>0.5</v>
      </c>
      <c r="CI344">
        <v>35</v>
      </c>
      <c r="CJ344">
        <v>35</v>
      </c>
      <c r="CK344">
        <v>35</v>
      </c>
      <c r="CL344">
        <v>155</v>
      </c>
      <c r="CM344">
        <v>187.6</v>
      </c>
      <c r="CN344">
        <v>168.9</v>
      </c>
      <c r="CO344">
        <v>1660</v>
      </c>
      <c r="CP344">
        <v>720</v>
      </c>
      <c r="CQ344">
        <v>540</v>
      </c>
      <c r="CR344">
        <v>1660</v>
      </c>
      <c r="CS344">
        <v>7.6200000000000004E-2</v>
      </c>
      <c r="CT344">
        <v>8.8900000000000007E-2</v>
      </c>
      <c r="CU344">
        <v>8.2600000000000007E-2</v>
      </c>
      <c r="CV344">
        <v>9.1399999999999995E-2</v>
      </c>
      <c r="CW344">
        <v>9.6500000000000002E-2</v>
      </c>
      <c r="CX344">
        <v>9.2700000000000005E-2</v>
      </c>
      <c r="CY344">
        <v>6.0999999999999999E-2</v>
      </c>
      <c r="CZ344">
        <v>6.0999999999999999E-2</v>
      </c>
      <c r="DA344">
        <v>6.0999999999999999E-2</v>
      </c>
      <c r="DB344">
        <v>6.3500000000000001E-2</v>
      </c>
      <c r="DC344">
        <v>7.6200000000000004E-2</v>
      </c>
      <c r="DD344">
        <v>6.9800000000000001E-2</v>
      </c>
      <c r="DE344">
        <v>5.8400000000000001E-2</v>
      </c>
      <c r="DF344">
        <v>6.6000000000000003E-2</v>
      </c>
      <c r="DG344">
        <v>6.0299999999999999E-2</v>
      </c>
      <c r="DH344">
        <v>0</v>
      </c>
      <c r="DI344">
        <v>9</v>
      </c>
      <c r="DJ344">
        <v>5.0799999999999998E-2</v>
      </c>
      <c r="DK344" t="s">
        <v>1151</v>
      </c>
      <c r="DL344">
        <v>320</v>
      </c>
      <c r="DM344">
        <v>8252</v>
      </c>
      <c r="DN344" t="s">
        <v>188</v>
      </c>
      <c r="DO344">
        <v>1236</v>
      </c>
      <c r="DP344">
        <v>2405</v>
      </c>
      <c r="DQ344" t="s">
        <v>965</v>
      </c>
      <c r="DR344">
        <v>223</v>
      </c>
      <c r="DS344">
        <v>20090904</v>
      </c>
      <c r="DT344" t="s">
        <v>1089</v>
      </c>
      <c r="DU344">
        <v>320</v>
      </c>
      <c r="DV344" t="s">
        <v>1144</v>
      </c>
    </row>
    <row r="345" spans="1:126">
      <c r="A345" t="s">
        <v>160</v>
      </c>
      <c r="B345">
        <v>3</v>
      </c>
      <c r="C345">
        <v>18.7</v>
      </c>
      <c r="D345">
        <v>71582</v>
      </c>
      <c r="E345" t="s">
        <v>577</v>
      </c>
      <c r="F345" t="s">
        <v>145</v>
      </c>
      <c r="G345">
        <v>20090906</v>
      </c>
      <c r="H345" t="s">
        <v>771</v>
      </c>
      <c r="I345" t="s">
        <v>236</v>
      </c>
      <c r="J345">
        <v>20090909</v>
      </c>
      <c r="K345" t="s">
        <v>624</v>
      </c>
      <c r="L345" t="s">
        <v>1269</v>
      </c>
      <c r="M345" t="s">
        <v>601</v>
      </c>
      <c r="N345" t="s">
        <v>133</v>
      </c>
      <c r="O345" t="s">
        <v>133</v>
      </c>
      <c r="P345">
        <v>0.28370000000000001</v>
      </c>
      <c r="Q345" t="s">
        <v>135</v>
      </c>
      <c r="R345" t="s">
        <v>136</v>
      </c>
      <c r="S345" t="s">
        <v>135</v>
      </c>
      <c r="T345" t="s">
        <v>137</v>
      </c>
      <c r="U345" t="s">
        <v>137</v>
      </c>
      <c r="V345">
        <v>0</v>
      </c>
      <c r="W345" t="s">
        <v>200</v>
      </c>
      <c r="X345">
        <v>143.5</v>
      </c>
      <c r="Y345">
        <v>20090904</v>
      </c>
      <c r="Z345" t="s">
        <v>138</v>
      </c>
      <c r="AA345" t="s">
        <v>1270</v>
      </c>
      <c r="AB345" t="s">
        <v>1271</v>
      </c>
      <c r="AC345">
        <v>40</v>
      </c>
      <c r="AD345">
        <v>58.96</v>
      </c>
      <c r="AE345">
        <v>53.13</v>
      </c>
      <c r="AF345">
        <v>10.199999999999999</v>
      </c>
      <c r="AG345">
        <v>9.2899999999999991</v>
      </c>
      <c r="AH345">
        <v>9.49</v>
      </c>
      <c r="AI345">
        <v>240</v>
      </c>
      <c r="AJ345" t="s">
        <v>1272</v>
      </c>
      <c r="AK345">
        <v>40</v>
      </c>
      <c r="AL345">
        <v>9.5</v>
      </c>
      <c r="AM345">
        <v>9.1999999999999993</v>
      </c>
      <c r="AN345">
        <v>18.7</v>
      </c>
      <c r="AO345">
        <v>0</v>
      </c>
      <c r="AP345">
        <v>3149</v>
      </c>
      <c r="AQ345">
        <v>3152</v>
      </c>
      <c r="AR345">
        <v>3150</v>
      </c>
      <c r="AS345">
        <v>13.4</v>
      </c>
      <c r="AT345">
        <v>13.5</v>
      </c>
      <c r="AU345">
        <v>13.4</v>
      </c>
      <c r="AV345">
        <v>2.2400000000000002</v>
      </c>
      <c r="AW345">
        <v>2.2799999999999998</v>
      </c>
      <c r="AX345">
        <v>2.25</v>
      </c>
      <c r="AY345">
        <v>5338.8</v>
      </c>
      <c r="AZ345">
        <v>5998</v>
      </c>
      <c r="BA345">
        <v>5636</v>
      </c>
      <c r="BB345">
        <v>1919.4</v>
      </c>
      <c r="BC345">
        <v>2517</v>
      </c>
      <c r="BD345">
        <v>2426.6</v>
      </c>
      <c r="BE345">
        <v>826</v>
      </c>
      <c r="BF345">
        <v>872</v>
      </c>
      <c r="BG345">
        <v>848</v>
      </c>
      <c r="BH345">
        <v>143.4</v>
      </c>
      <c r="BI345">
        <v>143.6</v>
      </c>
      <c r="BJ345">
        <v>143.5</v>
      </c>
      <c r="BK345">
        <v>87.6</v>
      </c>
      <c r="BL345">
        <v>88</v>
      </c>
      <c r="BM345">
        <v>87.9</v>
      </c>
      <c r="BN345">
        <v>93.3</v>
      </c>
      <c r="BO345">
        <v>93.6</v>
      </c>
      <c r="BP345">
        <v>93.5</v>
      </c>
      <c r="BQ345">
        <v>5.5</v>
      </c>
      <c r="BR345">
        <v>5.7</v>
      </c>
      <c r="BS345">
        <v>5.6</v>
      </c>
      <c r="BT345">
        <v>32.4</v>
      </c>
      <c r="BU345">
        <v>198.3</v>
      </c>
      <c r="BV345">
        <v>92.7</v>
      </c>
      <c r="BW345">
        <v>270</v>
      </c>
      <c r="BX345">
        <v>276</v>
      </c>
      <c r="BY345">
        <v>274</v>
      </c>
      <c r="BZ345">
        <v>6.6</v>
      </c>
      <c r="CA345">
        <v>8.1</v>
      </c>
      <c r="CB345">
        <v>7.6</v>
      </c>
      <c r="CC345">
        <v>0.6</v>
      </c>
      <c r="CD345">
        <v>0.7</v>
      </c>
      <c r="CE345">
        <v>0.6</v>
      </c>
      <c r="CF345">
        <v>0.46</v>
      </c>
      <c r="CG345">
        <v>0.56999999999999995</v>
      </c>
      <c r="CH345">
        <v>0.51</v>
      </c>
      <c r="CI345">
        <v>35</v>
      </c>
      <c r="CJ345">
        <v>35</v>
      </c>
      <c r="CK345">
        <v>35</v>
      </c>
      <c r="CL345">
        <v>156</v>
      </c>
      <c r="CM345">
        <v>210.6</v>
      </c>
      <c r="CN345">
        <v>183.9</v>
      </c>
      <c r="CO345">
        <v>1660</v>
      </c>
      <c r="CP345">
        <v>720</v>
      </c>
      <c r="CQ345">
        <v>540</v>
      </c>
      <c r="CR345">
        <v>1600</v>
      </c>
      <c r="CS345">
        <v>8.3799999999999999E-2</v>
      </c>
      <c r="CT345">
        <v>9.6500000000000002E-2</v>
      </c>
      <c r="CU345">
        <v>9.0200000000000002E-2</v>
      </c>
      <c r="CV345">
        <v>8.8900000000000007E-2</v>
      </c>
      <c r="CW345">
        <v>9.6500000000000002E-2</v>
      </c>
      <c r="CX345">
        <v>9.2700000000000005E-2</v>
      </c>
      <c r="CY345">
        <v>6.3500000000000001E-2</v>
      </c>
      <c r="CZ345">
        <v>6.3500000000000001E-2</v>
      </c>
      <c r="DA345">
        <v>6.3500000000000001E-2</v>
      </c>
      <c r="DB345">
        <v>6.8599999999999994E-2</v>
      </c>
      <c r="DC345">
        <v>7.1099999999999997E-2</v>
      </c>
      <c r="DD345">
        <v>6.9800000000000001E-2</v>
      </c>
      <c r="DE345">
        <v>6.0999999999999999E-2</v>
      </c>
      <c r="DF345">
        <v>6.3500000000000001E-2</v>
      </c>
      <c r="DG345">
        <v>6.2199999999999998E-2</v>
      </c>
      <c r="DH345">
        <v>0</v>
      </c>
      <c r="DI345">
        <v>5</v>
      </c>
      <c r="DJ345">
        <v>4.0599999999999997E-2</v>
      </c>
      <c r="DK345" t="s">
        <v>1222</v>
      </c>
      <c r="DL345">
        <v>152</v>
      </c>
      <c r="DM345">
        <v>8252</v>
      </c>
      <c r="DN345" t="s">
        <v>188</v>
      </c>
      <c r="DO345" t="s">
        <v>1205</v>
      </c>
      <c r="DP345">
        <v>2405</v>
      </c>
      <c r="DQ345" t="s">
        <v>965</v>
      </c>
      <c r="DR345">
        <v>368</v>
      </c>
      <c r="DS345">
        <v>20090906</v>
      </c>
      <c r="DT345" t="s">
        <v>771</v>
      </c>
      <c r="DU345">
        <v>152</v>
      </c>
      <c r="DV345" t="s">
        <v>1233</v>
      </c>
    </row>
    <row r="346" spans="1:126">
      <c r="A346" t="s">
        <v>160</v>
      </c>
      <c r="B346">
        <v>3</v>
      </c>
      <c r="C346">
        <v>12.8</v>
      </c>
      <c r="D346">
        <v>71584</v>
      </c>
      <c r="E346" t="s">
        <v>144</v>
      </c>
      <c r="F346" t="s">
        <v>145</v>
      </c>
      <c r="G346">
        <v>20090911</v>
      </c>
      <c r="H346" t="s">
        <v>1273</v>
      </c>
      <c r="I346" t="s">
        <v>236</v>
      </c>
      <c r="J346">
        <v>20090914</v>
      </c>
      <c r="K346">
        <v>20100311</v>
      </c>
      <c r="L346" t="s">
        <v>1156</v>
      </c>
      <c r="M346" t="s">
        <v>1250</v>
      </c>
      <c r="N346" t="s">
        <v>133</v>
      </c>
      <c r="O346" t="s">
        <v>133</v>
      </c>
      <c r="P346">
        <v>1.9397</v>
      </c>
      <c r="Q346" t="s">
        <v>135</v>
      </c>
      <c r="R346" t="s">
        <v>136</v>
      </c>
      <c r="S346" t="s">
        <v>135</v>
      </c>
      <c r="T346" t="s">
        <v>137</v>
      </c>
      <c r="U346" t="s">
        <v>137</v>
      </c>
      <c r="V346">
        <v>0</v>
      </c>
      <c r="W346" t="s">
        <v>147</v>
      </c>
      <c r="X346">
        <v>143.5</v>
      </c>
      <c r="Y346">
        <v>20090909</v>
      </c>
      <c r="Z346" t="s">
        <v>138</v>
      </c>
      <c r="AA346" t="s">
        <v>400</v>
      </c>
      <c r="AB346" t="s">
        <v>1231</v>
      </c>
      <c r="AC346">
        <v>40</v>
      </c>
      <c r="AD346">
        <v>71.38</v>
      </c>
      <c r="AE346">
        <v>66.72</v>
      </c>
      <c r="AF346">
        <v>10.88</v>
      </c>
      <c r="AG346">
        <v>10.220000000000001</v>
      </c>
      <c r="AH346">
        <v>10.44</v>
      </c>
      <c r="AI346">
        <v>240</v>
      </c>
      <c r="AJ346" t="s">
        <v>1274</v>
      </c>
      <c r="AK346">
        <v>40</v>
      </c>
      <c r="AL346">
        <v>7.6</v>
      </c>
      <c r="AM346">
        <v>5.2</v>
      </c>
      <c r="AN346">
        <v>12.8</v>
      </c>
      <c r="AO346">
        <v>0</v>
      </c>
      <c r="AP346">
        <v>3148</v>
      </c>
      <c r="AQ346">
        <v>3153</v>
      </c>
      <c r="AR346">
        <v>3150</v>
      </c>
      <c r="AS346">
        <v>13.4</v>
      </c>
      <c r="AT346">
        <v>13.5</v>
      </c>
      <c r="AU346">
        <v>13.4</v>
      </c>
      <c r="AV346">
        <v>2.23</v>
      </c>
      <c r="AW346">
        <v>2.2599999999999998</v>
      </c>
      <c r="AX346">
        <v>2.25</v>
      </c>
      <c r="AY346">
        <v>5208.3999999999996</v>
      </c>
      <c r="AZ346">
        <v>5919.4</v>
      </c>
      <c r="BA346">
        <v>5641.3</v>
      </c>
      <c r="BB346">
        <v>1849.4</v>
      </c>
      <c r="BC346">
        <v>2108.9</v>
      </c>
      <c r="BD346">
        <v>1992</v>
      </c>
      <c r="BE346">
        <v>832</v>
      </c>
      <c r="BF346">
        <v>878</v>
      </c>
      <c r="BG346">
        <v>848</v>
      </c>
      <c r="BH346">
        <v>143.5</v>
      </c>
      <c r="BI346">
        <v>143.6</v>
      </c>
      <c r="BJ346">
        <v>143.5</v>
      </c>
      <c r="BK346">
        <v>87.8</v>
      </c>
      <c r="BL346">
        <v>88</v>
      </c>
      <c r="BM346">
        <v>87.9</v>
      </c>
      <c r="BN346">
        <v>93.4</v>
      </c>
      <c r="BO346">
        <v>93.6</v>
      </c>
      <c r="BP346">
        <v>93.5</v>
      </c>
      <c r="BQ346">
        <v>5.5</v>
      </c>
      <c r="BR346">
        <v>5.7</v>
      </c>
      <c r="BS346">
        <v>5.6</v>
      </c>
      <c r="BT346">
        <v>36.4</v>
      </c>
      <c r="BU346">
        <v>46.2</v>
      </c>
      <c r="BV346">
        <v>40.9</v>
      </c>
      <c r="BW346">
        <v>274</v>
      </c>
      <c r="BX346">
        <v>279</v>
      </c>
      <c r="BY346">
        <v>276</v>
      </c>
      <c r="BZ346">
        <v>7.1</v>
      </c>
      <c r="CA346">
        <v>8.4</v>
      </c>
      <c r="CB346">
        <v>7.7</v>
      </c>
      <c r="CC346">
        <v>0.4</v>
      </c>
      <c r="CD346">
        <v>0.7</v>
      </c>
      <c r="CE346">
        <v>0.5</v>
      </c>
      <c r="CF346">
        <v>0.45</v>
      </c>
      <c r="CG346">
        <v>0.56000000000000005</v>
      </c>
      <c r="CH346">
        <v>0.5</v>
      </c>
      <c r="CI346">
        <v>35</v>
      </c>
      <c r="CJ346">
        <v>35</v>
      </c>
      <c r="CK346">
        <v>35</v>
      </c>
      <c r="CL346">
        <v>168</v>
      </c>
      <c r="CM346">
        <v>228.3</v>
      </c>
      <c r="CN346">
        <v>209.5</v>
      </c>
      <c r="CO346">
        <v>1660</v>
      </c>
      <c r="CP346">
        <v>720</v>
      </c>
      <c r="CQ346">
        <v>540</v>
      </c>
      <c r="CR346">
        <v>1600</v>
      </c>
      <c r="CS346">
        <v>7.1099999999999997E-2</v>
      </c>
      <c r="CT346">
        <v>8.1299999999999997E-2</v>
      </c>
      <c r="CU346">
        <v>7.6799999999999993E-2</v>
      </c>
      <c r="CV346">
        <v>9.4E-2</v>
      </c>
      <c r="CW346">
        <v>0.1067</v>
      </c>
      <c r="CX346">
        <v>0.1003</v>
      </c>
      <c r="CY346">
        <v>6.0999999999999999E-2</v>
      </c>
      <c r="CZ346">
        <v>6.3500000000000001E-2</v>
      </c>
      <c r="DA346">
        <v>6.1600000000000002E-2</v>
      </c>
      <c r="DB346">
        <v>5.5899999999999998E-2</v>
      </c>
      <c r="DC346">
        <v>6.0999999999999999E-2</v>
      </c>
      <c r="DD346">
        <v>5.8400000000000001E-2</v>
      </c>
      <c r="DE346">
        <v>5.33E-2</v>
      </c>
      <c r="DF346">
        <v>5.8400000000000001E-2</v>
      </c>
      <c r="DG346">
        <v>5.5899999999999998E-2</v>
      </c>
      <c r="DH346">
        <v>2.5000000000000001E-3</v>
      </c>
      <c r="DI346">
        <v>6</v>
      </c>
      <c r="DJ346">
        <v>4.3200000000000002E-2</v>
      </c>
      <c r="DK346" t="s">
        <v>1222</v>
      </c>
      <c r="DL346">
        <v>152</v>
      </c>
      <c r="DM346">
        <v>8252</v>
      </c>
      <c r="DN346" t="s">
        <v>188</v>
      </c>
      <c r="DO346" t="s">
        <v>1205</v>
      </c>
      <c r="DP346">
        <v>2405</v>
      </c>
      <c r="DQ346" t="s">
        <v>965</v>
      </c>
      <c r="DR346">
        <v>369</v>
      </c>
      <c r="DS346">
        <v>20090911</v>
      </c>
      <c r="DT346" t="s">
        <v>1273</v>
      </c>
      <c r="DU346">
        <v>152</v>
      </c>
      <c r="DV346" t="s">
        <v>1233</v>
      </c>
    </row>
    <row r="347" spans="1:126">
      <c r="A347" t="s">
        <v>126</v>
      </c>
      <c r="B347">
        <v>4</v>
      </c>
      <c r="C347">
        <v>15.3</v>
      </c>
      <c r="D347">
        <v>71580</v>
      </c>
      <c r="E347" t="s">
        <v>577</v>
      </c>
      <c r="F347" t="s">
        <v>145</v>
      </c>
      <c r="G347">
        <v>20091105</v>
      </c>
      <c r="H347" t="s">
        <v>718</v>
      </c>
      <c r="I347" t="s">
        <v>236</v>
      </c>
      <c r="J347">
        <v>20091105</v>
      </c>
      <c r="K347" t="s">
        <v>624</v>
      </c>
      <c r="L347" t="s">
        <v>963</v>
      </c>
      <c r="M347" t="s">
        <v>1250</v>
      </c>
      <c r="N347" t="s">
        <v>133</v>
      </c>
      <c r="O347" t="s">
        <v>133</v>
      </c>
      <c r="P347">
        <v>-0.52010000000000001</v>
      </c>
      <c r="Q347" t="s">
        <v>135</v>
      </c>
      <c r="R347" t="s">
        <v>136</v>
      </c>
      <c r="S347" t="s">
        <v>135</v>
      </c>
      <c r="T347" t="s">
        <v>137</v>
      </c>
      <c r="U347" t="s">
        <v>137</v>
      </c>
      <c r="V347">
        <v>0</v>
      </c>
      <c r="W347" t="s">
        <v>151</v>
      </c>
      <c r="X347">
        <v>143.5</v>
      </c>
      <c r="Y347">
        <v>20091103</v>
      </c>
      <c r="Z347" t="s">
        <v>138</v>
      </c>
      <c r="AA347" t="s">
        <v>652</v>
      </c>
      <c r="AB347" t="s">
        <v>1234</v>
      </c>
      <c r="AC347">
        <v>40</v>
      </c>
      <c r="AD347">
        <v>59.17</v>
      </c>
      <c r="AE347">
        <v>51.72</v>
      </c>
      <c r="AF347">
        <v>10.18</v>
      </c>
      <c r="AG347">
        <v>9.06</v>
      </c>
      <c r="AH347">
        <v>9.31</v>
      </c>
      <c r="AI347">
        <v>160</v>
      </c>
      <c r="AJ347" t="s">
        <v>1275</v>
      </c>
      <c r="AK347">
        <v>40</v>
      </c>
      <c r="AL347">
        <v>8.3000000000000007</v>
      </c>
      <c r="AM347">
        <v>7</v>
      </c>
      <c r="AN347">
        <v>15.3</v>
      </c>
      <c r="AO347">
        <v>0</v>
      </c>
      <c r="AP347">
        <v>3149</v>
      </c>
      <c r="AQ347">
        <v>3175</v>
      </c>
      <c r="AR347">
        <v>3154.8</v>
      </c>
      <c r="AS347">
        <v>13.4</v>
      </c>
      <c r="AT347">
        <v>13.8</v>
      </c>
      <c r="AU347">
        <v>13.5</v>
      </c>
      <c r="AV347">
        <v>2.2599999999999998</v>
      </c>
      <c r="AW347">
        <v>2.35</v>
      </c>
      <c r="AX347">
        <v>2.3199999999999998</v>
      </c>
      <c r="AY347">
        <v>3.1</v>
      </c>
      <c r="AZ347">
        <v>8</v>
      </c>
      <c r="BA347">
        <v>7.7</v>
      </c>
      <c r="BB347" t="s">
        <v>168</v>
      </c>
      <c r="BC347" t="s">
        <v>168</v>
      </c>
      <c r="BD347" t="s">
        <v>168</v>
      </c>
      <c r="BE347">
        <v>833</v>
      </c>
      <c r="BF347">
        <v>871</v>
      </c>
      <c r="BG347">
        <v>851</v>
      </c>
      <c r="BH347">
        <v>142.80000000000001</v>
      </c>
      <c r="BI347">
        <v>144.1</v>
      </c>
      <c r="BJ347">
        <v>143.4</v>
      </c>
      <c r="BK347">
        <v>87.7</v>
      </c>
      <c r="BL347">
        <v>88.3</v>
      </c>
      <c r="BM347">
        <v>88</v>
      </c>
      <c r="BN347">
        <v>93.2</v>
      </c>
      <c r="BO347">
        <v>94</v>
      </c>
      <c r="BP347">
        <v>93.5</v>
      </c>
      <c r="BQ347">
        <v>5.3</v>
      </c>
      <c r="BR347">
        <v>5.7</v>
      </c>
      <c r="BS347">
        <v>5.5</v>
      </c>
      <c r="BT347">
        <v>23</v>
      </c>
      <c r="BU347">
        <v>28</v>
      </c>
      <c r="BV347">
        <v>24.8</v>
      </c>
      <c r="BW347">
        <v>276</v>
      </c>
      <c r="BX347">
        <v>276</v>
      </c>
      <c r="BY347">
        <v>276</v>
      </c>
      <c r="BZ347">
        <v>8.1</v>
      </c>
      <c r="CA347">
        <v>9.5</v>
      </c>
      <c r="CB347">
        <v>8.9</v>
      </c>
      <c r="CC347">
        <v>0.1</v>
      </c>
      <c r="CD347">
        <v>0.5</v>
      </c>
      <c r="CE347">
        <v>0.3</v>
      </c>
      <c r="CF347">
        <v>0.45</v>
      </c>
      <c r="CG347">
        <v>0.55000000000000004</v>
      </c>
      <c r="CH347">
        <v>0.5</v>
      </c>
      <c r="CI347">
        <v>35</v>
      </c>
      <c r="CJ347">
        <v>35</v>
      </c>
      <c r="CK347">
        <v>35</v>
      </c>
      <c r="CL347">
        <v>167.1</v>
      </c>
      <c r="CM347">
        <v>254.9</v>
      </c>
      <c r="CN347">
        <v>232.5</v>
      </c>
      <c r="CO347">
        <v>1660</v>
      </c>
      <c r="CP347">
        <v>720</v>
      </c>
      <c r="CQ347">
        <v>540</v>
      </c>
      <c r="CR347">
        <v>1680</v>
      </c>
      <c r="CS347">
        <v>6.0999999999999999E-2</v>
      </c>
      <c r="CT347">
        <v>6.0999999999999999E-2</v>
      </c>
      <c r="CU347">
        <v>6.0999999999999999E-2</v>
      </c>
      <c r="CV347">
        <v>9.6500000000000002E-2</v>
      </c>
      <c r="CW347">
        <v>9.6500000000000002E-2</v>
      </c>
      <c r="CX347">
        <v>9.6500000000000002E-2</v>
      </c>
      <c r="CY347">
        <v>6.0999999999999999E-2</v>
      </c>
      <c r="CZ347">
        <v>6.0999999999999999E-2</v>
      </c>
      <c r="DA347">
        <v>6.0999999999999999E-2</v>
      </c>
      <c r="DB347">
        <v>6.0999999999999999E-2</v>
      </c>
      <c r="DC347">
        <v>6.6000000000000003E-2</v>
      </c>
      <c r="DD347">
        <v>6.3500000000000001E-2</v>
      </c>
      <c r="DE347">
        <v>7.3700000000000002E-2</v>
      </c>
      <c r="DF347">
        <v>7.3700000000000002E-2</v>
      </c>
      <c r="DG347">
        <v>7.3700000000000002E-2</v>
      </c>
      <c r="DH347">
        <v>0</v>
      </c>
      <c r="DI347">
        <v>2</v>
      </c>
      <c r="DJ347">
        <v>3.8100000000000002E-2</v>
      </c>
      <c r="DK347" t="s">
        <v>1276</v>
      </c>
      <c r="DL347" t="s">
        <v>1277</v>
      </c>
      <c r="DM347">
        <v>8252</v>
      </c>
      <c r="DN347">
        <v>8231</v>
      </c>
      <c r="DO347" t="s">
        <v>1278</v>
      </c>
      <c r="DP347" t="s">
        <v>403</v>
      </c>
      <c r="DQ347" t="s">
        <v>142</v>
      </c>
      <c r="DR347">
        <v>11</v>
      </c>
      <c r="DS347">
        <v>20091105</v>
      </c>
      <c r="DT347" t="s">
        <v>718</v>
      </c>
      <c r="DU347">
        <v>150</v>
      </c>
      <c r="DV347" t="s">
        <v>1233</v>
      </c>
    </row>
    <row r="348" spans="1:126">
      <c r="A348" t="s">
        <v>126</v>
      </c>
      <c r="B348">
        <v>4</v>
      </c>
      <c r="C348">
        <v>8.1</v>
      </c>
      <c r="D348">
        <v>71579</v>
      </c>
      <c r="E348" t="s">
        <v>144</v>
      </c>
      <c r="F348" t="s">
        <v>145</v>
      </c>
      <c r="G348">
        <v>20091108</v>
      </c>
      <c r="H348" t="s">
        <v>718</v>
      </c>
      <c r="I348" t="s">
        <v>236</v>
      </c>
      <c r="J348">
        <v>20091110</v>
      </c>
      <c r="K348">
        <v>20100508</v>
      </c>
      <c r="L348" t="s">
        <v>1156</v>
      </c>
      <c r="M348" t="s">
        <v>470</v>
      </c>
      <c r="N348" t="s">
        <v>1250</v>
      </c>
      <c r="O348" t="s">
        <v>133</v>
      </c>
      <c r="P348">
        <v>-8.6199999999999999E-2</v>
      </c>
      <c r="Q348" t="s">
        <v>135</v>
      </c>
      <c r="R348" t="s">
        <v>136</v>
      </c>
      <c r="S348" t="s">
        <v>135</v>
      </c>
      <c r="T348" t="s">
        <v>137</v>
      </c>
      <c r="U348" t="s">
        <v>137</v>
      </c>
      <c r="V348">
        <v>0</v>
      </c>
      <c r="W348" t="s">
        <v>147</v>
      </c>
      <c r="X348">
        <v>143.5</v>
      </c>
      <c r="Y348">
        <v>20091106</v>
      </c>
      <c r="Z348" t="s">
        <v>138</v>
      </c>
      <c r="AA348" t="s">
        <v>294</v>
      </c>
      <c r="AB348" t="s">
        <v>1234</v>
      </c>
      <c r="AC348">
        <v>40</v>
      </c>
      <c r="AD348">
        <v>71.819999999999993</v>
      </c>
      <c r="AE348">
        <v>65.540000000000006</v>
      </c>
      <c r="AF348">
        <v>10.91</v>
      </c>
      <c r="AG348">
        <v>10.119999999999999</v>
      </c>
      <c r="AH348">
        <v>10.199999999999999</v>
      </c>
      <c r="AI348">
        <v>120</v>
      </c>
      <c r="AJ348" t="s">
        <v>1279</v>
      </c>
      <c r="AK348">
        <v>40</v>
      </c>
      <c r="AL348">
        <v>4.7</v>
      </c>
      <c r="AM348">
        <v>3.4</v>
      </c>
      <c r="AN348">
        <v>8.1</v>
      </c>
      <c r="AO348">
        <v>0</v>
      </c>
      <c r="AP348">
        <v>3148</v>
      </c>
      <c r="AQ348">
        <v>3154</v>
      </c>
      <c r="AR348">
        <v>3150.4</v>
      </c>
      <c r="AS348">
        <v>13.4</v>
      </c>
      <c r="AT348">
        <v>13.6</v>
      </c>
      <c r="AU348">
        <v>13.5</v>
      </c>
      <c r="AV348">
        <v>2.25</v>
      </c>
      <c r="AW348">
        <v>2.31</v>
      </c>
      <c r="AX348">
        <v>2.2799999999999998</v>
      </c>
      <c r="AY348">
        <v>7.1</v>
      </c>
      <c r="AZ348">
        <v>7.6</v>
      </c>
      <c r="BA348">
        <v>7.4</v>
      </c>
      <c r="BB348" t="s">
        <v>168</v>
      </c>
      <c r="BC348" t="s">
        <v>168</v>
      </c>
      <c r="BD348" t="s">
        <v>168</v>
      </c>
      <c r="BE348">
        <v>840</v>
      </c>
      <c r="BF348">
        <v>868</v>
      </c>
      <c r="BG348">
        <v>850</v>
      </c>
      <c r="BH348">
        <v>142.69999999999999</v>
      </c>
      <c r="BI348">
        <v>143.6</v>
      </c>
      <c r="BJ348">
        <v>143.30000000000001</v>
      </c>
      <c r="BK348">
        <v>87.8</v>
      </c>
      <c r="BL348">
        <v>88.3</v>
      </c>
      <c r="BM348">
        <v>88</v>
      </c>
      <c r="BN348">
        <v>93.3</v>
      </c>
      <c r="BO348">
        <v>93.8</v>
      </c>
      <c r="BP348">
        <v>93.6</v>
      </c>
      <c r="BQ348">
        <v>5.4</v>
      </c>
      <c r="BR348">
        <v>5.7</v>
      </c>
      <c r="BS348">
        <v>5.5</v>
      </c>
      <c r="BT348">
        <v>25.2</v>
      </c>
      <c r="BU348">
        <v>30.8</v>
      </c>
      <c r="BV348">
        <v>28</v>
      </c>
      <c r="BW348">
        <v>276</v>
      </c>
      <c r="BX348">
        <v>276</v>
      </c>
      <c r="BY348">
        <v>276</v>
      </c>
      <c r="BZ348">
        <v>8.5</v>
      </c>
      <c r="CA348">
        <v>8.5</v>
      </c>
      <c r="CB348">
        <v>8.5</v>
      </c>
      <c r="CC348">
        <v>0.1</v>
      </c>
      <c r="CD348">
        <v>0.2</v>
      </c>
      <c r="CE348">
        <v>0.2</v>
      </c>
      <c r="CF348">
        <v>0.5</v>
      </c>
      <c r="CG348">
        <v>0.5</v>
      </c>
      <c r="CH348">
        <v>0.5</v>
      </c>
      <c r="CI348">
        <v>35</v>
      </c>
      <c r="CJ348">
        <v>35</v>
      </c>
      <c r="CK348">
        <v>35</v>
      </c>
      <c r="CL348">
        <v>195.4</v>
      </c>
      <c r="CM348">
        <v>235</v>
      </c>
      <c r="CN348">
        <v>221.7</v>
      </c>
      <c r="CO348">
        <v>1660</v>
      </c>
      <c r="CP348">
        <v>720</v>
      </c>
      <c r="CQ348">
        <v>540</v>
      </c>
      <c r="CR348">
        <v>1720</v>
      </c>
      <c r="CS348">
        <v>5.5899999999999998E-2</v>
      </c>
      <c r="CT348">
        <v>5.5899999999999998E-2</v>
      </c>
      <c r="CU348">
        <v>5.5899999999999998E-2</v>
      </c>
      <c r="CV348">
        <v>8.6400000000000005E-2</v>
      </c>
      <c r="CW348">
        <v>8.6400000000000005E-2</v>
      </c>
      <c r="CX348">
        <v>8.6400000000000005E-2</v>
      </c>
      <c r="CY348">
        <v>6.0999999999999999E-2</v>
      </c>
      <c r="CZ348">
        <v>6.0999999999999999E-2</v>
      </c>
      <c r="DA348">
        <v>6.0999999999999999E-2</v>
      </c>
      <c r="DB348">
        <v>6.0999999999999999E-2</v>
      </c>
      <c r="DC348">
        <v>6.6000000000000003E-2</v>
      </c>
      <c r="DD348">
        <v>6.3500000000000001E-2</v>
      </c>
      <c r="DE348">
        <v>7.3700000000000002E-2</v>
      </c>
      <c r="DF348">
        <v>7.3700000000000002E-2</v>
      </c>
      <c r="DG348">
        <v>7.3700000000000002E-2</v>
      </c>
      <c r="DH348">
        <v>0</v>
      </c>
      <c r="DI348">
        <v>3</v>
      </c>
      <c r="DJ348">
        <v>3.0499999999999999E-2</v>
      </c>
      <c r="DK348" t="s">
        <v>1276</v>
      </c>
      <c r="DL348" t="s">
        <v>1277</v>
      </c>
      <c r="DM348">
        <v>8252</v>
      </c>
      <c r="DN348">
        <v>8231</v>
      </c>
      <c r="DO348" t="s">
        <v>1278</v>
      </c>
      <c r="DP348" t="s">
        <v>479</v>
      </c>
      <c r="DQ348" t="s">
        <v>142</v>
      </c>
      <c r="DR348">
        <v>12</v>
      </c>
      <c r="DS348">
        <v>20091108</v>
      </c>
      <c r="DT348" t="s">
        <v>718</v>
      </c>
      <c r="DU348">
        <v>150</v>
      </c>
      <c r="DV348" t="s">
        <v>1233</v>
      </c>
    </row>
    <row r="349" spans="1:126">
      <c r="A349" t="s">
        <v>160</v>
      </c>
      <c r="B349">
        <v>5</v>
      </c>
      <c r="C349">
        <v>33.299999999999997</v>
      </c>
      <c r="D349">
        <v>71583</v>
      </c>
      <c r="E349" t="s">
        <v>577</v>
      </c>
      <c r="F349" t="s">
        <v>128</v>
      </c>
      <c r="G349">
        <v>20091108</v>
      </c>
      <c r="H349" t="s">
        <v>1280</v>
      </c>
      <c r="I349" t="s">
        <v>334</v>
      </c>
      <c r="J349">
        <v>20091113</v>
      </c>
      <c r="K349" t="s">
        <v>624</v>
      </c>
      <c r="L349" t="s">
        <v>930</v>
      </c>
      <c r="M349" t="s">
        <v>1281</v>
      </c>
      <c r="N349" t="s">
        <v>1282</v>
      </c>
      <c r="O349" t="s">
        <v>1283</v>
      </c>
      <c r="P349">
        <v>3.7351999999999999</v>
      </c>
      <c r="Q349" t="s">
        <v>135</v>
      </c>
      <c r="R349" t="s">
        <v>136</v>
      </c>
      <c r="S349" t="s">
        <v>135</v>
      </c>
      <c r="T349" t="s">
        <v>137</v>
      </c>
      <c r="U349" t="s">
        <v>137</v>
      </c>
      <c r="V349">
        <v>0</v>
      </c>
      <c r="W349" t="s">
        <v>164</v>
      </c>
      <c r="X349">
        <v>143.5</v>
      </c>
      <c r="Y349">
        <v>20091106</v>
      </c>
      <c r="Z349" t="s">
        <v>138</v>
      </c>
      <c r="AA349" t="s">
        <v>208</v>
      </c>
      <c r="AB349" t="s">
        <v>1271</v>
      </c>
      <c r="AC349">
        <v>40</v>
      </c>
      <c r="AD349">
        <v>59.06</v>
      </c>
      <c r="AE349">
        <v>53.99</v>
      </c>
      <c r="AF349">
        <v>10.16</v>
      </c>
      <c r="AG349">
        <v>9.44</v>
      </c>
      <c r="AH349">
        <v>9.77</v>
      </c>
      <c r="AI349">
        <v>140</v>
      </c>
      <c r="AJ349" t="s">
        <v>1284</v>
      </c>
      <c r="AK349">
        <v>40</v>
      </c>
      <c r="AL349">
        <v>14.9</v>
      </c>
      <c r="AM349">
        <v>18.399999999999999</v>
      </c>
      <c r="AN349">
        <v>33.299999999999997</v>
      </c>
      <c r="AO349">
        <v>0</v>
      </c>
      <c r="AP349">
        <v>3144</v>
      </c>
      <c r="AQ349">
        <v>3153</v>
      </c>
      <c r="AR349">
        <v>3150</v>
      </c>
      <c r="AS349">
        <v>13.3</v>
      </c>
      <c r="AT349">
        <v>13.5</v>
      </c>
      <c r="AU349">
        <v>13.4</v>
      </c>
      <c r="AV349">
        <v>2.2200000000000002</v>
      </c>
      <c r="AW349">
        <v>2.3199999999999998</v>
      </c>
      <c r="AX349">
        <v>2.25</v>
      </c>
      <c r="AY349">
        <v>5477.2</v>
      </c>
      <c r="AZ349">
        <v>6126.1</v>
      </c>
      <c r="BA349">
        <v>5821.3</v>
      </c>
      <c r="BB349">
        <v>2145.9</v>
      </c>
      <c r="BC349">
        <v>2540</v>
      </c>
      <c r="BD349">
        <v>2274.5</v>
      </c>
      <c r="BE349">
        <v>834</v>
      </c>
      <c r="BF349">
        <v>859</v>
      </c>
      <c r="BG349">
        <v>850</v>
      </c>
      <c r="BH349">
        <v>143.19999999999999</v>
      </c>
      <c r="BI349">
        <v>143.6</v>
      </c>
      <c r="BJ349">
        <v>143.5</v>
      </c>
      <c r="BK349">
        <v>87.6</v>
      </c>
      <c r="BL349">
        <v>88.2</v>
      </c>
      <c r="BM349">
        <v>87.9</v>
      </c>
      <c r="BN349">
        <v>93.1</v>
      </c>
      <c r="BO349">
        <v>93.8</v>
      </c>
      <c r="BP349">
        <v>93.5</v>
      </c>
      <c r="BQ349">
        <v>5.5</v>
      </c>
      <c r="BR349">
        <v>5.7</v>
      </c>
      <c r="BS349">
        <v>5.6</v>
      </c>
      <c r="BT349">
        <v>36.6</v>
      </c>
      <c r="BU349">
        <v>43</v>
      </c>
      <c r="BV349">
        <v>40.1</v>
      </c>
      <c r="BW349">
        <v>270</v>
      </c>
      <c r="BX349">
        <v>277</v>
      </c>
      <c r="BY349">
        <v>274</v>
      </c>
      <c r="BZ349">
        <v>10.8</v>
      </c>
      <c r="CA349">
        <v>11.8</v>
      </c>
      <c r="CB349">
        <v>11.2</v>
      </c>
      <c r="CC349">
        <v>0.1</v>
      </c>
      <c r="CD349">
        <v>0.2</v>
      </c>
      <c r="CE349">
        <v>0.1</v>
      </c>
      <c r="CF349">
        <v>0.48</v>
      </c>
      <c r="CG349">
        <v>0.52</v>
      </c>
      <c r="CH349">
        <v>0.5</v>
      </c>
      <c r="CI349">
        <v>35</v>
      </c>
      <c r="CJ349">
        <v>35</v>
      </c>
      <c r="CK349">
        <v>35</v>
      </c>
      <c r="CL349">
        <v>160.4</v>
      </c>
      <c r="CM349">
        <v>193.3</v>
      </c>
      <c r="CN349">
        <v>174.5</v>
      </c>
      <c r="CO349">
        <v>1660</v>
      </c>
      <c r="CP349">
        <v>720</v>
      </c>
      <c r="CQ349">
        <v>540</v>
      </c>
      <c r="CR349">
        <v>1700</v>
      </c>
      <c r="CS349">
        <v>7.3700000000000002E-2</v>
      </c>
      <c r="CT349">
        <v>8.3799999999999999E-2</v>
      </c>
      <c r="CU349">
        <v>7.8700000000000006E-2</v>
      </c>
      <c r="CV349">
        <v>0.1016</v>
      </c>
      <c r="CW349">
        <v>0.1041</v>
      </c>
      <c r="CX349">
        <v>0.10349999999999999</v>
      </c>
      <c r="CY349">
        <v>6.0999999999999999E-2</v>
      </c>
      <c r="CZ349">
        <v>6.3500000000000001E-2</v>
      </c>
      <c r="DA349">
        <v>6.2199999999999998E-2</v>
      </c>
      <c r="DB349">
        <v>5.33E-2</v>
      </c>
      <c r="DC349">
        <v>6.0999999999999999E-2</v>
      </c>
      <c r="DD349">
        <v>5.7200000000000001E-2</v>
      </c>
      <c r="DE349">
        <v>6.0999999999999999E-2</v>
      </c>
      <c r="DF349">
        <v>6.6000000000000003E-2</v>
      </c>
      <c r="DG349">
        <v>6.3500000000000001E-2</v>
      </c>
      <c r="DH349">
        <v>2.5000000000000001E-3</v>
      </c>
      <c r="DI349">
        <v>4</v>
      </c>
      <c r="DJ349">
        <v>1.6999999999999999E-3</v>
      </c>
      <c r="DK349" t="s">
        <v>1151</v>
      </c>
      <c r="DL349">
        <v>320</v>
      </c>
      <c r="DM349">
        <v>8252</v>
      </c>
      <c r="DN349" t="s">
        <v>188</v>
      </c>
      <c r="DO349">
        <v>1236</v>
      </c>
      <c r="DP349">
        <v>2405</v>
      </c>
      <c r="DQ349" t="s">
        <v>965</v>
      </c>
      <c r="DR349">
        <v>238</v>
      </c>
      <c r="DS349">
        <v>20091108</v>
      </c>
      <c r="DT349" t="s">
        <v>1280</v>
      </c>
      <c r="DU349">
        <v>320</v>
      </c>
      <c r="DV349" t="s">
        <v>1233</v>
      </c>
    </row>
    <row r="350" spans="1:126">
      <c r="A350" t="s">
        <v>160</v>
      </c>
      <c r="B350">
        <v>5</v>
      </c>
      <c r="C350">
        <v>8.1999999999999993</v>
      </c>
      <c r="D350">
        <v>71585</v>
      </c>
      <c r="E350" t="s">
        <v>144</v>
      </c>
      <c r="F350" t="s">
        <v>145</v>
      </c>
      <c r="G350">
        <v>20091116</v>
      </c>
      <c r="H350" t="s">
        <v>208</v>
      </c>
      <c r="I350" t="s">
        <v>236</v>
      </c>
      <c r="J350">
        <v>20091119</v>
      </c>
      <c r="K350">
        <v>20100516</v>
      </c>
      <c r="L350" t="s">
        <v>1242</v>
      </c>
      <c r="M350" t="s">
        <v>133</v>
      </c>
      <c r="N350" t="s">
        <v>133</v>
      </c>
      <c r="O350" t="s">
        <v>133</v>
      </c>
      <c r="P350">
        <v>-4.3099999999999999E-2</v>
      </c>
      <c r="Q350" t="s">
        <v>135</v>
      </c>
      <c r="R350" t="s">
        <v>136</v>
      </c>
      <c r="S350" t="s">
        <v>135</v>
      </c>
      <c r="T350" t="s">
        <v>137</v>
      </c>
      <c r="U350" t="s">
        <v>137</v>
      </c>
      <c r="V350">
        <v>0</v>
      </c>
      <c r="W350" t="s">
        <v>200</v>
      </c>
      <c r="X350">
        <v>143.5</v>
      </c>
      <c r="Y350">
        <v>20091114</v>
      </c>
      <c r="Z350" t="s">
        <v>138</v>
      </c>
      <c r="AA350" t="s">
        <v>186</v>
      </c>
      <c r="AB350" t="s">
        <v>1271</v>
      </c>
      <c r="AC350">
        <v>40</v>
      </c>
      <c r="AD350">
        <v>71.72</v>
      </c>
      <c r="AE350">
        <v>66.83</v>
      </c>
      <c r="AF350">
        <v>10.86</v>
      </c>
      <c r="AG350">
        <v>10.32</v>
      </c>
      <c r="AH350">
        <v>10.47</v>
      </c>
      <c r="AI350">
        <v>40</v>
      </c>
      <c r="AJ350" t="s">
        <v>1285</v>
      </c>
      <c r="AK350">
        <v>40</v>
      </c>
      <c r="AL350">
        <v>4</v>
      </c>
      <c r="AM350">
        <v>4.2</v>
      </c>
      <c r="AN350">
        <v>8.1999999999999993</v>
      </c>
      <c r="AO350">
        <v>0</v>
      </c>
      <c r="AP350">
        <v>3144</v>
      </c>
      <c r="AQ350">
        <v>3153</v>
      </c>
      <c r="AR350">
        <v>3150</v>
      </c>
      <c r="AS350">
        <v>13.4</v>
      </c>
      <c r="AT350">
        <v>13.5</v>
      </c>
      <c r="AU350">
        <v>13.4</v>
      </c>
      <c r="AV350">
        <v>2.23</v>
      </c>
      <c r="AW350">
        <v>2.2599999999999998</v>
      </c>
      <c r="AX350">
        <v>2.25</v>
      </c>
      <c r="AY350">
        <v>5267.2</v>
      </c>
      <c r="AZ350">
        <v>5827.1</v>
      </c>
      <c r="BA350">
        <v>5576</v>
      </c>
      <c r="BB350">
        <v>1891.4</v>
      </c>
      <c r="BC350">
        <v>2341.9</v>
      </c>
      <c r="BD350">
        <v>2203.9</v>
      </c>
      <c r="BE350">
        <v>832</v>
      </c>
      <c r="BF350">
        <v>874</v>
      </c>
      <c r="BG350">
        <v>850</v>
      </c>
      <c r="BH350">
        <v>143.5</v>
      </c>
      <c r="BI350">
        <v>143.5</v>
      </c>
      <c r="BJ350">
        <v>143.5</v>
      </c>
      <c r="BK350">
        <v>87.6</v>
      </c>
      <c r="BL350">
        <v>88.2</v>
      </c>
      <c r="BM350">
        <v>87.9</v>
      </c>
      <c r="BN350">
        <v>93.2</v>
      </c>
      <c r="BO350">
        <v>93.7</v>
      </c>
      <c r="BP350">
        <v>93.5</v>
      </c>
      <c r="BQ350">
        <v>5.5</v>
      </c>
      <c r="BR350">
        <v>5.8</v>
      </c>
      <c r="BS350">
        <v>5.6</v>
      </c>
      <c r="BT350">
        <v>32.9</v>
      </c>
      <c r="BU350">
        <v>39.9</v>
      </c>
      <c r="BV350">
        <v>37.1</v>
      </c>
      <c r="BW350">
        <v>271</v>
      </c>
      <c r="BX350">
        <v>276</v>
      </c>
      <c r="BY350">
        <v>273</v>
      </c>
      <c r="BZ350">
        <v>10.4</v>
      </c>
      <c r="CA350">
        <v>11.5</v>
      </c>
      <c r="CB350">
        <v>10.8</v>
      </c>
      <c r="CC350">
        <v>0.2</v>
      </c>
      <c r="CD350">
        <v>0.2</v>
      </c>
      <c r="CE350">
        <v>0.2</v>
      </c>
      <c r="CF350">
        <v>0.48</v>
      </c>
      <c r="CG350">
        <v>0.55000000000000004</v>
      </c>
      <c r="CH350">
        <v>0.5</v>
      </c>
      <c r="CI350">
        <v>35</v>
      </c>
      <c r="CJ350">
        <v>35</v>
      </c>
      <c r="CK350">
        <v>35</v>
      </c>
      <c r="CL350">
        <v>202.5</v>
      </c>
      <c r="CM350">
        <v>231.3</v>
      </c>
      <c r="CN350">
        <v>220.7</v>
      </c>
      <c r="CO350">
        <v>1660</v>
      </c>
      <c r="CP350">
        <v>720</v>
      </c>
      <c r="CQ350">
        <v>540</v>
      </c>
      <c r="CR350">
        <v>1800</v>
      </c>
      <c r="CS350">
        <v>6.6000000000000003E-2</v>
      </c>
      <c r="CT350">
        <v>7.1099999999999997E-2</v>
      </c>
      <c r="CU350">
        <v>6.9199999999999998E-2</v>
      </c>
      <c r="CV350">
        <v>8.6400000000000005E-2</v>
      </c>
      <c r="CW350">
        <v>0.1016</v>
      </c>
      <c r="CX350">
        <v>9.4600000000000004E-2</v>
      </c>
      <c r="CY350">
        <v>6.0999999999999999E-2</v>
      </c>
      <c r="CZ350">
        <v>6.3500000000000001E-2</v>
      </c>
      <c r="DA350">
        <v>6.2199999999999998E-2</v>
      </c>
      <c r="DB350">
        <v>5.5899999999999998E-2</v>
      </c>
      <c r="DC350">
        <v>6.3500000000000001E-2</v>
      </c>
      <c r="DD350">
        <v>5.9700000000000003E-2</v>
      </c>
      <c r="DE350">
        <v>5.8400000000000001E-2</v>
      </c>
      <c r="DF350">
        <v>6.0999999999999999E-2</v>
      </c>
      <c r="DG350">
        <v>5.9700000000000003E-2</v>
      </c>
      <c r="DH350">
        <v>2.5000000000000001E-3</v>
      </c>
      <c r="DI350">
        <v>5</v>
      </c>
      <c r="DJ350">
        <v>3.8100000000000002E-2</v>
      </c>
      <c r="DK350" t="s">
        <v>1151</v>
      </c>
      <c r="DL350">
        <v>320</v>
      </c>
      <c r="DM350">
        <v>8252</v>
      </c>
      <c r="DN350" t="s">
        <v>188</v>
      </c>
      <c r="DO350">
        <v>1236</v>
      </c>
      <c r="DP350">
        <v>2405</v>
      </c>
      <c r="DQ350" t="s">
        <v>965</v>
      </c>
      <c r="DR350" t="s">
        <v>1286</v>
      </c>
      <c r="DS350">
        <v>20091116</v>
      </c>
      <c r="DT350" t="s">
        <v>208</v>
      </c>
      <c r="DU350">
        <v>320</v>
      </c>
      <c r="DV350" t="s">
        <v>1233</v>
      </c>
    </row>
    <row r="351" spans="1:126">
      <c r="A351" t="s">
        <v>160</v>
      </c>
      <c r="B351">
        <v>3</v>
      </c>
      <c r="C351">
        <v>25.7</v>
      </c>
      <c r="D351">
        <v>71954</v>
      </c>
      <c r="E351" t="s">
        <v>577</v>
      </c>
      <c r="F351" t="s">
        <v>145</v>
      </c>
      <c r="G351">
        <v>20091119</v>
      </c>
      <c r="H351" t="s">
        <v>1046</v>
      </c>
      <c r="I351" t="s">
        <v>236</v>
      </c>
      <c r="J351">
        <v>20091123</v>
      </c>
      <c r="K351">
        <v>20100519</v>
      </c>
      <c r="L351" t="s">
        <v>1287</v>
      </c>
      <c r="M351" t="s">
        <v>1288</v>
      </c>
      <c r="N351" t="s">
        <v>133</v>
      </c>
      <c r="O351" t="s">
        <v>133</v>
      </c>
      <c r="P351">
        <v>1.9384999999999999</v>
      </c>
      <c r="Q351" t="s">
        <v>135</v>
      </c>
      <c r="R351" t="s">
        <v>136</v>
      </c>
      <c r="S351" t="s">
        <v>135</v>
      </c>
      <c r="T351" t="s">
        <v>137</v>
      </c>
      <c r="U351" t="s">
        <v>137</v>
      </c>
      <c r="V351">
        <v>0</v>
      </c>
      <c r="W351" t="s">
        <v>200</v>
      </c>
      <c r="X351">
        <v>143.5</v>
      </c>
      <c r="Y351">
        <v>20091117</v>
      </c>
      <c r="Z351" t="s">
        <v>138</v>
      </c>
      <c r="AA351" t="s">
        <v>597</v>
      </c>
      <c r="AB351" t="s">
        <v>1271</v>
      </c>
      <c r="AC351">
        <v>40</v>
      </c>
      <c r="AD351">
        <v>59.03</v>
      </c>
      <c r="AE351">
        <v>53.48</v>
      </c>
      <c r="AF351">
        <v>10.19</v>
      </c>
      <c r="AG351">
        <v>9.32</v>
      </c>
      <c r="AH351">
        <v>9.48</v>
      </c>
      <c r="AI351">
        <v>60</v>
      </c>
      <c r="AJ351" t="s">
        <v>1289</v>
      </c>
      <c r="AK351">
        <v>40</v>
      </c>
      <c r="AL351">
        <v>13.3</v>
      </c>
      <c r="AM351">
        <v>12.4</v>
      </c>
      <c r="AN351">
        <v>25.7</v>
      </c>
      <c r="AO351">
        <v>0</v>
      </c>
      <c r="AP351">
        <v>3147</v>
      </c>
      <c r="AQ351">
        <v>3153</v>
      </c>
      <c r="AR351">
        <v>3150</v>
      </c>
      <c r="AS351">
        <v>13.4</v>
      </c>
      <c r="AT351">
        <v>13.5</v>
      </c>
      <c r="AU351">
        <v>13.4</v>
      </c>
      <c r="AV351">
        <v>2.2200000000000002</v>
      </c>
      <c r="AW351">
        <v>2.27</v>
      </c>
      <c r="AX351">
        <v>2.25</v>
      </c>
      <c r="AY351">
        <v>4398.8</v>
      </c>
      <c r="AZ351">
        <v>5571.3</v>
      </c>
      <c r="BA351">
        <v>5069.8999999999996</v>
      </c>
      <c r="BB351">
        <v>1966</v>
      </c>
      <c r="BC351">
        <v>2181.8000000000002</v>
      </c>
      <c r="BD351">
        <v>2066.6999999999998</v>
      </c>
      <c r="BE351">
        <v>827</v>
      </c>
      <c r="BF351">
        <v>876</v>
      </c>
      <c r="BG351">
        <v>850</v>
      </c>
      <c r="BH351">
        <v>143.4</v>
      </c>
      <c r="BI351">
        <v>143.6</v>
      </c>
      <c r="BJ351">
        <v>143.5</v>
      </c>
      <c r="BK351">
        <v>87.4</v>
      </c>
      <c r="BL351">
        <v>88.1</v>
      </c>
      <c r="BM351">
        <v>87.9</v>
      </c>
      <c r="BN351">
        <v>93.2</v>
      </c>
      <c r="BO351">
        <v>93.7</v>
      </c>
      <c r="BP351">
        <v>93.5</v>
      </c>
      <c r="BQ351">
        <v>5.5</v>
      </c>
      <c r="BR351">
        <v>5.8</v>
      </c>
      <c r="BS351">
        <v>5.6</v>
      </c>
      <c r="BT351">
        <v>27</v>
      </c>
      <c r="BU351">
        <v>36.6</v>
      </c>
      <c r="BV351">
        <v>33</v>
      </c>
      <c r="BW351">
        <v>272</v>
      </c>
      <c r="BX351">
        <v>276</v>
      </c>
      <c r="BY351">
        <v>274</v>
      </c>
      <c r="BZ351">
        <v>8</v>
      </c>
      <c r="CA351">
        <v>12.2</v>
      </c>
      <c r="CB351">
        <v>9.6</v>
      </c>
      <c r="CC351">
        <v>0.5</v>
      </c>
      <c r="CD351">
        <v>0.7</v>
      </c>
      <c r="CE351">
        <v>0.5</v>
      </c>
      <c r="CF351">
        <v>0.42</v>
      </c>
      <c r="CG351">
        <v>0.57999999999999996</v>
      </c>
      <c r="CH351">
        <v>0.5</v>
      </c>
      <c r="CI351">
        <v>35</v>
      </c>
      <c r="CJ351">
        <v>35</v>
      </c>
      <c r="CK351">
        <v>35</v>
      </c>
      <c r="CL351">
        <v>114.6</v>
      </c>
      <c r="CM351">
        <v>162.30000000000001</v>
      </c>
      <c r="CN351">
        <v>139.4</v>
      </c>
      <c r="CO351">
        <v>1660</v>
      </c>
      <c r="CP351">
        <v>720</v>
      </c>
      <c r="CQ351">
        <v>540</v>
      </c>
      <c r="CR351">
        <v>1780</v>
      </c>
      <c r="CS351">
        <v>6.3500000000000001E-2</v>
      </c>
      <c r="CT351">
        <v>8.3799999999999999E-2</v>
      </c>
      <c r="CU351">
        <v>7.4300000000000005E-2</v>
      </c>
      <c r="CV351">
        <v>0.1118</v>
      </c>
      <c r="CW351">
        <v>0.1168</v>
      </c>
      <c r="CX351">
        <v>0.1143</v>
      </c>
      <c r="CY351">
        <v>7.1099999999999997E-2</v>
      </c>
      <c r="CZ351">
        <v>7.1099999999999997E-2</v>
      </c>
      <c r="DA351">
        <v>7.1099999999999997E-2</v>
      </c>
      <c r="DB351">
        <v>6.8599999999999994E-2</v>
      </c>
      <c r="DC351">
        <v>7.1099999999999997E-2</v>
      </c>
      <c r="DD351">
        <v>6.9800000000000001E-2</v>
      </c>
      <c r="DE351">
        <v>6.6000000000000003E-2</v>
      </c>
      <c r="DF351">
        <v>7.1099999999999997E-2</v>
      </c>
      <c r="DG351">
        <v>6.8599999999999994E-2</v>
      </c>
      <c r="DH351">
        <v>0</v>
      </c>
      <c r="DI351">
        <v>4</v>
      </c>
      <c r="DJ351">
        <v>5.0799999999999998E-2</v>
      </c>
      <c r="DK351" t="s">
        <v>1222</v>
      </c>
      <c r="DL351">
        <v>152</v>
      </c>
      <c r="DM351">
        <v>8252</v>
      </c>
      <c r="DN351" t="s">
        <v>188</v>
      </c>
      <c r="DO351" t="s">
        <v>1205</v>
      </c>
      <c r="DP351">
        <v>2405</v>
      </c>
      <c r="DQ351" t="s">
        <v>965</v>
      </c>
      <c r="DR351">
        <v>385</v>
      </c>
      <c r="DS351">
        <v>20091119</v>
      </c>
      <c r="DT351" t="s">
        <v>1046</v>
      </c>
      <c r="DU351">
        <v>152</v>
      </c>
      <c r="DV351" t="s">
        <v>1233</v>
      </c>
    </row>
    <row r="352" spans="1:126">
      <c r="A352" t="s">
        <v>126</v>
      </c>
      <c r="B352">
        <v>4</v>
      </c>
      <c r="C352">
        <v>11.6</v>
      </c>
      <c r="D352">
        <v>73321</v>
      </c>
      <c r="E352" t="s">
        <v>144</v>
      </c>
      <c r="F352" t="s">
        <v>145</v>
      </c>
      <c r="G352">
        <v>20091223</v>
      </c>
      <c r="H352" t="s">
        <v>943</v>
      </c>
      <c r="I352" t="s">
        <v>236</v>
      </c>
      <c r="J352">
        <v>20091223</v>
      </c>
      <c r="K352">
        <v>20100623</v>
      </c>
      <c r="L352" t="s">
        <v>382</v>
      </c>
      <c r="M352" t="s">
        <v>470</v>
      </c>
      <c r="N352" t="s">
        <v>133</v>
      </c>
      <c r="O352" t="s">
        <v>133</v>
      </c>
      <c r="P352">
        <v>1.4224000000000001</v>
      </c>
      <c r="Q352" t="s">
        <v>135</v>
      </c>
      <c r="R352" t="s">
        <v>136</v>
      </c>
      <c r="S352" t="s">
        <v>135</v>
      </c>
      <c r="T352" t="s">
        <v>137</v>
      </c>
      <c r="U352" t="s">
        <v>137</v>
      </c>
      <c r="V352">
        <v>0</v>
      </c>
      <c r="W352" t="s">
        <v>147</v>
      </c>
      <c r="X352">
        <v>143.5</v>
      </c>
      <c r="Y352">
        <v>20091221</v>
      </c>
      <c r="Z352" t="s">
        <v>138</v>
      </c>
      <c r="AA352" t="s">
        <v>715</v>
      </c>
      <c r="AB352" t="s">
        <v>1290</v>
      </c>
      <c r="AC352">
        <v>40</v>
      </c>
      <c r="AD352">
        <v>71.81</v>
      </c>
      <c r="AE352">
        <v>65.430000000000007</v>
      </c>
      <c r="AF352">
        <v>10.91</v>
      </c>
      <c r="AG352">
        <v>10.130000000000001</v>
      </c>
      <c r="AH352">
        <v>10.43</v>
      </c>
      <c r="AI352">
        <v>20</v>
      </c>
      <c r="AJ352" t="s">
        <v>1291</v>
      </c>
      <c r="AK352">
        <v>40</v>
      </c>
      <c r="AL352">
        <v>5.2</v>
      </c>
      <c r="AM352">
        <v>6.4</v>
      </c>
      <c r="AN352">
        <v>11.6</v>
      </c>
      <c r="AO352">
        <v>0</v>
      </c>
      <c r="AP352">
        <v>3143</v>
      </c>
      <c r="AQ352">
        <v>3155</v>
      </c>
      <c r="AR352">
        <v>3147.1</v>
      </c>
      <c r="AS352">
        <v>13.2</v>
      </c>
      <c r="AT352">
        <v>13.5</v>
      </c>
      <c r="AU352">
        <v>13.3</v>
      </c>
      <c r="AV352">
        <v>2.2200000000000002</v>
      </c>
      <c r="AW352">
        <v>2.2599999999999998</v>
      </c>
      <c r="AX352">
        <v>2.2400000000000002</v>
      </c>
      <c r="AY352">
        <v>5.3</v>
      </c>
      <c r="AZ352">
        <v>6.1</v>
      </c>
      <c r="BA352">
        <v>5.7</v>
      </c>
      <c r="BB352" t="s">
        <v>168</v>
      </c>
      <c r="BC352" t="s">
        <v>168</v>
      </c>
      <c r="BD352" t="s">
        <v>168</v>
      </c>
      <c r="BE352">
        <v>831</v>
      </c>
      <c r="BF352">
        <v>871</v>
      </c>
      <c r="BG352">
        <v>843</v>
      </c>
      <c r="BH352">
        <v>142.69999999999999</v>
      </c>
      <c r="BI352">
        <v>143.9</v>
      </c>
      <c r="BJ352">
        <v>143.30000000000001</v>
      </c>
      <c r="BK352">
        <v>88.1</v>
      </c>
      <c r="BL352">
        <v>88.5</v>
      </c>
      <c r="BM352">
        <v>88.2</v>
      </c>
      <c r="BN352">
        <v>93.6</v>
      </c>
      <c r="BO352">
        <v>94.1</v>
      </c>
      <c r="BP352">
        <v>93.8</v>
      </c>
      <c r="BQ352">
        <v>5.4</v>
      </c>
      <c r="BR352">
        <v>5.8</v>
      </c>
      <c r="BS352">
        <v>5.6</v>
      </c>
      <c r="BT352">
        <v>27.6</v>
      </c>
      <c r="BU352">
        <v>30.9</v>
      </c>
      <c r="BV352">
        <v>29.5</v>
      </c>
      <c r="BW352">
        <v>276</v>
      </c>
      <c r="BX352">
        <v>276</v>
      </c>
      <c r="BY352">
        <v>276</v>
      </c>
      <c r="BZ352">
        <v>11.5</v>
      </c>
      <c r="CA352">
        <v>11.9</v>
      </c>
      <c r="CB352">
        <v>11.6</v>
      </c>
      <c r="CC352">
        <v>0.3</v>
      </c>
      <c r="CD352">
        <v>0.7</v>
      </c>
      <c r="CE352">
        <v>0.4</v>
      </c>
      <c r="CF352">
        <v>0.5</v>
      </c>
      <c r="CG352">
        <v>0.5</v>
      </c>
      <c r="CH352">
        <v>0.5</v>
      </c>
      <c r="CI352">
        <v>35</v>
      </c>
      <c r="CJ352">
        <v>35</v>
      </c>
      <c r="CK352">
        <v>35</v>
      </c>
      <c r="CL352">
        <v>379.4</v>
      </c>
      <c r="CM352">
        <v>640</v>
      </c>
      <c r="CN352">
        <v>450.3</v>
      </c>
      <c r="CO352">
        <v>1660</v>
      </c>
      <c r="CP352">
        <v>720</v>
      </c>
      <c r="CQ352">
        <v>540</v>
      </c>
      <c r="CR352">
        <v>1820</v>
      </c>
      <c r="CS352">
        <v>6.0999999999999999E-2</v>
      </c>
      <c r="CT352">
        <v>6.0999999999999999E-2</v>
      </c>
      <c r="CU352">
        <v>6.0999999999999999E-2</v>
      </c>
      <c r="CV352">
        <v>9.9099999999999994E-2</v>
      </c>
      <c r="CW352">
        <v>9.9099999999999994E-2</v>
      </c>
      <c r="CX352">
        <v>9.9099999999999994E-2</v>
      </c>
      <c r="CY352">
        <v>6.3500000000000001E-2</v>
      </c>
      <c r="CZ352">
        <v>6.3500000000000001E-2</v>
      </c>
      <c r="DA352">
        <v>6.3500000000000001E-2</v>
      </c>
      <c r="DB352">
        <v>5.33E-2</v>
      </c>
      <c r="DC352">
        <v>5.8400000000000001E-2</v>
      </c>
      <c r="DD352">
        <v>5.5899999999999998E-2</v>
      </c>
      <c r="DE352">
        <v>6.8599999999999994E-2</v>
      </c>
      <c r="DF352">
        <v>7.3700000000000002E-2</v>
      </c>
      <c r="DG352">
        <v>7.1099999999999997E-2</v>
      </c>
      <c r="DH352">
        <v>0</v>
      </c>
      <c r="DI352">
        <v>10</v>
      </c>
      <c r="DJ352">
        <v>3.8100000000000002E-2</v>
      </c>
      <c r="DK352" t="s">
        <v>1292</v>
      </c>
      <c r="DL352" t="s">
        <v>1293</v>
      </c>
      <c r="DM352">
        <v>8252</v>
      </c>
      <c r="DN352">
        <v>8231</v>
      </c>
      <c r="DO352">
        <v>1153</v>
      </c>
      <c r="DP352" t="s">
        <v>403</v>
      </c>
      <c r="DQ352" t="s">
        <v>142</v>
      </c>
      <c r="DR352">
        <v>1</v>
      </c>
      <c r="DS352">
        <v>20091223</v>
      </c>
      <c r="DT352" t="s">
        <v>943</v>
      </c>
      <c r="DU352">
        <v>314</v>
      </c>
      <c r="DV352" t="s">
        <v>1233</v>
      </c>
    </row>
    <row r="353" spans="1:126">
      <c r="A353" t="s">
        <v>160</v>
      </c>
      <c r="B353">
        <v>4</v>
      </c>
      <c r="C353">
        <v>37.700000000000003</v>
      </c>
      <c r="D353">
        <v>73385</v>
      </c>
      <c r="E353" t="s">
        <v>577</v>
      </c>
      <c r="F353" t="s">
        <v>128</v>
      </c>
      <c r="G353">
        <v>20100121</v>
      </c>
      <c r="H353" t="s">
        <v>1294</v>
      </c>
      <c r="I353" t="s">
        <v>334</v>
      </c>
      <c r="J353">
        <v>20100125</v>
      </c>
      <c r="K353" t="s">
        <v>624</v>
      </c>
      <c r="L353" t="s">
        <v>871</v>
      </c>
      <c r="M353" t="s">
        <v>1174</v>
      </c>
      <c r="N353" t="s">
        <v>812</v>
      </c>
      <c r="O353" t="s">
        <v>470</v>
      </c>
      <c r="P353">
        <v>4.7754000000000003</v>
      </c>
      <c r="Q353" t="s">
        <v>135</v>
      </c>
      <c r="R353" t="s">
        <v>136</v>
      </c>
      <c r="S353" t="s">
        <v>135</v>
      </c>
      <c r="T353" t="s">
        <v>137</v>
      </c>
      <c r="U353" t="s">
        <v>137</v>
      </c>
      <c r="V353">
        <v>0</v>
      </c>
      <c r="W353" t="s">
        <v>151</v>
      </c>
      <c r="X353">
        <v>143.5</v>
      </c>
      <c r="Y353">
        <v>20100119</v>
      </c>
      <c r="Z353" t="s">
        <v>138</v>
      </c>
      <c r="AA353" t="s">
        <v>1295</v>
      </c>
      <c r="AB353" t="s">
        <v>1296</v>
      </c>
      <c r="AC353">
        <v>40</v>
      </c>
      <c r="AD353">
        <v>59.06</v>
      </c>
      <c r="AE353">
        <v>54.49</v>
      </c>
      <c r="AF353">
        <v>10.19</v>
      </c>
      <c r="AG353">
        <v>9.3699999999999992</v>
      </c>
      <c r="AH353">
        <v>9.5299999999999994</v>
      </c>
      <c r="AI353">
        <v>180</v>
      </c>
      <c r="AJ353" t="s">
        <v>1297</v>
      </c>
      <c r="AK353">
        <v>40</v>
      </c>
      <c r="AL353">
        <v>15.1</v>
      </c>
      <c r="AM353">
        <v>22.6</v>
      </c>
      <c r="AN353">
        <v>37.700000000000003</v>
      </c>
      <c r="AO353">
        <v>0</v>
      </c>
      <c r="AP353">
        <v>3146</v>
      </c>
      <c r="AQ353">
        <v>3152</v>
      </c>
      <c r="AR353">
        <v>3150</v>
      </c>
      <c r="AS353">
        <v>12.9</v>
      </c>
      <c r="AT353">
        <v>13.8</v>
      </c>
      <c r="AU353">
        <v>13.4</v>
      </c>
      <c r="AV353">
        <v>2.08</v>
      </c>
      <c r="AW353">
        <v>3.23</v>
      </c>
      <c r="AX353">
        <v>2.2999999999999998</v>
      </c>
      <c r="AY353">
        <v>4873.1000000000004</v>
      </c>
      <c r="AZ353">
        <v>5393.7</v>
      </c>
      <c r="BA353">
        <v>5222.1000000000004</v>
      </c>
      <c r="BB353">
        <v>1879.7</v>
      </c>
      <c r="BC353">
        <v>2163.6</v>
      </c>
      <c r="BD353">
        <v>2045</v>
      </c>
      <c r="BE353">
        <v>818</v>
      </c>
      <c r="BF353">
        <v>879</v>
      </c>
      <c r="BG353">
        <v>846</v>
      </c>
      <c r="BH353">
        <v>143.4</v>
      </c>
      <c r="BI353">
        <v>143.5</v>
      </c>
      <c r="BJ353">
        <v>143.5</v>
      </c>
      <c r="BK353">
        <v>87.6</v>
      </c>
      <c r="BL353">
        <v>88.2</v>
      </c>
      <c r="BM353">
        <v>87.9</v>
      </c>
      <c r="BN353">
        <v>93.1</v>
      </c>
      <c r="BO353">
        <v>93.7</v>
      </c>
      <c r="BP353">
        <v>93.5</v>
      </c>
      <c r="BQ353">
        <v>5.4</v>
      </c>
      <c r="BR353">
        <v>5.7</v>
      </c>
      <c r="BS353">
        <v>5.6</v>
      </c>
      <c r="BT353">
        <v>32.799999999999997</v>
      </c>
      <c r="BU353">
        <v>44.8</v>
      </c>
      <c r="BV353">
        <v>38.200000000000003</v>
      </c>
      <c r="BW353">
        <v>271</v>
      </c>
      <c r="BX353">
        <v>283</v>
      </c>
      <c r="BY353">
        <v>280</v>
      </c>
      <c r="BZ353">
        <v>8.4</v>
      </c>
      <c r="CA353">
        <v>9.5</v>
      </c>
      <c r="CB353">
        <v>8.9</v>
      </c>
      <c r="CC353">
        <v>0.7</v>
      </c>
      <c r="CD353">
        <v>1.2</v>
      </c>
      <c r="CE353">
        <v>0.9</v>
      </c>
      <c r="CF353">
        <v>0.42</v>
      </c>
      <c r="CG353">
        <v>0.54</v>
      </c>
      <c r="CH353">
        <v>0.5</v>
      </c>
      <c r="CI353">
        <v>35</v>
      </c>
      <c r="CJ353">
        <v>35</v>
      </c>
      <c r="CK353">
        <v>35</v>
      </c>
      <c r="CL353">
        <v>205.3</v>
      </c>
      <c r="CM353">
        <v>264</v>
      </c>
      <c r="CN353">
        <v>241.9</v>
      </c>
      <c r="CO353">
        <v>1660</v>
      </c>
      <c r="CP353">
        <v>720</v>
      </c>
      <c r="CQ353">
        <v>540</v>
      </c>
      <c r="CR353">
        <v>1660</v>
      </c>
      <c r="CS353">
        <v>7.8700000000000006E-2</v>
      </c>
      <c r="CT353">
        <v>8.8900000000000007E-2</v>
      </c>
      <c r="CU353">
        <v>8.3799999999999999E-2</v>
      </c>
      <c r="CV353">
        <v>9.1399999999999995E-2</v>
      </c>
      <c r="CW353">
        <v>0.1041</v>
      </c>
      <c r="CX353">
        <v>9.7799999999999998E-2</v>
      </c>
      <c r="CY353">
        <v>6.3500000000000001E-2</v>
      </c>
      <c r="CZ353">
        <v>6.3500000000000001E-2</v>
      </c>
      <c r="DA353">
        <v>6.3500000000000001E-2</v>
      </c>
      <c r="DB353">
        <v>5.33E-2</v>
      </c>
      <c r="DC353">
        <v>0.55879999999999996</v>
      </c>
      <c r="DD353">
        <v>0.54610000000000003</v>
      </c>
      <c r="DE353">
        <v>5.8400000000000001E-2</v>
      </c>
      <c r="DF353">
        <v>6.3500000000000001E-2</v>
      </c>
      <c r="DG353">
        <v>6.0999999999999999E-2</v>
      </c>
      <c r="DH353">
        <v>0</v>
      </c>
      <c r="DI353">
        <v>11</v>
      </c>
      <c r="DJ353">
        <v>4.0599999999999997E-2</v>
      </c>
      <c r="DK353">
        <v>205</v>
      </c>
      <c r="DL353">
        <v>205</v>
      </c>
      <c r="DM353">
        <v>8252</v>
      </c>
      <c r="DN353" t="s">
        <v>188</v>
      </c>
      <c r="DO353">
        <v>1077</v>
      </c>
      <c r="DP353">
        <v>2405</v>
      </c>
      <c r="DQ353" t="s">
        <v>965</v>
      </c>
      <c r="DR353">
        <v>209</v>
      </c>
      <c r="DS353">
        <v>20100121</v>
      </c>
      <c r="DT353" t="s">
        <v>1294</v>
      </c>
      <c r="DU353" t="s">
        <v>1298</v>
      </c>
      <c r="DV353" t="s">
        <v>1233</v>
      </c>
    </row>
    <row r="354" spans="1:126">
      <c r="A354" t="s">
        <v>160</v>
      </c>
      <c r="B354">
        <v>4</v>
      </c>
      <c r="C354">
        <v>11.2</v>
      </c>
      <c r="D354">
        <v>73386</v>
      </c>
      <c r="E354" t="s">
        <v>144</v>
      </c>
      <c r="F354" t="s">
        <v>145</v>
      </c>
      <c r="G354">
        <v>20100128</v>
      </c>
      <c r="H354" t="s">
        <v>195</v>
      </c>
      <c r="I354" t="s">
        <v>236</v>
      </c>
      <c r="J354">
        <v>20100129</v>
      </c>
      <c r="K354">
        <v>20100728</v>
      </c>
      <c r="L354" t="s">
        <v>382</v>
      </c>
      <c r="M354" t="s">
        <v>133</v>
      </c>
      <c r="N354" t="s">
        <v>133</v>
      </c>
      <c r="O354" t="s">
        <v>133</v>
      </c>
      <c r="P354">
        <v>1.25</v>
      </c>
      <c r="Q354" t="s">
        <v>135</v>
      </c>
      <c r="R354" t="s">
        <v>136</v>
      </c>
      <c r="S354" t="s">
        <v>135</v>
      </c>
      <c r="T354" t="s">
        <v>137</v>
      </c>
      <c r="U354" t="s">
        <v>137</v>
      </c>
      <c r="V354">
        <v>0</v>
      </c>
      <c r="W354" t="s">
        <v>147</v>
      </c>
      <c r="X354">
        <v>143.5</v>
      </c>
      <c r="Y354">
        <v>20100126</v>
      </c>
      <c r="Z354" t="s">
        <v>138</v>
      </c>
      <c r="AA354" t="s">
        <v>307</v>
      </c>
      <c r="AB354" t="s">
        <v>1296</v>
      </c>
      <c r="AC354">
        <v>40</v>
      </c>
      <c r="AD354">
        <v>71.97</v>
      </c>
      <c r="AE354">
        <v>67</v>
      </c>
      <c r="AF354">
        <v>10.94</v>
      </c>
      <c r="AG354">
        <v>10.29</v>
      </c>
      <c r="AH354">
        <v>10.42</v>
      </c>
      <c r="AI354">
        <v>90</v>
      </c>
      <c r="AJ354" t="s">
        <v>1299</v>
      </c>
      <c r="AK354">
        <v>40</v>
      </c>
      <c r="AL354">
        <v>4.8</v>
      </c>
      <c r="AM354">
        <v>6.4</v>
      </c>
      <c r="AN354">
        <v>11.2</v>
      </c>
      <c r="AO354">
        <v>0</v>
      </c>
      <c r="AP354">
        <v>3145</v>
      </c>
      <c r="AQ354">
        <v>3158</v>
      </c>
      <c r="AR354">
        <v>3150</v>
      </c>
      <c r="AS354">
        <v>13</v>
      </c>
      <c r="AT354">
        <v>13.6</v>
      </c>
      <c r="AU354">
        <v>13.2</v>
      </c>
      <c r="AV354">
        <v>2.1800000000000002</v>
      </c>
      <c r="AW354">
        <v>2.27</v>
      </c>
      <c r="AX354">
        <v>2.2400000000000002</v>
      </c>
      <c r="AY354">
        <v>4128.2</v>
      </c>
      <c r="AZ354">
        <v>4583.1000000000004</v>
      </c>
      <c r="BA354">
        <v>4429.6000000000004</v>
      </c>
      <c r="BB354">
        <v>1912.9</v>
      </c>
      <c r="BC354">
        <v>2153.5</v>
      </c>
      <c r="BD354">
        <v>2039.6</v>
      </c>
      <c r="BE354">
        <v>833</v>
      </c>
      <c r="BF354">
        <v>870</v>
      </c>
      <c r="BG354">
        <v>849</v>
      </c>
      <c r="BH354">
        <v>143.5</v>
      </c>
      <c r="BI354">
        <v>143.5</v>
      </c>
      <c r="BJ354">
        <v>143.5</v>
      </c>
      <c r="BK354">
        <v>87.2</v>
      </c>
      <c r="BL354">
        <v>88.1</v>
      </c>
      <c r="BM354">
        <v>87.9</v>
      </c>
      <c r="BN354">
        <v>93</v>
      </c>
      <c r="BO354">
        <v>93.7</v>
      </c>
      <c r="BP354">
        <v>93.5</v>
      </c>
      <c r="BQ354">
        <v>5.4</v>
      </c>
      <c r="BR354">
        <v>5.8</v>
      </c>
      <c r="BS354">
        <v>5.6</v>
      </c>
      <c r="BT354">
        <v>30.1</v>
      </c>
      <c r="BU354">
        <v>39.799999999999997</v>
      </c>
      <c r="BV354">
        <v>35.299999999999997</v>
      </c>
      <c r="BW354">
        <v>269</v>
      </c>
      <c r="BX354">
        <v>283</v>
      </c>
      <c r="BY354">
        <v>275</v>
      </c>
      <c r="BZ354">
        <v>6.5</v>
      </c>
      <c r="CA354">
        <v>7.4</v>
      </c>
      <c r="CB354">
        <v>6.6</v>
      </c>
      <c r="CC354">
        <v>1.2</v>
      </c>
      <c r="CD354">
        <v>1.4</v>
      </c>
      <c r="CE354">
        <v>1.2</v>
      </c>
      <c r="CF354">
        <v>0.46</v>
      </c>
      <c r="CG354">
        <v>0.53</v>
      </c>
      <c r="CH354">
        <v>0.5</v>
      </c>
      <c r="CI354">
        <v>35</v>
      </c>
      <c r="CJ354">
        <v>35</v>
      </c>
      <c r="CK354">
        <v>35</v>
      </c>
      <c r="CL354">
        <v>232.5</v>
      </c>
      <c r="CM354">
        <v>284</v>
      </c>
      <c r="CN354">
        <v>249.2</v>
      </c>
      <c r="CO354">
        <v>1660</v>
      </c>
      <c r="CP354">
        <v>720</v>
      </c>
      <c r="CQ354">
        <v>540</v>
      </c>
      <c r="CR354">
        <v>1750</v>
      </c>
      <c r="CS354">
        <v>7.3700000000000002E-2</v>
      </c>
      <c r="CT354">
        <v>8.3799999999999999E-2</v>
      </c>
      <c r="CU354">
        <v>7.8700000000000006E-2</v>
      </c>
      <c r="CV354">
        <v>9.1399999999999995E-2</v>
      </c>
      <c r="CW354">
        <v>0.1016</v>
      </c>
      <c r="CX354">
        <v>9.6500000000000002E-2</v>
      </c>
      <c r="CY354">
        <v>6.3500000000000001E-2</v>
      </c>
      <c r="CZ354">
        <v>6.3500000000000001E-2</v>
      </c>
      <c r="DA354">
        <v>6.3500000000000001E-2</v>
      </c>
      <c r="DB354">
        <v>5.0799999999999998E-2</v>
      </c>
      <c r="DC354">
        <v>5.0799999999999998E-2</v>
      </c>
      <c r="DD354">
        <v>5.0799999999999998E-2</v>
      </c>
      <c r="DE354">
        <v>5.33E-2</v>
      </c>
      <c r="DF354">
        <v>5.33E-2</v>
      </c>
      <c r="DG354">
        <v>5.33E-2</v>
      </c>
      <c r="DH354">
        <v>0</v>
      </c>
      <c r="DI354">
        <v>12</v>
      </c>
      <c r="DJ354">
        <v>4.8300000000000003E-2</v>
      </c>
      <c r="DK354">
        <v>205</v>
      </c>
      <c r="DL354">
        <v>205</v>
      </c>
      <c r="DM354">
        <v>8252</v>
      </c>
      <c r="DN354" t="s">
        <v>188</v>
      </c>
      <c r="DO354">
        <v>1077</v>
      </c>
      <c r="DP354">
        <v>2405</v>
      </c>
      <c r="DQ354" t="s">
        <v>965</v>
      </c>
      <c r="DR354" t="s">
        <v>1241</v>
      </c>
      <c r="DS354">
        <v>20100128</v>
      </c>
      <c r="DT354" t="s">
        <v>195</v>
      </c>
      <c r="DU354" t="s">
        <v>1298</v>
      </c>
      <c r="DV354" t="s">
        <v>1233</v>
      </c>
    </row>
    <row r="355" spans="1:126">
      <c r="A355" t="s">
        <v>160</v>
      </c>
      <c r="B355">
        <v>5</v>
      </c>
      <c r="C355">
        <v>12.8</v>
      </c>
      <c r="D355">
        <v>73387</v>
      </c>
      <c r="E355" t="s">
        <v>144</v>
      </c>
      <c r="F355" t="s">
        <v>145</v>
      </c>
      <c r="G355">
        <v>20100301</v>
      </c>
      <c r="H355" t="s">
        <v>237</v>
      </c>
      <c r="I355" t="s">
        <v>236</v>
      </c>
      <c r="J355">
        <v>20100303</v>
      </c>
      <c r="K355">
        <v>20100901</v>
      </c>
      <c r="L355" t="s">
        <v>133</v>
      </c>
      <c r="M355" t="s">
        <v>133</v>
      </c>
      <c r="N355" t="s">
        <v>133</v>
      </c>
      <c r="O355" t="s">
        <v>133</v>
      </c>
      <c r="P355">
        <v>1.9397</v>
      </c>
      <c r="Q355" t="s">
        <v>135</v>
      </c>
      <c r="R355" t="s">
        <v>136</v>
      </c>
      <c r="S355" t="s">
        <v>135</v>
      </c>
      <c r="T355" t="s">
        <v>137</v>
      </c>
      <c r="U355" t="s">
        <v>137</v>
      </c>
      <c r="V355">
        <v>0</v>
      </c>
      <c r="W355" t="s">
        <v>200</v>
      </c>
      <c r="X355">
        <v>143.5</v>
      </c>
      <c r="Y355">
        <v>20100227</v>
      </c>
      <c r="Z355" t="s">
        <v>138</v>
      </c>
      <c r="AA355" t="s">
        <v>1300</v>
      </c>
      <c r="AB355" t="s">
        <v>1296</v>
      </c>
      <c r="AC355">
        <v>40</v>
      </c>
      <c r="AD355">
        <v>71.680000000000007</v>
      </c>
      <c r="AE355">
        <v>66.650000000000006</v>
      </c>
      <c r="AF355">
        <v>10.96</v>
      </c>
      <c r="AG355">
        <v>10.24</v>
      </c>
      <c r="AH355">
        <v>10.32</v>
      </c>
      <c r="AI355">
        <v>140</v>
      </c>
      <c r="AJ355" t="s">
        <v>1301</v>
      </c>
      <c r="AK355">
        <v>40</v>
      </c>
      <c r="AL355">
        <v>8</v>
      </c>
      <c r="AM355">
        <v>4.8</v>
      </c>
      <c r="AN355">
        <v>12.8</v>
      </c>
      <c r="AO355">
        <v>0</v>
      </c>
      <c r="AP355">
        <v>3145</v>
      </c>
      <c r="AQ355">
        <v>3156</v>
      </c>
      <c r="AR355">
        <v>3150</v>
      </c>
      <c r="AS355">
        <v>13.3</v>
      </c>
      <c r="AT355">
        <v>13.7</v>
      </c>
      <c r="AU355">
        <v>13.4</v>
      </c>
      <c r="AV355">
        <v>2.14</v>
      </c>
      <c r="AW355">
        <v>2.35</v>
      </c>
      <c r="AX355">
        <v>2.2400000000000002</v>
      </c>
      <c r="AY355">
        <v>5406.7</v>
      </c>
      <c r="AZ355">
        <v>5976.2</v>
      </c>
      <c r="BA355">
        <v>5683</v>
      </c>
      <c r="BB355">
        <v>1897.5</v>
      </c>
      <c r="BC355">
        <v>2128.5</v>
      </c>
      <c r="BD355">
        <v>2045.9</v>
      </c>
      <c r="BE355">
        <v>833</v>
      </c>
      <c r="BF355">
        <v>867</v>
      </c>
      <c r="BG355">
        <v>849</v>
      </c>
      <c r="BH355">
        <v>143.4</v>
      </c>
      <c r="BI355">
        <v>143.6</v>
      </c>
      <c r="BJ355">
        <v>143.5</v>
      </c>
      <c r="BK355">
        <v>87</v>
      </c>
      <c r="BL355">
        <v>88.7</v>
      </c>
      <c r="BM355">
        <v>87.9</v>
      </c>
      <c r="BN355">
        <v>92.5</v>
      </c>
      <c r="BO355">
        <v>94.4</v>
      </c>
      <c r="BP355">
        <v>93.5</v>
      </c>
      <c r="BQ355">
        <v>5.2</v>
      </c>
      <c r="BR355">
        <v>5.9</v>
      </c>
      <c r="BS355">
        <v>5.6</v>
      </c>
      <c r="BT355">
        <v>34.799999999999997</v>
      </c>
      <c r="BU355">
        <v>54.6</v>
      </c>
      <c r="BV355">
        <v>42.7</v>
      </c>
      <c r="BW355">
        <v>268</v>
      </c>
      <c r="BX355">
        <v>276</v>
      </c>
      <c r="BY355">
        <v>274</v>
      </c>
      <c r="BZ355">
        <v>9.9</v>
      </c>
      <c r="CA355">
        <v>11.1</v>
      </c>
      <c r="CB355">
        <v>10.5</v>
      </c>
      <c r="CC355">
        <v>0.1</v>
      </c>
      <c r="CD355">
        <v>0.2</v>
      </c>
      <c r="CE355">
        <v>0.1</v>
      </c>
      <c r="CF355">
        <v>0.46</v>
      </c>
      <c r="CG355">
        <v>0.55000000000000004</v>
      </c>
      <c r="CH355">
        <v>0.5</v>
      </c>
      <c r="CI355">
        <v>35</v>
      </c>
      <c r="CJ355">
        <v>35</v>
      </c>
      <c r="CK355">
        <v>35</v>
      </c>
      <c r="CL355">
        <v>148.80000000000001</v>
      </c>
      <c r="CM355">
        <v>187.1</v>
      </c>
      <c r="CN355">
        <v>168.4</v>
      </c>
      <c r="CO355">
        <v>1660</v>
      </c>
      <c r="CP355">
        <v>720</v>
      </c>
      <c r="CQ355">
        <v>540</v>
      </c>
      <c r="CR355">
        <v>1700</v>
      </c>
      <c r="CS355">
        <v>6.6000000000000003E-2</v>
      </c>
      <c r="CT355">
        <v>7.8700000000000006E-2</v>
      </c>
      <c r="CU355">
        <v>7.2400000000000006E-2</v>
      </c>
      <c r="CV355">
        <v>9.9099999999999994E-2</v>
      </c>
      <c r="CW355">
        <v>0.1016</v>
      </c>
      <c r="CX355">
        <v>9.9699999999999997E-2</v>
      </c>
      <c r="CY355">
        <v>6.0999999999999999E-2</v>
      </c>
      <c r="CZ355">
        <v>6.6000000000000003E-2</v>
      </c>
      <c r="DA355">
        <v>6.3500000000000001E-2</v>
      </c>
      <c r="DB355">
        <v>5.0799999999999998E-2</v>
      </c>
      <c r="DC355">
        <v>6.6000000000000003E-2</v>
      </c>
      <c r="DD355">
        <v>5.8400000000000001E-2</v>
      </c>
      <c r="DE355">
        <v>6.0999999999999999E-2</v>
      </c>
      <c r="DF355">
        <v>6.3500000000000001E-2</v>
      </c>
      <c r="DG355">
        <v>6.2199999999999998E-2</v>
      </c>
      <c r="DH355">
        <v>2.5000000000000001E-3</v>
      </c>
      <c r="DI355">
        <v>1</v>
      </c>
      <c r="DJ355">
        <v>3.8100000000000002E-2</v>
      </c>
      <c r="DK355" t="s">
        <v>1151</v>
      </c>
      <c r="DL355">
        <v>320</v>
      </c>
      <c r="DM355">
        <v>8252</v>
      </c>
      <c r="DN355" t="s">
        <v>188</v>
      </c>
      <c r="DO355">
        <v>1230</v>
      </c>
      <c r="DP355">
        <v>2405</v>
      </c>
      <c r="DQ355" t="s">
        <v>965</v>
      </c>
      <c r="DR355">
        <v>254</v>
      </c>
      <c r="DS355">
        <v>20100301</v>
      </c>
      <c r="DT355" t="s">
        <v>237</v>
      </c>
      <c r="DU355">
        <v>320</v>
      </c>
      <c r="DV355" t="s">
        <v>1233</v>
      </c>
    </row>
  </sheetData>
  <autoFilter ref="A1:DV35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V206"/>
  <sheetViews>
    <sheetView workbookViewId="0">
      <selection activeCell="D26" sqref="D26"/>
    </sheetView>
  </sheetViews>
  <sheetFormatPr defaultRowHeight="15"/>
  <sheetData>
    <row r="1" spans="1:12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</row>
    <row r="2" spans="1:126">
      <c r="A2" t="s">
        <v>126</v>
      </c>
      <c r="B2">
        <v>1</v>
      </c>
      <c r="C2">
        <v>5.8</v>
      </c>
      <c r="D2">
        <v>31522</v>
      </c>
      <c r="E2" t="s">
        <v>144</v>
      </c>
      <c r="F2" t="s">
        <v>145</v>
      </c>
      <c r="G2">
        <v>19980829</v>
      </c>
      <c r="H2" t="s">
        <v>146</v>
      </c>
      <c r="I2" t="s">
        <v>130</v>
      </c>
      <c r="J2">
        <v>19980901</v>
      </c>
      <c r="K2" t="s">
        <v>131</v>
      </c>
      <c r="L2" t="s">
        <v>132</v>
      </c>
      <c r="M2" t="s">
        <v>133</v>
      </c>
      <c r="N2" t="s">
        <v>133</v>
      </c>
      <c r="O2" t="s">
        <v>133</v>
      </c>
      <c r="P2">
        <v>-0.61760000000000004</v>
      </c>
      <c r="Q2" t="s">
        <v>135</v>
      </c>
      <c r="R2" t="s">
        <v>136</v>
      </c>
      <c r="S2" t="s">
        <v>135</v>
      </c>
      <c r="T2" t="s">
        <v>137</v>
      </c>
      <c r="U2" t="s">
        <v>137</v>
      </c>
      <c r="V2">
        <v>1</v>
      </c>
      <c r="W2" t="s">
        <v>147</v>
      </c>
      <c r="X2">
        <v>143.5</v>
      </c>
      <c r="Y2">
        <v>19980827</v>
      </c>
      <c r="Z2" t="s">
        <v>138</v>
      </c>
      <c r="AA2" t="s">
        <v>148</v>
      </c>
      <c r="AB2">
        <v>9806249</v>
      </c>
      <c r="AC2">
        <v>40</v>
      </c>
      <c r="AD2">
        <v>71.959999999999994</v>
      </c>
      <c r="AE2">
        <v>64.87</v>
      </c>
      <c r="AF2">
        <v>10.93</v>
      </c>
      <c r="AG2">
        <v>9.98</v>
      </c>
      <c r="AH2">
        <v>10.08</v>
      </c>
      <c r="AI2">
        <v>485</v>
      </c>
      <c r="AJ2" t="s">
        <v>149</v>
      </c>
      <c r="AK2">
        <v>40</v>
      </c>
      <c r="AL2">
        <v>3.3</v>
      </c>
      <c r="AM2">
        <v>2.5</v>
      </c>
      <c r="AN2">
        <v>5.8</v>
      </c>
      <c r="AO2">
        <v>0</v>
      </c>
      <c r="AP2">
        <v>3146</v>
      </c>
      <c r="AQ2">
        <v>3160</v>
      </c>
      <c r="AR2">
        <v>3152.2</v>
      </c>
      <c r="AS2">
        <v>13</v>
      </c>
      <c r="AT2">
        <v>13.8</v>
      </c>
      <c r="AU2">
        <v>13.3</v>
      </c>
      <c r="AV2">
        <v>2.13</v>
      </c>
      <c r="AW2">
        <v>2.2200000000000002</v>
      </c>
      <c r="AX2">
        <v>2.19</v>
      </c>
      <c r="AY2">
        <v>5.8</v>
      </c>
      <c r="AZ2">
        <v>6.8</v>
      </c>
      <c r="BA2">
        <v>6.4</v>
      </c>
      <c r="BB2">
        <v>0</v>
      </c>
      <c r="BC2">
        <v>0</v>
      </c>
      <c r="BD2">
        <v>0</v>
      </c>
      <c r="BE2">
        <v>832</v>
      </c>
      <c r="BF2">
        <v>875</v>
      </c>
      <c r="BG2">
        <v>854</v>
      </c>
      <c r="BH2">
        <v>142.80000000000001</v>
      </c>
      <c r="BI2">
        <v>143.30000000000001</v>
      </c>
      <c r="BJ2">
        <v>143.30000000000001</v>
      </c>
      <c r="BK2">
        <v>87.2</v>
      </c>
      <c r="BL2">
        <v>87.8</v>
      </c>
      <c r="BM2">
        <v>87.7</v>
      </c>
      <c r="BN2">
        <v>92.8</v>
      </c>
      <c r="BO2">
        <v>93.9</v>
      </c>
      <c r="BP2">
        <v>93.3</v>
      </c>
      <c r="BQ2">
        <v>5</v>
      </c>
      <c r="BR2">
        <v>6.1</v>
      </c>
      <c r="BS2">
        <v>5.6</v>
      </c>
      <c r="BT2">
        <v>28.7</v>
      </c>
      <c r="BU2">
        <v>38.299999999999997</v>
      </c>
      <c r="BV2">
        <v>33</v>
      </c>
      <c r="BW2">
        <v>276</v>
      </c>
      <c r="BX2">
        <v>276</v>
      </c>
      <c r="BY2">
        <v>276</v>
      </c>
      <c r="BZ2">
        <v>3</v>
      </c>
      <c r="CA2">
        <v>9.8000000000000007</v>
      </c>
      <c r="CB2">
        <v>8.1999999999999993</v>
      </c>
      <c r="CC2">
        <v>0.5</v>
      </c>
      <c r="CD2">
        <v>0.5</v>
      </c>
      <c r="CE2">
        <v>0.5</v>
      </c>
      <c r="CF2">
        <v>0.4</v>
      </c>
      <c r="CG2">
        <v>0.6</v>
      </c>
      <c r="CH2">
        <v>0.52</v>
      </c>
      <c r="CI2">
        <v>35</v>
      </c>
      <c r="CJ2">
        <v>35</v>
      </c>
      <c r="CK2">
        <v>35</v>
      </c>
      <c r="CL2">
        <v>138.69999999999999</v>
      </c>
      <c r="CM2">
        <v>212.4</v>
      </c>
      <c r="CN2">
        <v>173.3</v>
      </c>
      <c r="CO2">
        <v>1660</v>
      </c>
      <c r="CP2">
        <v>720</v>
      </c>
      <c r="CQ2">
        <v>720</v>
      </c>
      <c r="CR2">
        <v>1175</v>
      </c>
      <c r="CS2">
        <v>6.8599999999999994E-2</v>
      </c>
      <c r="CT2">
        <v>6.8599999999999994E-2</v>
      </c>
      <c r="CU2">
        <v>6.8599999999999994E-2</v>
      </c>
      <c r="CV2">
        <v>9.1399999999999995E-2</v>
      </c>
      <c r="CW2">
        <v>9.1399999999999995E-2</v>
      </c>
      <c r="CX2">
        <v>9.1399999999999995E-2</v>
      </c>
      <c r="CY2">
        <v>6.8599999999999994E-2</v>
      </c>
      <c r="CZ2">
        <v>6.8599999999999994E-2</v>
      </c>
      <c r="DA2">
        <v>6.8599999999999994E-2</v>
      </c>
      <c r="DB2">
        <v>6.8599999999999994E-2</v>
      </c>
      <c r="DC2">
        <v>6.8599999999999994E-2</v>
      </c>
      <c r="DD2">
        <v>6.8599999999999994E-2</v>
      </c>
      <c r="DE2">
        <v>5.8400000000000001E-2</v>
      </c>
      <c r="DF2">
        <v>6.8599999999999994E-2</v>
      </c>
      <c r="DG2">
        <v>6.3500000000000001E-2</v>
      </c>
      <c r="DH2">
        <v>0</v>
      </c>
      <c r="DI2">
        <v>7</v>
      </c>
      <c r="DJ2" t="s">
        <v>134</v>
      </c>
      <c r="DK2">
        <v>15952</v>
      </c>
      <c r="DL2" t="s">
        <v>141</v>
      </c>
      <c r="DM2">
        <v>8252</v>
      </c>
      <c r="DN2">
        <v>8231</v>
      </c>
      <c r="DO2">
        <v>1279</v>
      </c>
      <c r="DP2">
        <v>2405</v>
      </c>
      <c r="DQ2" t="s">
        <v>142</v>
      </c>
      <c r="DR2">
        <v>2</v>
      </c>
      <c r="DS2">
        <v>19980829</v>
      </c>
      <c r="DT2" t="s">
        <v>146</v>
      </c>
      <c r="DU2">
        <v>219</v>
      </c>
      <c r="DV2" t="s">
        <v>143</v>
      </c>
    </row>
    <row r="3" spans="1:126">
      <c r="A3" t="s">
        <v>126</v>
      </c>
      <c r="B3">
        <v>1</v>
      </c>
      <c r="C3">
        <v>18.8</v>
      </c>
      <c r="D3">
        <v>31089</v>
      </c>
      <c r="E3">
        <v>1006</v>
      </c>
      <c r="F3" t="s">
        <v>145</v>
      </c>
      <c r="G3">
        <v>19980903</v>
      </c>
      <c r="H3" t="s">
        <v>150</v>
      </c>
      <c r="I3" t="s">
        <v>130</v>
      </c>
      <c r="J3">
        <v>19980908</v>
      </c>
      <c r="K3" t="s">
        <v>131</v>
      </c>
      <c r="L3" t="s">
        <v>132</v>
      </c>
      <c r="M3" t="s">
        <v>133</v>
      </c>
      <c r="N3" t="s">
        <v>133</v>
      </c>
      <c r="O3" t="s">
        <v>133</v>
      </c>
      <c r="P3">
        <v>-0.23530000000000001</v>
      </c>
      <c r="Q3" t="s">
        <v>135</v>
      </c>
      <c r="R3" t="s">
        <v>136</v>
      </c>
      <c r="S3" t="s">
        <v>135</v>
      </c>
      <c r="T3" t="s">
        <v>137</v>
      </c>
      <c r="U3" t="s">
        <v>137</v>
      </c>
      <c r="V3">
        <v>2</v>
      </c>
      <c r="W3" t="s">
        <v>151</v>
      </c>
      <c r="X3">
        <v>143.5</v>
      </c>
      <c r="Y3">
        <v>19980901</v>
      </c>
      <c r="Z3" t="s">
        <v>138</v>
      </c>
      <c r="AA3" t="s">
        <v>152</v>
      </c>
      <c r="AB3">
        <v>9806249</v>
      </c>
      <c r="AC3">
        <v>40</v>
      </c>
      <c r="AD3">
        <v>59.79</v>
      </c>
      <c r="AE3">
        <v>50.66</v>
      </c>
      <c r="AF3">
        <v>10.130000000000001</v>
      </c>
      <c r="AG3">
        <v>8.82</v>
      </c>
      <c r="AH3">
        <v>8.94</v>
      </c>
      <c r="AI3">
        <v>535</v>
      </c>
      <c r="AJ3" t="s">
        <v>153</v>
      </c>
      <c r="AK3">
        <v>40</v>
      </c>
      <c r="AL3">
        <v>11.5</v>
      </c>
      <c r="AM3">
        <v>7.3</v>
      </c>
      <c r="AN3">
        <v>18.8</v>
      </c>
      <c r="AO3">
        <v>0</v>
      </c>
      <c r="AP3">
        <v>3144</v>
      </c>
      <c r="AQ3">
        <v>3156</v>
      </c>
      <c r="AR3">
        <v>3148.8</v>
      </c>
      <c r="AS3">
        <v>13.1</v>
      </c>
      <c r="AT3">
        <v>13.6</v>
      </c>
      <c r="AU3">
        <v>13.4</v>
      </c>
      <c r="AV3">
        <v>2.2200000000000002</v>
      </c>
      <c r="AW3">
        <v>2.31</v>
      </c>
      <c r="AX3">
        <v>2.2799999999999998</v>
      </c>
      <c r="AY3">
        <v>7.3</v>
      </c>
      <c r="AZ3">
        <v>7.7</v>
      </c>
      <c r="BA3">
        <v>7.5</v>
      </c>
      <c r="BB3">
        <v>0</v>
      </c>
      <c r="BC3">
        <v>0</v>
      </c>
      <c r="BD3">
        <v>0</v>
      </c>
      <c r="BE3">
        <v>824</v>
      </c>
      <c r="BF3">
        <v>875</v>
      </c>
      <c r="BG3">
        <v>849</v>
      </c>
      <c r="BH3">
        <v>142.80000000000001</v>
      </c>
      <c r="BI3">
        <v>143.9</v>
      </c>
      <c r="BJ3">
        <v>143.4</v>
      </c>
      <c r="BK3">
        <v>87.2</v>
      </c>
      <c r="BL3">
        <v>88.3</v>
      </c>
      <c r="BM3">
        <v>87.7</v>
      </c>
      <c r="BN3">
        <v>92.8</v>
      </c>
      <c r="BO3">
        <v>93.9</v>
      </c>
      <c r="BP3">
        <v>93.3</v>
      </c>
      <c r="BQ3">
        <v>5</v>
      </c>
      <c r="BR3">
        <v>6.1</v>
      </c>
      <c r="BS3">
        <v>5.7</v>
      </c>
      <c r="BT3">
        <v>31.7</v>
      </c>
      <c r="BU3">
        <v>41.7</v>
      </c>
      <c r="BV3">
        <v>36.5</v>
      </c>
      <c r="BW3">
        <v>276</v>
      </c>
      <c r="BX3">
        <v>283</v>
      </c>
      <c r="BY3">
        <v>276</v>
      </c>
      <c r="BZ3">
        <v>6.8</v>
      </c>
      <c r="CA3">
        <v>6.8</v>
      </c>
      <c r="CB3">
        <v>6.8</v>
      </c>
      <c r="CC3">
        <v>0.5</v>
      </c>
      <c r="CD3">
        <v>0.6</v>
      </c>
      <c r="CE3">
        <v>0.5</v>
      </c>
      <c r="CF3">
        <v>0.4</v>
      </c>
      <c r="CG3">
        <v>0.6</v>
      </c>
      <c r="CH3">
        <v>0.48</v>
      </c>
      <c r="CI3">
        <v>35</v>
      </c>
      <c r="CJ3">
        <v>35</v>
      </c>
      <c r="CK3">
        <v>35</v>
      </c>
      <c r="CL3">
        <v>167.1</v>
      </c>
      <c r="CM3">
        <v>254.9</v>
      </c>
      <c r="CN3">
        <v>204.2</v>
      </c>
      <c r="CO3">
        <v>1660</v>
      </c>
      <c r="CP3">
        <v>720</v>
      </c>
      <c r="CQ3">
        <v>720</v>
      </c>
      <c r="CR3">
        <v>1125</v>
      </c>
      <c r="CS3">
        <v>6.3500000000000001E-2</v>
      </c>
      <c r="CT3">
        <v>6.3500000000000001E-2</v>
      </c>
      <c r="CU3">
        <v>6.3500000000000001E-2</v>
      </c>
      <c r="CV3">
        <v>9.9099999999999994E-2</v>
      </c>
      <c r="CW3">
        <v>9.9099999999999994E-2</v>
      </c>
      <c r="CX3">
        <v>9.9099999999999994E-2</v>
      </c>
      <c r="CY3">
        <v>6.8599999999999994E-2</v>
      </c>
      <c r="CZ3">
        <v>6.8599999999999994E-2</v>
      </c>
      <c r="DA3">
        <v>6.8599999999999994E-2</v>
      </c>
      <c r="DB3">
        <v>6.8599999999999994E-2</v>
      </c>
      <c r="DC3">
        <v>6.8599999999999994E-2</v>
      </c>
      <c r="DD3">
        <v>6.8599999999999994E-2</v>
      </c>
      <c r="DE3">
        <v>5.8400000000000001E-2</v>
      </c>
      <c r="DF3">
        <v>6.8599999999999994E-2</v>
      </c>
      <c r="DG3">
        <v>6.3500000000000001E-2</v>
      </c>
      <c r="DH3">
        <v>0</v>
      </c>
      <c r="DI3">
        <v>8</v>
      </c>
      <c r="DJ3">
        <v>3.0499999999999999E-2</v>
      </c>
      <c r="DK3">
        <v>15952</v>
      </c>
      <c r="DL3" t="s">
        <v>141</v>
      </c>
      <c r="DM3">
        <v>8252</v>
      </c>
      <c r="DN3">
        <v>8231</v>
      </c>
      <c r="DO3">
        <v>1279</v>
      </c>
      <c r="DP3">
        <v>2405</v>
      </c>
      <c r="DQ3" t="s">
        <v>142</v>
      </c>
      <c r="DR3">
        <v>3</v>
      </c>
      <c r="DS3">
        <v>19980903</v>
      </c>
      <c r="DT3" t="s">
        <v>150</v>
      </c>
      <c r="DU3">
        <v>219</v>
      </c>
      <c r="DV3" t="s">
        <v>143</v>
      </c>
    </row>
    <row r="4" spans="1:126">
      <c r="A4" t="s">
        <v>160</v>
      </c>
      <c r="B4">
        <v>1</v>
      </c>
      <c r="C4">
        <v>7.5</v>
      </c>
      <c r="D4">
        <v>31535</v>
      </c>
      <c r="E4" t="s">
        <v>144</v>
      </c>
      <c r="F4" t="s">
        <v>145</v>
      </c>
      <c r="G4">
        <v>19980913</v>
      </c>
      <c r="H4" t="s">
        <v>185</v>
      </c>
      <c r="I4" t="s">
        <v>130</v>
      </c>
      <c r="J4">
        <v>19980915</v>
      </c>
      <c r="K4" t="s">
        <v>131</v>
      </c>
      <c r="L4" t="s">
        <v>132</v>
      </c>
      <c r="M4" t="s">
        <v>133</v>
      </c>
      <c r="N4" t="s">
        <v>133</v>
      </c>
      <c r="O4" t="s">
        <v>133</v>
      </c>
      <c r="P4">
        <v>-0.1176</v>
      </c>
      <c r="Q4" t="s">
        <v>135</v>
      </c>
      <c r="R4" t="s">
        <v>136</v>
      </c>
      <c r="S4" t="s">
        <v>135</v>
      </c>
      <c r="T4" t="s">
        <v>137</v>
      </c>
      <c r="U4" t="s">
        <v>137</v>
      </c>
      <c r="V4">
        <v>138</v>
      </c>
      <c r="W4" t="s">
        <v>147</v>
      </c>
      <c r="X4">
        <v>143.5</v>
      </c>
      <c r="Y4">
        <v>19980911</v>
      </c>
      <c r="Z4" t="s">
        <v>138</v>
      </c>
      <c r="AA4" t="s">
        <v>186</v>
      </c>
      <c r="AB4">
        <v>9806249</v>
      </c>
      <c r="AC4">
        <v>40</v>
      </c>
      <c r="AD4">
        <v>71.64</v>
      </c>
      <c r="AE4">
        <v>66.56</v>
      </c>
      <c r="AF4">
        <v>10.86</v>
      </c>
      <c r="AG4">
        <v>10.199999999999999</v>
      </c>
      <c r="AH4">
        <v>10.24</v>
      </c>
      <c r="AI4">
        <v>137</v>
      </c>
      <c r="AJ4" t="s">
        <v>187</v>
      </c>
      <c r="AK4">
        <v>40</v>
      </c>
      <c r="AL4">
        <v>3.2</v>
      </c>
      <c r="AM4">
        <v>4.3</v>
      </c>
      <c r="AN4">
        <v>7.5</v>
      </c>
      <c r="AO4">
        <v>0</v>
      </c>
      <c r="AP4">
        <v>3146</v>
      </c>
      <c r="AQ4">
        <v>3160</v>
      </c>
      <c r="AR4">
        <v>3151</v>
      </c>
      <c r="AS4">
        <v>13.4</v>
      </c>
      <c r="AT4">
        <v>13.5</v>
      </c>
      <c r="AU4">
        <v>13.4</v>
      </c>
      <c r="AV4">
        <v>2.15</v>
      </c>
      <c r="AW4">
        <v>2.27</v>
      </c>
      <c r="AX4">
        <v>2.2200000000000002</v>
      </c>
      <c r="AY4">
        <v>4504</v>
      </c>
      <c r="AZ4">
        <v>5070.8</v>
      </c>
      <c r="BA4">
        <v>4769.5</v>
      </c>
      <c r="BB4">
        <v>2240</v>
      </c>
      <c r="BC4">
        <v>2450</v>
      </c>
      <c r="BD4">
        <v>2319</v>
      </c>
      <c r="BE4">
        <v>825</v>
      </c>
      <c r="BF4">
        <v>854</v>
      </c>
      <c r="BG4">
        <v>841</v>
      </c>
      <c r="BH4">
        <v>142.4</v>
      </c>
      <c r="BI4">
        <v>143.9</v>
      </c>
      <c r="BJ4">
        <v>143</v>
      </c>
      <c r="BK4">
        <v>87.2</v>
      </c>
      <c r="BL4">
        <v>88.8</v>
      </c>
      <c r="BM4">
        <v>88.3</v>
      </c>
      <c r="BN4">
        <v>92.5</v>
      </c>
      <c r="BO4">
        <v>94.3</v>
      </c>
      <c r="BP4">
        <v>93.7</v>
      </c>
      <c r="BQ4">
        <v>4.7</v>
      </c>
      <c r="BR4">
        <v>6.1</v>
      </c>
      <c r="BS4">
        <v>5.4</v>
      </c>
      <c r="BT4">
        <v>26.4</v>
      </c>
      <c r="BU4">
        <v>28.5</v>
      </c>
      <c r="BV4">
        <v>27.2</v>
      </c>
      <c r="BW4">
        <v>268</v>
      </c>
      <c r="BX4">
        <v>276</v>
      </c>
      <c r="BY4">
        <v>273</v>
      </c>
      <c r="BZ4">
        <v>8</v>
      </c>
      <c r="CA4">
        <v>10</v>
      </c>
      <c r="CB4">
        <v>9.1999999999999993</v>
      </c>
      <c r="CC4">
        <v>0.8</v>
      </c>
      <c r="CD4">
        <v>1.1000000000000001</v>
      </c>
      <c r="CE4">
        <v>0.9</v>
      </c>
      <c r="CF4">
        <v>0.43</v>
      </c>
      <c r="CG4">
        <v>0.57999999999999996</v>
      </c>
      <c r="CH4">
        <v>0.51</v>
      </c>
      <c r="CI4">
        <v>35</v>
      </c>
      <c r="CJ4">
        <v>35</v>
      </c>
      <c r="CK4">
        <v>35</v>
      </c>
      <c r="CL4">
        <v>232</v>
      </c>
      <c r="CM4">
        <v>256</v>
      </c>
      <c r="CN4">
        <v>243.5</v>
      </c>
      <c r="CO4">
        <v>1660</v>
      </c>
      <c r="CP4">
        <v>711</v>
      </c>
      <c r="CQ4">
        <v>534</v>
      </c>
      <c r="CR4">
        <v>1700</v>
      </c>
      <c r="CS4">
        <v>6.6000000000000003E-2</v>
      </c>
      <c r="CT4">
        <v>7.6200000000000004E-2</v>
      </c>
      <c r="CU4">
        <v>7.1099999999999997E-2</v>
      </c>
      <c r="CV4">
        <v>8.6400000000000005E-2</v>
      </c>
      <c r="CW4">
        <v>0.1143</v>
      </c>
      <c r="CX4">
        <v>0.1004</v>
      </c>
      <c r="CY4">
        <v>7.0999999999999994E-2</v>
      </c>
      <c r="CZ4">
        <v>7.5999999999999998E-2</v>
      </c>
      <c r="DA4">
        <v>7.4200000000000002E-2</v>
      </c>
      <c r="DB4">
        <v>6.4000000000000001E-2</v>
      </c>
      <c r="DC4">
        <v>6.9000000000000006E-2</v>
      </c>
      <c r="DD4">
        <v>6.6500000000000004E-2</v>
      </c>
      <c r="DE4">
        <v>6.7000000000000004E-2</v>
      </c>
      <c r="DF4">
        <v>7.3999999999999996E-2</v>
      </c>
      <c r="DG4">
        <v>7.0499999999999993E-2</v>
      </c>
      <c r="DH4">
        <v>5.0000000000000001E-3</v>
      </c>
      <c r="DI4">
        <v>9</v>
      </c>
      <c r="DJ4">
        <v>6.0999999999999999E-2</v>
      </c>
      <c r="DK4">
        <v>4944</v>
      </c>
      <c r="DL4">
        <v>31</v>
      </c>
      <c r="DM4">
        <v>8252</v>
      </c>
      <c r="DN4" t="s">
        <v>188</v>
      </c>
      <c r="DO4">
        <v>1218</v>
      </c>
      <c r="DP4">
        <v>2405</v>
      </c>
      <c r="DQ4" t="s">
        <v>142</v>
      </c>
      <c r="DR4" t="s">
        <v>189</v>
      </c>
      <c r="DS4">
        <v>19980913</v>
      </c>
      <c r="DT4" t="s">
        <v>185</v>
      </c>
      <c r="DU4">
        <v>31</v>
      </c>
      <c r="DV4" t="s">
        <v>143</v>
      </c>
    </row>
    <row r="5" spans="1:126">
      <c r="A5" t="s">
        <v>126</v>
      </c>
      <c r="B5">
        <v>1</v>
      </c>
      <c r="C5">
        <v>12.3</v>
      </c>
      <c r="D5">
        <v>32810</v>
      </c>
      <c r="E5" t="s">
        <v>144</v>
      </c>
      <c r="F5" t="s">
        <v>145</v>
      </c>
      <c r="G5">
        <v>19980916</v>
      </c>
      <c r="H5" t="s">
        <v>190</v>
      </c>
      <c r="I5" t="s">
        <v>130</v>
      </c>
      <c r="J5">
        <v>19980917</v>
      </c>
      <c r="K5">
        <v>19990810</v>
      </c>
      <c r="L5" t="s">
        <v>132</v>
      </c>
      <c r="M5" t="s">
        <v>133</v>
      </c>
      <c r="N5" t="s">
        <v>133</v>
      </c>
      <c r="O5" t="s">
        <v>133</v>
      </c>
      <c r="P5">
        <v>1.2941</v>
      </c>
      <c r="Q5" t="s">
        <v>135</v>
      </c>
      <c r="R5" t="s">
        <v>136</v>
      </c>
      <c r="S5" t="s">
        <v>135</v>
      </c>
      <c r="T5" t="s">
        <v>137</v>
      </c>
      <c r="U5" t="s">
        <v>137</v>
      </c>
      <c r="V5">
        <v>3</v>
      </c>
      <c r="W5" t="s">
        <v>147</v>
      </c>
      <c r="X5">
        <v>143.5</v>
      </c>
      <c r="Y5">
        <v>19980914</v>
      </c>
      <c r="Z5" t="s">
        <v>138</v>
      </c>
      <c r="AA5" t="s">
        <v>191</v>
      </c>
      <c r="AB5">
        <v>9806249</v>
      </c>
      <c r="AC5">
        <v>40</v>
      </c>
      <c r="AD5">
        <v>71.78</v>
      </c>
      <c r="AE5">
        <v>65.39</v>
      </c>
      <c r="AF5">
        <v>10.88</v>
      </c>
      <c r="AG5">
        <v>10.02</v>
      </c>
      <c r="AH5">
        <v>10.09</v>
      </c>
      <c r="AI5">
        <v>160</v>
      </c>
      <c r="AJ5" t="s">
        <v>192</v>
      </c>
      <c r="AK5">
        <v>40</v>
      </c>
      <c r="AL5">
        <v>5.8</v>
      </c>
      <c r="AM5">
        <v>6.5</v>
      </c>
      <c r="AN5">
        <v>12.3</v>
      </c>
      <c r="AO5">
        <v>0</v>
      </c>
      <c r="AP5">
        <v>3146</v>
      </c>
      <c r="AQ5">
        <v>3154</v>
      </c>
      <c r="AR5">
        <v>3150.2</v>
      </c>
      <c r="AS5">
        <v>13.2</v>
      </c>
      <c r="AT5">
        <v>13.5</v>
      </c>
      <c r="AU5">
        <v>13.4</v>
      </c>
      <c r="AV5">
        <v>2.2200000000000002</v>
      </c>
      <c r="AW5">
        <v>2.27</v>
      </c>
      <c r="AX5">
        <v>2.23</v>
      </c>
      <c r="AY5">
        <v>6.5</v>
      </c>
      <c r="AZ5">
        <v>6.8</v>
      </c>
      <c r="BA5">
        <v>6.6</v>
      </c>
      <c r="BB5">
        <v>0</v>
      </c>
      <c r="BC5">
        <v>0</v>
      </c>
      <c r="BD5">
        <v>0</v>
      </c>
      <c r="BE5">
        <v>841</v>
      </c>
      <c r="BF5">
        <v>875</v>
      </c>
      <c r="BG5">
        <v>853</v>
      </c>
      <c r="BH5">
        <v>143.30000000000001</v>
      </c>
      <c r="BI5">
        <v>143.9</v>
      </c>
      <c r="BJ5">
        <v>143.4</v>
      </c>
      <c r="BK5">
        <v>87.8</v>
      </c>
      <c r="BL5">
        <v>88.3</v>
      </c>
      <c r="BM5">
        <v>87.9</v>
      </c>
      <c r="BN5">
        <v>92.8</v>
      </c>
      <c r="BO5">
        <v>93.9</v>
      </c>
      <c r="BP5">
        <v>93.4</v>
      </c>
      <c r="BQ5">
        <v>5</v>
      </c>
      <c r="BR5">
        <v>6.1</v>
      </c>
      <c r="BS5">
        <v>5.6</v>
      </c>
      <c r="BT5">
        <v>28.3</v>
      </c>
      <c r="BU5">
        <v>35.700000000000003</v>
      </c>
      <c r="BV5">
        <v>30.7</v>
      </c>
      <c r="BW5">
        <v>269</v>
      </c>
      <c r="BX5">
        <v>276</v>
      </c>
      <c r="BY5">
        <v>273</v>
      </c>
      <c r="BZ5">
        <v>7.1</v>
      </c>
      <c r="CA5">
        <v>8.8000000000000007</v>
      </c>
      <c r="CB5">
        <v>7.5</v>
      </c>
      <c r="CC5">
        <v>0.5</v>
      </c>
      <c r="CD5">
        <v>0.5</v>
      </c>
      <c r="CE5">
        <v>0.5</v>
      </c>
      <c r="CF5">
        <v>0.4</v>
      </c>
      <c r="CG5">
        <v>0.5</v>
      </c>
      <c r="CH5">
        <v>0.51</v>
      </c>
      <c r="CI5">
        <v>35</v>
      </c>
      <c r="CJ5">
        <v>35</v>
      </c>
      <c r="CK5">
        <v>35</v>
      </c>
      <c r="CL5">
        <v>113.3</v>
      </c>
      <c r="CM5">
        <v>147.19999999999999</v>
      </c>
      <c r="CN5">
        <v>133.69999999999999</v>
      </c>
      <c r="CO5">
        <v>1660</v>
      </c>
      <c r="CP5">
        <v>720</v>
      </c>
      <c r="CQ5">
        <v>720</v>
      </c>
      <c r="CR5">
        <v>1500</v>
      </c>
      <c r="CS5">
        <v>5.8400000000000001E-2</v>
      </c>
      <c r="CT5">
        <v>5.8400000000000001E-2</v>
      </c>
      <c r="CU5">
        <v>5.8400000000000001E-2</v>
      </c>
      <c r="CV5">
        <v>9.4E-2</v>
      </c>
      <c r="CW5">
        <v>9.4E-2</v>
      </c>
      <c r="CX5">
        <v>9.4E-2</v>
      </c>
      <c r="CY5">
        <v>6.8599999999999994E-2</v>
      </c>
      <c r="CZ5">
        <v>6.8599999999999994E-2</v>
      </c>
      <c r="DA5">
        <v>6.8599999999999994E-2</v>
      </c>
      <c r="DB5">
        <v>7.1099999999999997E-2</v>
      </c>
      <c r="DC5">
        <v>7.1099999999999997E-2</v>
      </c>
      <c r="DD5">
        <v>7.1099999999999997E-2</v>
      </c>
      <c r="DE5">
        <v>6.0999999999999999E-2</v>
      </c>
      <c r="DF5">
        <v>7.1099999999999997E-2</v>
      </c>
      <c r="DG5">
        <v>6.6000000000000003E-2</v>
      </c>
      <c r="DH5">
        <v>0</v>
      </c>
      <c r="DI5">
        <v>11</v>
      </c>
      <c r="DJ5">
        <v>4.0599999999999997E-2</v>
      </c>
      <c r="DK5" t="s">
        <v>181</v>
      </c>
      <c r="DL5" t="s">
        <v>182</v>
      </c>
      <c r="DM5">
        <v>8252</v>
      </c>
      <c r="DN5">
        <v>8231</v>
      </c>
      <c r="DO5">
        <v>1279</v>
      </c>
      <c r="DP5">
        <v>2405</v>
      </c>
      <c r="DQ5" t="s">
        <v>142</v>
      </c>
      <c r="DR5" t="s">
        <v>193</v>
      </c>
      <c r="DS5">
        <v>19980916</v>
      </c>
      <c r="DT5" t="s">
        <v>190</v>
      </c>
      <c r="DU5">
        <v>219</v>
      </c>
      <c r="DV5" t="s">
        <v>143</v>
      </c>
    </row>
    <row r="6" spans="1:126">
      <c r="A6" t="s">
        <v>160</v>
      </c>
      <c r="B6">
        <v>1</v>
      </c>
      <c r="C6">
        <v>25.6</v>
      </c>
      <c r="D6">
        <v>31096</v>
      </c>
      <c r="E6">
        <v>1006</v>
      </c>
      <c r="F6" t="s">
        <v>145</v>
      </c>
      <c r="G6">
        <v>19980927</v>
      </c>
      <c r="H6" t="s">
        <v>205</v>
      </c>
      <c r="I6" t="s">
        <v>130</v>
      </c>
      <c r="J6">
        <v>19980929</v>
      </c>
      <c r="K6" t="s">
        <v>131</v>
      </c>
      <c r="L6" t="s">
        <v>132</v>
      </c>
      <c r="M6" t="s">
        <v>133</v>
      </c>
      <c r="N6" t="s">
        <v>133</v>
      </c>
      <c r="O6" t="s">
        <v>133</v>
      </c>
      <c r="P6">
        <v>1.7646999999999999</v>
      </c>
      <c r="Q6" t="s">
        <v>135</v>
      </c>
      <c r="R6" t="s">
        <v>136</v>
      </c>
      <c r="S6" t="s">
        <v>135</v>
      </c>
      <c r="T6" t="s">
        <v>137</v>
      </c>
      <c r="U6" t="s">
        <v>137</v>
      </c>
      <c r="V6">
        <v>140</v>
      </c>
      <c r="W6" t="s">
        <v>151</v>
      </c>
      <c r="X6">
        <v>143.5</v>
      </c>
      <c r="Y6">
        <v>19980925</v>
      </c>
      <c r="Z6" t="s">
        <v>138</v>
      </c>
      <c r="AA6" t="s">
        <v>206</v>
      </c>
      <c r="AB6">
        <v>9806249</v>
      </c>
      <c r="AC6">
        <v>40</v>
      </c>
      <c r="AD6">
        <v>59.86</v>
      </c>
      <c r="AE6">
        <v>52.36</v>
      </c>
      <c r="AF6">
        <v>10.15</v>
      </c>
      <c r="AG6">
        <v>8.98</v>
      </c>
      <c r="AH6">
        <v>9.1199999999999992</v>
      </c>
      <c r="AI6">
        <v>427</v>
      </c>
      <c r="AJ6" t="s">
        <v>207</v>
      </c>
      <c r="AK6">
        <v>40</v>
      </c>
      <c r="AL6">
        <v>10.1</v>
      </c>
      <c r="AM6">
        <v>15.5</v>
      </c>
      <c r="AN6">
        <v>25.6</v>
      </c>
      <c r="AO6">
        <v>0</v>
      </c>
      <c r="AP6">
        <v>3138</v>
      </c>
      <c r="AQ6">
        <v>3163</v>
      </c>
      <c r="AR6">
        <v>3152.7</v>
      </c>
      <c r="AS6">
        <v>13.2</v>
      </c>
      <c r="AT6">
        <v>13.5</v>
      </c>
      <c r="AU6">
        <v>13.4</v>
      </c>
      <c r="AV6">
        <v>2.14</v>
      </c>
      <c r="AW6">
        <v>2.29</v>
      </c>
      <c r="AX6">
        <v>2.2200000000000002</v>
      </c>
      <c r="AY6">
        <v>4541.3</v>
      </c>
      <c r="AZ6">
        <v>4884.3</v>
      </c>
      <c r="BA6">
        <v>4686</v>
      </c>
      <c r="BB6">
        <v>2200</v>
      </c>
      <c r="BC6">
        <v>2400</v>
      </c>
      <c r="BD6">
        <v>2324</v>
      </c>
      <c r="BE6">
        <v>840</v>
      </c>
      <c r="BF6">
        <v>859</v>
      </c>
      <c r="BG6">
        <v>848</v>
      </c>
      <c r="BH6">
        <v>142.80000000000001</v>
      </c>
      <c r="BI6">
        <v>144</v>
      </c>
      <c r="BJ6">
        <v>143.5</v>
      </c>
      <c r="BK6">
        <v>86.6</v>
      </c>
      <c r="BL6">
        <v>88.6</v>
      </c>
      <c r="BM6">
        <v>87.3</v>
      </c>
      <c r="BN6">
        <v>92.6</v>
      </c>
      <c r="BO6">
        <v>93.9</v>
      </c>
      <c r="BP6">
        <v>93.1</v>
      </c>
      <c r="BQ6">
        <v>4.5999999999999996</v>
      </c>
      <c r="BR6">
        <v>6.6</v>
      </c>
      <c r="BS6">
        <v>5.7</v>
      </c>
      <c r="BT6">
        <v>26.1</v>
      </c>
      <c r="BU6">
        <v>29.8</v>
      </c>
      <c r="BV6">
        <v>27.7</v>
      </c>
      <c r="BW6">
        <v>269</v>
      </c>
      <c r="BX6">
        <v>277</v>
      </c>
      <c r="BY6">
        <v>273</v>
      </c>
      <c r="BZ6">
        <v>9</v>
      </c>
      <c r="CA6">
        <v>9</v>
      </c>
      <c r="CB6">
        <v>9</v>
      </c>
      <c r="CC6">
        <v>0.6</v>
      </c>
      <c r="CD6">
        <v>2</v>
      </c>
      <c r="CE6">
        <v>1.8</v>
      </c>
      <c r="CF6">
        <v>0.4</v>
      </c>
      <c r="CG6">
        <v>0.6</v>
      </c>
      <c r="CH6">
        <v>0.5</v>
      </c>
      <c r="CI6">
        <v>35</v>
      </c>
      <c r="CJ6">
        <v>35</v>
      </c>
      <c r="CK6">
        <v>35</v>
      </c>
      <c r="CL6">
        <v>164</v>
      </c>
      <c r="CM6">
        <v>189</v>
      </c>
      <c r="CN6">
        <v>174.1</v>
      </c>
      <c r="CO6">
        <v>1660</v>
      </c>
      <c r="CP6">
        <v>711</v>
      </c>
      <c r="CQ6">
        <v>534</v>
      </c>
      <c r="CR6">
        <v>1410</v>
      </c>
      <c r="CS6">
        <v>6.0999999999999999E-2</v>
      </c>
      <c r="CT6">
        <v>7.3700000000000002E-2</v>
      </c>
      <c r="CU6">
        <v>6.7299999999999999E-2</v>
      </c>
      <c r="CV6">
        <v>8.6400000000000005E-2</v>
      </c>
      <c r="CW6">
        <v>0.1041</v>
      </c>
      <c r="CX6">
        <v>9.5100000000000004E-2</v>
      </c>
      <c r="CY6">
        <v>7.0999999999999994E-2</v>
      </c>
      <c r="CZ6">
        <v>7.5999999999999998E-2</v>
      </c>
      <c r="DA6">
        <v>7.4200000000000002E-2</v>
      </c>
      <c r="DB6">
        <v>6.8000000000000005E-2</v>
      </c>
      <c r="DC6">
        <v>7.0999999999999994E-2</v>
      </c>
      <c r="DD6">
        <v>6.9500000000000006E-2</v>
      </c>
      <c r="DE6">
        <v>6.0999999999999999E-2</v>
      </c>
      <c r="DF6">
        <v>6.9000000000000006E-2</v>
      </c>
      <c r="DG6">
        <v>6.5000000000000002E-2</v>
      </c>
      <c r="DH6">
        <v>5.0000000000000001E-4</v>
      </c>
      <c r="DI6">
        <v>11</v>
      </c>
      <c r="DJ6">
        <v>5.0999999999999997E-2</v>
      </c>
      <c r="DK6">
        <v>4944</v>
      </c>
      <c r="DL6">
        <v>31</v>
      </c>
      <c r="DM6">
        <v>8252</v>
      </c>
      <c r="DN6" t="s">
        <v>188</v>
      </c>
      <c r="DO6">
        <v>1218</v>
      </c>
      <c r="DP6">
        <v>2405</v>
      </c>
      <c r="DQ6" t="s">
        <v>142</v>
      </c>
      <c r="DR6">
        <v>1286</v>
      </c>
      <c r="DS6">
        <v>19980927</v>
      </c>
      <c r="DT6" t="s">
        <v>205</v>
      </c>
      <c r="DU6">
        <v>31</v>
      </c>
      <c r="DV6" t="s">
        <v>143</v>
      </c>
    </row>
    <row r="7" spans="1:126">
      <c r="A7" t="s">
        <v>160</v>
      </c>
      <c r="B7">
        <v>1</v>
      </c>
      <c r="C7">
        <v>7.6</v>
      </c>
      <c r="D7">
        <v>31530</v>
      </c>
      <c r="E7" t="s">
        <v>144</v>
      </c>
      <c r="F7" t="s">
        <v>145</v>
      </c>
      <c r="G7">
        <v>19981003</v>
      </c>
      <c r="H7" t="s">
        <v>208</v>
      </c>
      <c r="I7" t="s">
        <v>130</v>
      </c>
      <c r="J7">
        <v>19981006</v>
      </c>
      <c r="K7">
        <v>19990810</v>
      </c>
      <c r="L7" t="s">
        <v>132</v>
      </c>
      <c r="M7" t="s">
        <v>133</v>
      </c>
      <c r="N7" t="s">
        <v>133</v>
      </c>
      <c r="O7" t="s">
        <v>133</v>
      </c>
      <c r="P7">
        <v>-8.8200000000000001E-2</v>
      </c>
      <c r="Q7" t="s">
        <v>135</v>
      </c>
      <c r="R7" t="s">
        <v>136</v>
      </c>
      <c r="S7" t="s">
        <v>135</v>
      </c>
      <c r="T7" t="s">
        <v>137</v>
      </c>
      <c r="U7" t="s">
        <v>137</v>
      </c>
      <c r="V7">
        <v>141</v>
      </c>
      <c r="W7" t="s">
        <v>147</v>
      </c>
      <c r="X7">
        <v>143.5</v>
      </c>
      <c r="Y7">
        <v>19981001</v>
      </c>
      <c r="Z7" t="s">
        <v>138</v>
      </c>
      <c r="AA7" t="s">
        <v>209</v>
      </c>
      <c r="AB7">
        <v>9806249</v>
      </c>
      <c r="AC7">
        <v>40</v>
      </c>
      <c r="AD7">
        <v>71.81</v>
      </c>
      <c r="AE7">
        <v>66.27</v>
      </c>
      <c r="AF7">
        <v>10.9</v>
      </c>
      <c r="AG7">
        <v>10.119999999999999</v>
      </c>
      <c r="AH7">
        <v>10.24</v>
      </c>
      <c r="AI7">
        <v>138</v>
      </c>
      <c r="AJ7" t="s">
        <v>210</v>
      </c>
      <c r="AK7">
        <v>40</v>
      </c>
      <c r="AL7">
        <v>2.9</v>
      </c>
      <c r="AM7">
        <v>4.7</v>
      </c>
      <c r="AN7">
        <v>7.6</v>
      </c>
      <c r="AO7">
        <v>0</v>
      </c>
      <c r="AP7">
        <v>3135</v>
      </c>
      <c r="AQ7">
        <v>3160</v>
      </c>
      <c r="AR7">
        <v>3150.5</v>
      </c>
      <c r="AS7">
        <v>13.4</v>
      </c>
      <c r="AT7">
        <v>13.5</v>
      </c>
      <c r="AU7">
        <v>13.4</v>
      </c>
      <c r="AV7">
        <v>2.19</v>
      </c>
      <c r="AW7">
        <v>2.2799999999999998</v>
      </c>
      <c r="AX7">
        <v>2.2599999999999998</v>
      </c>
      <c r="AY7">
        <v>4608.3999999999996</v>
      </c>
      <c r="AZ7">
        <v>5100.6000000000004</v>
      </c>
      <c r="BA7">
        <v>4907.5</v>
      </c>
      <c r="BB7">
        <v>2225</v>
      </c>
      <c r="BC7">
        <v>2400</v>
      </c>
      <c r="BD7">
        <v>2326.3000000000002</v>
      </c>
      <c r="BE7">
        <v>824</v>
      </c>
      <c r="BF7">
        <v>937</v>
      </c>
      <c r="BG7">
        <v>850</v>
      </c>
      <c r="BH7">
        <v>142.1</v>
      </c>
      <c r="BI7">
        <v>144.5</v>
      </c>
      <c r="BJ7">
        <v>143</v>
      </c>
      <c r="BK7">
        <v>87</v>
      </c>
      <c r="BL7">
        <v>88.3</v>
      </c>
      <c r="BM7">
        <v>87.7</v>
      </c>
      <c r="BN7">
        <v>92.6</v>
      </c>
      <c r="BO7">
        <v>94.1</v>
      </c>
      <c r="BP7">
        <v>93.3</v>
      </c>
      <c r="BQ7">
        <v>5.3</v>
      </c>
      <c r="BR7">
        <v>6</v>
      </c>
      <c r="BS7">
        <v>5.6</v>
      </c>
      <c r="BT7">
        <v>25.8</v>
      </c>
      <c r="BU7">
        <v>29.4</v>
      </c>
      <c r="BV7">
        <v>27.2</v>
      </c>
      <c r="BW7">
        <v>267</v>
      </c>
      <c r="BX7">
        <v>281</v>
      </c>
      <c r="BY7">
        <v>275</v>
      </c>
      <c r="BZ7">
        <v>7.9</v>
      </c>
      <c r="CA7">
        <v>8.6</v>
      </c>
      <c r="CB7">
        <v>8.1999999999999993</v>
      </c>
      <c r="CC7">
        <v>1.5</v>
      </c>
      <c r="CD7">
        <v>2</v>
      </c>
      <c r="CE7">
        <v>1.7</v>
      </c>
      <c r="CF7">
        <v>0.5</v>
      </c>
      <c r="CG7">
        <v>0.98</v>
      </c>
      <c r="CH7">
        <v>0.55000000000000004</v>
      </c>
      <c r="CI7">
        <v>35</v>
      </c>
      <c r="CJ7">
        <v>35</v>
      </c>
      <c r="CK7">
        <v>35</v>
      </c>
      <c r="CL7">
        <v>175</v>
      </c>
      <c r="CM7">
        <v>224</v>
      </c>
      <c r="CN7">
        <v>195.8</v>
      </c>
      <c r="CO7">
        <v>1660</v>
      </c>
      <c r="CP7">
        <v>711</v>
      </c>
      <c r="CQ7">
        <v>543</v>
      </c>
      <c r="CR7">
        <v>1690</v>
      </c>
      <c r="CS7">
        <v>6.3500000000000001E-2</v>
      </c>
      <c r="CT7">
        <v>7.6200000000000004E-2</v>
      </c>
      <c r="CU7">
        <v>6.9800000000000001E-2</v>
      </c>
      <c r="CV7">
        <v>9.4E-2</v>
      </c>
      <c r="CW7">
        <v>0.1067</v>
      </c>
      <c r="CX7">
        <v>0.1003</v>
      </c>
      <c r="CY7">
        <v>7.3599999999999999E-2</v>
      </c>
      <c r="CZ7">
        <v>7.6200000000000004E-2</v>
      </c>
      <c r="DA7">
        <v>7.5600000000000001E-2</v>
      </c>
      <c r="DB7">
        <v>6.3500000000000001E-2</v>
      </c>
      <c r="DC7">
        <v>6.8500000000000005E-2</v>
      </c>
      <c r="DD7">
        <v>6.6600000000000006E-2</v>
      </c>
      <c r="DE7">
        <v>6.3500000000000001E-2</v>
      </c>
      <c r="DF7">
        <v>7.6200000000000004E-2</v>
      </c>
      <c r="DG7">
        <v>7.0400000000000004E-2</v>
      </c>
      <c r="DH7">
        <v>2.9999999999999997E-4</v>
      </c>
      <c r="DI7">
        <v>12</v>
      </c>
      <c r="DJ7">
        <v>5.0799999999999998E-2</v>
      </c>
      <c r="DK7">
        <v>4944</v>
      </c>
      <c r="DL7">
        <v>31</v>
      </c>
      <c r="DM7">
        <v>8252</v>
      </c>
      <c r="DN7" t="s">
        <v>188</v>
      </c>
      <c r="DO7">
        <v>1218</v>
      </c>
      <c r="DP7">
        <v>2405</v>
      </c>
      <c r="DQ7" t="s">
        <v>142</v>
      </c>
      <c r="DR7">
        <v>1287</v>
      </c>
      <c r="DS7">
        <v>19981003</v>
      </c>
      <c r="DT7" t="s">
        <v>208</v>
      </c>
      <c r="DU7">
        <v>31</v>
      </c>
      <c r="DV7" t="s">
        <v>143</v>
      </c>
    </row>
    <row r="8" spans="1:126">
      <c r="A8" t="s">
        <v>197</v>
      </c>
      <c r="B8">
        <v>1</v>
      </c>
      <c r="C8">
        <v>9</v>
      </c>
      <c r="D8">
        <v>21886</v>
      </c>
      <c r="E8" t="s">
        <v>144</v>
      </c>
      <c r="F8" t="s">
        <v>145</v>
      </c>
      <c r="G8">
        <v>19981017</v>
      </c>
      <c r="H8" t="s">
        <v>219</v>
      </c>
      <c r="I8" t="s">
        <v>130</v>
      </c>
      <c r="J8">
        <v>19981028</v>
      </c>
      <c r="K8" t="s">
        <v>131</v>
      </c>
      <c r="L8" t="s">
        <v>132</v>
      </c>
      <c r="M8" t="s">
        <v>133</v>
      </c>
      <c r="N8" t="s">
        <v>133</v>
      </c>
      <c r="O8" t="s">
        <v>133</v>
      </c>
      <c r="P8">
        <v>0.32350000000000001</v>
      </c>
      <c r="Q8" t="s">
        <v>135</v>
      </c>
      <c r="R8" t="s">
        <v>136</v>
      </c>
      <c r="S8" t="s">
        <v>135</v>
      </c>
      <c r="T8" t="s">
        <v>137</v>
      </c>
      <c r="U8" t="s">
        <v>137</v>
      </c>
      <c r="V8">
        <v>0</v>
      </c>
      <c r="W8" t="s">
        <v>220</v>
      </c>
      <c r="X8">
        <v>143.5</v>
      </c>
      <c r="Y8">
        <v>19981015</v>
      </c>
      <c r="Z8" t="s">
        <v>138</v>
      </c>
      <c r="AA8" t="s">
        <v>211</v>
      </c>
      <c r="AB8">
        <v>9806249</v>
      </c>
      <c r="AC8">
        <v>40</v>
      </c>
      <c r="AD8">
        <v>72.11</v>
      </c>
      <c r="AE8">
        <v>67.39</v>
      </c>
      <c r="AF8">
        <v>10.81</v>
      </c>
      <c r="AG8">
        <v>10.26</v>
      </c>
      <c r="AH8">
        <v>10.49</v>
      </c>
      <c r="AI8">
        <v>336</v>
      </c>
      <c r="AJ8" t="s">
        <v>221</v>
      </c>
      <c r="AK8">
        <v>40</v>
      </c>
      <c r="AL8">
        <v>4.3</v>
      </c>
      <c r="AM8">
        <v>4.7</v>
      </c>
      <c r="AN8">
        <v>9</v>
      </c>
      <c r="AO8">
        <v>9</v>
      </c>
      <c r="AP8">
        <v>3148</v>
      </c>
      <c r="AQ8">
        <v>3155</v>
      </c>
      <c r="AR8">
        <v>3152</v>
      </c>
      <c r="AS8">
        <v>13.4</v>
      </c>
      <c r="AT8">
        <v>13.7</v>
      </c>
      <c r="AU8">
        <v>13.5</v>
      </c>
      <c r="AV8">
        <v>2.2200000000000002</v>
      </c>
      <c r="AW8">
        <v>2.29</v>
      </c>
      <c r="AX8">
        <v>2.25</v>
      </c>
      <c r="AY8">
        <v>4704.3</v>
      </c>
      <c r="AZ8">
        <v>5661</v>
      </c>
      <c r="BA8">
        <v>5040.8999999999996</v>
      </c>
      <c r="BB8">
        <v>2100</v>
      </c>
      <c r="BC8">
        <v>2350</v>
      </c>
      <c r="BD8">
        <v>2280</v>
      </c>
      <c r="BE8">
        <v>843</v>
      </c>
      <c r="BF8">
        <v>852</v>
      </c>
      <c r="BG8">
        <v>849</v>
      </c>
      <c r="BH8">
        <v>143.1</v>
      </c>
      <c r="BI8">
        <v>143.80000000000001</v>
      </c>
      <c r="BJ8">
        <v>143.5</v>
      </c>
      <c r="BK8">
        <v>87.7</v>
      </c>
      <c r="BL8">
        <v>88.6</v>
      </c>
      <c r="BM8">
        <v>88.2</v>
      </c>
      <c r="BN8">
        <v>93.2</v>
      </c>
      <c r="BO8">
        <v>93.9</v>
      </c>
      <c r="BP8">
        <v>93.5</v>
      </c>
      <c r="BQ8">
        <v>4.8</v>
      </c>
      <c r="BR8">
        <v>6.2</v>
      </c>
      <c r="BS8">
        <v>5.3</v>
      </c>
      <c r="BT8">
        <v>27.1</v>
      </c>
      <c r="BU8">
        <v>32.9</v>
      </c>
      <c r="BV8">
        <v>29</v>
      </c>
      <c r="BW8">
        <v>276</v>
      </c>
      <c r="BX8">
        <v>276</v>
      </c>
      <c r="BY8">
        <v>276</v>
      </c>
      <c r="BZ8">
        <v>6.1</v>
      </c>
      <c r="CA8">
        <v>8.4</v>
      </c>
      <c r="CB8">
        <v>7.8</v>
      </c>
      <c r="CC8">
        <v>1.7</v>
      </c>
      <c r="CD8">
        <v>2</v>
      </c>
      <c r="CE8">
        <v>2</v>
      </c>
      <c r="CF8">
        <v>0.5</v>
      </c>
      <c r="CG8">
        <v>0.6</v>
      </c>
      <c r="CH8">
        <v>0.6</v>
      </c>
      <c r="CI8">
        <v>35</v>
      </c>
      <c r="CJ8">
        <v>35</v>
      </c>
      <c r="CK8">
        <v>35</v>
      </c>
      <c r="CL8">
        <v>1.6</v>
      </c>
      <c r="CM8">
        <v>3.1</v>
      </c>
      <c r="CN8">
        <v>2.9</v>
      </c>
      <c r="CO8">
        <v>1600</v>
      </c>
      <c r="CP8">
        <v>730</v>
      </c>
      <c r="CQ8">
        <v>441</v>
      </c>
      <c r="CR8">
        <v>1553</v>
      </c>
      <c r="CS8">
        <v>6.8599999999999994E-2</v>
      </c>
      <c r="CT8">
        <v>6.8599999999999994E-2</v>
      </c>
      <c r="CU8">
        <v>6.8599999999999994E-2</v>
      </c>
      <c r="CV8">
        <v>0.1118</v>
      </c>
      <c r="CW8">
        <v>0.1118</v>
      </c>
      <c r="CX8">
        <v>0.1118</v>
      </c>
      <c r="CY8">
        <v>6.6000000000000003E-2</v>
      </c>
      <c r="CZ8">
        <v>7.6200000000000004E-2</v>
      </c>
      <c r="DA8">
        <v>7.1099999999999997E-2</v>
      </c>
      <c r="DB8">
        <v>5.33E-2</v>
      </c>
      <c r="DC8">
        <v>6.3500000000000001E-2</v>
      </c>
      <c r="DD8">
        <v>5.8400000000000001E-2</v>
      </c>
      <c r="DE8">
        <v>5.0799999999999998E-2</v>
      </c>
      <c r="DF8">
        <v>5.5899999999999998E-2</v>
      </c>
      <c r="DG8">
        <v>5.2699999999999997E-2</v>
      </c>
      <c r="DH8">
        <v>7.6E-3</v>
      </c>
      <c r="DI8">
        <v>34</v>
      </c>
      <c r="DJ8">
        <v>5.5899999999999998E-2</v>
      </c>
      <c r="DK8" t="s">
        <v>216</v>
      </c>
      <c r="DL8" t="s">
        <v>217</v>
      </c>
      <c r="DM8" t="s">
        <v>217</v>
      </c>
      <c r="DN8" t="s">
        <v>217</v>
      </c>
      <c r="DO8" t="s">
        <v>218</v>
      </c>
      <c r="DP8">
        <v>9809.2404999999999</v>
      </c>
      <c r="DQ8">
        <v>8061</v>
      </c>
      <c r="DR8">
        <v>947</v>
      </c>
      <c r="DS8">
        <v>19981017</v>
      </c>
      <c r="DT8" t="s">
        <v>219</v>
      </c>
      <c r="DU8">
        <v>221</v>
      </c>
      <c r="DV8" t="s">
        <v>143</v>
      </c>
    </row>
    <row r="9" spans="1:126">
      <c r="A9" t="s">
        <v>197</v>
      </c>
      <c r="B9">
        <v>1</v>
      </c>
      <c r="C9">
        <v>4.9000000000000004</v>
      </c>
      <c r="D9">
        <v>24744</v>
      </c>
      <c r="E9" t="s">
        <v>144</v>
      </c>
      <c r="F9" t="s">
        <v>145</v>
      </c>
      <c r="G9">
        <v>19981106</v>
      </c>
      <c r="H9" t="s">
        <v>227</v>
      </c>
      <c r="I9" t="s">
        <v>130</v>
      </c>
      <c r="J9">
        <v>19981110</v>
      </c>
      <c r="K9" t="s">
        <v>131</v>
      </c>
      <c r="L9" t="s">
        <v>132</v>
      </c>
      <c r="M9" t="s">
        <v>133</v>
      </c>
      <c r="N9" t="s">
        <v>133</v>
      </c>
      <c r="O9" t="s">
        <v>133</v>
      </c>
      <c r="P9">
        <v>-0.88239999999999996</v>
      </c>
      <c r="Q9" t="s">
        <v>135</v>
      </c>
      <c r="R9" t="s">
        <v>136</v>
      </c>
      <c r="S9" t="s">
        <v>135</v>
      </c>
      <c r="T9" t="s">
        <v>137</v>
      </c>
      <c r="U9" t="s">
        <v>137</v>
      </c>
      <c r="V9">
        <v>0</v>
      </c>
      <c r="W9" t="s">
        <v>220</v>
      </c>
      <c r="X9">
        <v>143.5</v>
      </c>
      <c r="Y9">
        <v>19981105</v>
      </c>
      <c r="Z9" t="s">
        <v>138</v>
      </c>
      <c r="AA9" t="s">
        <v>228</v>
      </c>
      <c r="AB9" t="s">
        <v>203</v>
      </c>
      <c r="AC9">
        <v>40</v>
      </c>
      <c r="AD9">
        <v>65.569999999999993</v>
      </c>
      <c r="AE9">
        <v>68.56</v>
      </c>
      <c r="AF9">
        <v>10.88</v>
      </c>
      <c r="AG9">
        <v>10.42</v>
      </c>
      <c r="AH9">
        <v>10.47</v>
      </c>
      <c r="AI9">
        <v>636</v>
      </c>
      <c r="AJ9" t="s">
        <v>229</v>
      </c>
      <c r="AK9">
        <v>40</v>
      </c>
      <c r="AL9">
        <v>2.7</v>
      </c>
      <c r="AM9">
        <v>2.2000000000000002</v>
      </c>
      <c r="AN9">
        <v>4.9000000000000004</v>
      </c>
      <c r="AO9">
        <v>4.9000000000000004</v>
      </c>
      <c r="AP9">
        <v>3148</v>
      </c>
      <c r="AQ9">
        <v>3156</v>
      </c>
      <c r="AR9">
        <v>3150</v>
      </c>
      <c r="AS9">
        <v>13.1</v>
      </c>
      <c r="AT9">
        <v>13.4</v>
      </c>
      <c r="AU9">
        <v>13.3</v>
      </c>
      <c r="AV9">
        <v>2.21</v>
      </c>
      <c r="AW9">
        <v>2.2599999999999998</v>
      </c>
      <c r="AX9">
        <v>2.2400000000000002</v>
      </c>
      <c r="AY9">
        <v>4552.8999999999996</v>
      </c>
      <c r="AZ9">
        <v>4770.3</v>
      </c>
      <c r="BA9">
        <v>4676.8</v>
      </c>
      <c r="BB9">
        <v>2200</v>
      </c>
      <c r="BC9">
        <v>2350</v>
      </c>
      <c r="BD9">
        <v>2295</v>
      </c>
      <c r="BE9">
        <v>841</v>
      </c>
      <c r="BF9">
        <v>858</v>
      </c>
      <c r="BG9">
        <v>849</v>
      </c>
      <c r="BH9">
        <v>143.30000000000001</v>
      </c>
      <c r="BI9">
        <v>143.80000000000001</v>
      </c>
      <c r="BJ9">
        <v>143.5</v>
      </c>
      <c r="BK9">
        <v>87.9</v>
      </c>
      <c r="BL9">
        <v>88.6</v>
      </c>
      <c r="BM9">
        <v>88.3</v>
      </c>
      <c r="BN9">
        <v>93.3</v>
      </c>
      <c r="BO9">
        <v>94.1</v>
      </c>
      <c r="BP9">
        <v>93.7</v>
      </c>
      <c r="BQ9">
        <v>5.2</v>
      </c>
      <c r="BR9">
        <v>5.6</v>
      </c>
      <c r="BS9">
        <v>5.4</v>
      </c>
      <c r="BT9">
        <v>25.8</v>
      </c>
      <c r="BU9">
        <v>30.4</v>
      </c>
      <c r="BV9">
        <v>28.1</v>
      </c>
      <c r="BW9">
        <v>276</v>
      </c>
      <c r="BX9">
        <v>276</v>
      </c>
      <c r="BY9">
        <v>276</v>
      </c>
      <c r="BZ9">
        <v>10.1</v>
      </c>
      <c r="CA9">
        <v>10.5</v>
      </c>
      <c r="CB9">
        <v>10.199999999999999</v>
      </c>
      <c r="CC9">
        <v>2</v>
      </c>
      <c r="CD9">
        <v>2.7</v>
      </c>
      <c r="CE9">
        <v>2.2999999999999998</v>
      </c>
      <c r="CF9">
        <v>0.4</v>
      </c>
      <c r="CG9">
        <v>0.6</v>
      </c>
      <c r="CH9">
        <v>0.5</v>
      </c>
      <c r="CI9">
        <v>35</v>
      </c>
      <c r="CJ9">
        <v>35</v>
      </c>
      <c r="CK9">
        <v>35</v>
      </c>
      <c r="CL9">
        <v>3.8</v>
      </c>
      <c r="CM9">
        <v>5.6</v>
      </c>
      <c r="CN9">
        <v>4.5999999999999996</v>
      </c>
      <c r="CO9">
        <v>1660</v>
      </c>
      <c r="CP9">
        <v>787</v>
      </c>
      <c r="CQ9">
        <v>424</v>
      </c>
      <c r="CR9">
        <v>1387</v>
      </c>
      <c r="CS9">
        <v>6.6000000000000003E-2</v>
      </c>
      <c r="CT9">
        <v>8.1299999999999997E-2</v>
      </c>
      <c r="CU9">
        <v>7.3700000000000002E-2</v>
      </c>
      <c r="CV9">
        <v>7.8700000000000006E-2</v>
      </c>
      <c r="CW9">
        <v>8.8900000000000007E-2</v>
      </c>
      <c r="CX9">
        <v>8.3799999999999999E-2</v>
      </c>
      <c r="CY9">
        <v>6.3500000000000001E-2</v>
      </c>
      <c r="CZ9">
        <v>7.6200000000000004E-2</v>
      </c>
      <c r="DA9">
        <v>6.9199999999999998E-2</v>
      </c>
      <c r="DB9">
        <v>6.3500000000000001E-2</v>
      </c>
      <c r="DC9">
        <v>7.3700000000000002E-2</v>
      </c>
      <c r="DD9">
        <v>6.7299999999999999E-2</v>
      </c>
      <c r="DE9">
        <v>5.5899999999999998E-2</v>
      </c>
      <c r="DF9">
        <v>6.6000000000000003E-2</v>
      </c>
      <c r="DG9">
        <v>6.2199999999999998E-2</v>
      </c>
      <c r="DH9">
        <v>1.2699999999999999E-2</v>
      </c>
      <c r="DI9">
        <v>36</v>
      </c>
      <c r="DJ9">
        <v>6.2300000000000001E-2</v>
      </c>
      <c r="DK9" t="s">
        <v>216</v>
      </c>
      <c r="DL9" t="s">
        <v>217</v>
      </c>
      <c r="DM9" t="s">
        <v>217</v>
      </c>
      <c r="DN9" t="s">
        <v>217</v>
      </c>
      <c r="DO9" t="s">
        <v>218</v>
      </c>
      <c r="DP9">
        <v>9708.2404999999999</v>
      </c>
      <c r="DQ9">
        <v>980923</v>
      </c>
      <c r="DR9">
        <v>949</v>
      </c>
      <c r="DS9">
        <v>19981106</v>
      </c>
      <c r="DT9" t="s">
        <v>227</v>
      </c>
      <c r="DU9">
        <v>221</v>
      </c>
      <c r="DV9" t="s">
        <v>143</v>
      </c>
    </row>
    <row r="10" spans="1:126">
      <c r="A10" t="s">
        <v>197</v>
      </c>
      <c r="B10">
        <v>1</v>
      </c>
      <c r="C10">
        <v>15</v>
      </c>
      <c r="D10">
        <v>33543</v>
      </c>
      <c r="E10">
        <v>1006</v>
      </c>
      <c r="F10" t="s">
        <v>145</v>
      </c>
      <c r="G10">
        <v>19981112</v>
      </c>
      <c r="H10" t="s">
        <v>152</v>
      </c>
      <c r="I10" t="s">
        <v>130</v>
      </c>
      <c r="J10">
        <v>19981117</v>
      </c>
      <c r="K10" t="s">
        <v>131</v>
      </c>
      <c r="L10" t="s">
        <v>132</v>
      </c>
      <c r="M10" t="s">
        <v>133</v>
      </c>
      <c r="N10" t="s">
        <v>133</v>
      </c>
      <c r="O10" t="s">
        <v>133</v>
      </c>
      <c r="P10">
        <v>-1.3529</v>
      </c>
      <c r="Q10" t="s">
        <v>135</v>
      </c>
      <c r="R10" t="s">
        <v>136</v>
      </c>
      <c r="S10" t="s">
        <v>135</v>
      </c>
      <c r="T10" t="s">
        <v>137</v>
      </c>
      <c r="U10" t="s">
        <v>137</v>
      </c>
      <c r="V10">
        <v>0</v>
      </c>
      <c r="W10" t="s">
        <v>213</v>
      </c>
      <c r="X10">
        <v>143.5</v>
      </c>
      <c r="Y10">
        <v>19981110</v>
      </c>
      <c r="Z10" t="s">
        <v>138</v>
      </c>
      <c r="AA10" t="s">
        <v>230</v>
      </c>
      <c r="AB10" t="s">
        <v>203</v>
      </c>
      <c r="AC10">
        <v>40</v>
      </c>
      <c r="AD10">
        <v>60.01</v>
      </c>
      <c r="AE10">
        <v>52.15</v>
      </c>
      <c r="AF10">
        <v>10.17</v>
      </c>
      <c r="AG10">
        <v>8.9600000000000009</v>
      </c>
      <c r="AH10">
        <v>9.0399999999999991</v>
      </c>
      <c r="AI10">
        <v>114</v>
      </c>
      <c r="AJ10" t="s">
        <v>231</v>
      </c>
      <c r="AK10">
        <v>40</v>
      </c>
      <c r="AL10">
        <v>7.3</v>
      </c>
      <c r="AM10">
        <v>7.7</v>
      </c>
      <c r="AN10">
        <v>15</v>
      </c>
      <c r="AO10">
        <v>15</v>
      </c>
      <c r="AP10">
        <v>3147</v>
      </c>
      <c r="AQ10">
        <v>3152</v>
      </c>
      <c r="AR10">
        <v>3150</v>
      </c>
      <c r="AS10">
        <v>13.2</v>
      </c>
      <c r="AT10">
        <v>13.5</v>
      </c>
      <c r="AU10">
        <v>13.4</v>
      </c>
      <c r="AV10">
        <v>2.2200000000000002</v>
      </c>
      <c r="AW10">
        <v>2.27</v>
      </c>
      <c r="AX10">
        <v>2.25</v>
      </c>
      <c r="AY10">
        <v>4467.6000000000004</v>
      </c>
      <c r="AZ10">
        <v>4758.5</v>
      </c>
      <c r="BA10">
        <v>4650</v>
      </c>
      <c r="BB10">
        <v>2300</v>
      </c>
      <c r="BC10">
        <v>2400</v>
      </c>
      <c r="BD10">
        <v>2356</v>
      </c>
      <c r="BE10">
        <v>841</v>
      </c>
      <c r="BF10">
        <v>855</v>
      </c>
      <c r="BG10">
        <v>849</v>
      </c>
      <c r="BH10">
        <v>142.69999999999999</v>
      </c>
      <c r="BI10">
        <v>143.9</v>
      </c>
      <c r="BJ10">
        <v>143.4</v>
      </c>
      <c r="BK10">
        <v>87.4</v>
      </c>
      <c r="BL10">
        <v>88.3</v>
      </c>
      <c r="BM10">
        <v>87.8</v>
      </c>
      <c r="BN10">
        <v>93.1</v>
      </c>
      <c r="BO10">
        <v>94</v>
      </c>
      <c r="BP10">
        <v>93.5</v>
      </c>
      <c r="BQ10">
        <v>5.4</v>
      </c>
      <c r="BR10">
        <v>6</v>
      </c>
      <c r="BS10">
        <v>5.7</v>
      </c>
      <c r="BT10">
        <v>26.3</v>
      </c>
      <c r="BU10">
        <v>27.9</v>
      </c>
      <c r="BV10">
        <v>27</v>
      </c>
      <c r="BW10">
        <v>276</v>
      </c>
      <c r="BX10">
        <v>276</v>
      </c>
      <c r="BY10">
        <v>276</v>
      </c>
      <c r="BZ10">
        <v>9.5</v>
      </c>
      <c r="CA10">
        <v>9.8000000000000007</v>
      </c>
      <c r="CB10">
        <v>9.6999999999999993</v>
      </c>
      <c r="CC10">
        <v>2.7</v>
      </c>
      <c r="CD10">
        <v>3</v>
      </c>
      <c r="CE10">
        <v>2.7</v>
      </c>
      <c r="CF10">
        <v>0.4</v>
      </c>
      <c r="CG10">
        <v>0.6</v>
      </c>
      <c r="CH10">
        <v>0.6</v>
      </c>
      <c r="CI10">
        <v>35</v>
      </c>
      <c r="CJ10">
        <v>35</v>
      </c>
      <c r="CK10">
        <v>35</v>
      </c>
      <c r="CL10">
        <v>3.4</v>
      </c>
      <c r="CM10">
        <v>4.2</v>
      </c>
      <c r="CN10">
        <v>3.8</v>
      </c>
      <c r="CO10">
        <v>1660</v>
      </c>
      <c r="CP10">
        <v>705</v>
      </c>
      <c r="CQ10">
        <v>398</v>
      </c>
      <c r="CR10">
        <v>1853</v>
      </c>
      <c r="CS10">
        <v>6.3500000000000001E-2</v>
      </c>
      <c r="CT10">
        <v>6.6000000000000003E-2</v>
      </c>
      <c r="CU10">
        <v>6.6000000000000003E-2</v>
      </c>
      <c r="CV10">
        <v>8.8900000000000007E-2</v>
      </c>
      <c r="CW10">
        <v>9.1399999999999995E-2</v>
      </c>
      <c r="CX10">
        <v>9.1399999999999995E-2</v>
      </c>
      <c r="CY10">
        <v>6.0999999999999999E-2</v>
      </c>
      <c r="CZ10">
        <v>7.6200000000000004E-2</v>
      </c>
      <c r="DA10">
        <v>6.6699999999999995E-2</v>
      </c>
      <c r="DB10">
        <v>5.5899999999999998E-2</v>
      </c>
      <c r="DC10">
        <v>6.0999999999999999E-2</v>
      </c>
      <c r="DD10">
        <v>5.7799999999999997E-2</v>
      </c>
      <c r="DE10">
        <v>5.33E-2</v>
      </c>
      <c r="DF10">
        <v>6.8599999999999994E-2</v>
      </c>
      <c r="DG10">
        <v>6.1600000000000002E-2</v>
      </c>
      <c r="DH10">
        <v>1.2699999999999999E-2</v>
      </c>
      <c r="DI10">
        <v>37</v>
      </c>
      <c r="DJ10">
        <v>5.5899999999999998E-2</v>
      </c>
      <c r="DK10" t="s">
        <v>216</v>
      </c>
      <c r="DL10" t="s">
        <v>217</v>
      </c>
      <c r="DM10" t="s">
        <v>217</v>
      </c>
      <c r="DN10" t="s">
        <v>217</v>
      </c>
      <c r="DO10" t="s">
        <v>218</v>
      </c>
      <c r="DP10">
        <v>9708.2404999999999</v>
      </c>
      <c r="DQ10">
        <v>980923</v>
      </c>
      <c r="DR10">
        <v>950</v>
      </c>
      <c r="DS10">
        <v>19981112</v>
      </c>
      <c r="DT10" t="s">
        <v>152</v>
      </c>
      <c r="DU10">
        <v>221</v>
      </c>
      <c r="DV10" t="s">
        <v>143</v>
      </c>
    </row>
    <row r="11" spans="1:126">
      <c r="A11" t="s">
        <v>197</v>
      </c>
      <c r="B11">
        <v>1</v>
      </c>
      <c r="C11">
        <v>16.8</v>
      </c>
      <c r="D11">
        <v>33544</v>
      </c>
      <c r="E11">
        <v>1006</v>
      </c>
      <c r="F11" t="s">
        <v>145</v>
      </c>
      <c r="G11">
        <v>19981117</v>
      </c>
      <c r="H11" t="s">
        <v>232</v>
      </c>
      <c r="I11" t="s">
        <v>130</v>
      </c>
      <c r="J11">
        <v>19981118</v>
      </c>
      <c r="K11">
        <v>19990810</v>
      </c>
      <c r="L11" t="s">
        <v>132</v>
      </c>
      <c r="M11" t="s">
        <v>133</v>
      </c>
      <c r="N11" t="s">
        <v>133</v>
      </c>
      <c r="O11" t="s">
        <v>133</v>
      </c>
      <c r="P11">
        <v>-0.82350000000000001</v>
      </c>
      <c r="Q11" t="s">
        <v>135</v>
      </c>
      <c r="R11" t="s">
        <v>136</v>
      </c>
      <c r="S11" t="s">
        <v>135</v>
      </c>
      <c r="T11" t="s">
        <v>137</v>
      </c>
      <c r="U11" t="s">
        <v>137</v>
      </c>
      <c r="V11">
        <v>0</v>
      </c>
      <c r="W11" t="s">
        <v>213</v>
      </c>
      <c r="X11">
        <v>143.5</v>
      </c>
      <c r="Y11">
        <v>19981115</v>
      </c>
      <c r="Z11" t="s">
        <v>138</v>
      </c>
      <c r="AA11" t="s">
        <v>233</v>
      </c>
      <c r="AB11" t="s">
        <v>203</v>
      </c>
      <c r="AC11">
        <v>40</v>
      </c>
      <c r="AD11">
        <v>60.23</v>
      </c>
      <c r="AE11">
        <v>54.48</v>
      </c>
      <c r="AF11">
        <v>10.3</v>
      </c>
      <c r="AG11">
        <v>9.3800000000000008</v>
      </c>
      <c r="AH11">
        <v>9.42</v>
      </c>
      <c r="AI11">
        <v>254</v>
      </c>
      <c r="AJ11" t="s">
        <v>234</v>
      </c>
      <c r="AK11">
        <v>40</v>
      </c>
      <c r="AL11">
        <v>8.4</v>
      </c>
      <c r="AM11">
        <v>8.4</v>
      </c>
      <c r="AN11">
        <v>16.8</v>
      </c>
      <c r="AO11">
        <v>16.8</v>
      </c>
      <c r="AP11">
        <v>3146</v>
      </c>
      <c r="AQ11">
        <v>3152</v>
      </c>
      <c r="AR11">
        <v>3150</v>
      </c>
      <c r="AS11">
        <v>13.2</v>
      </c>
      <c r="AT11">
        <v>13.5</v>
      </c>
      <c r="AU11">
        <v>13.4</v>
      </c>
      <c r="AV11">
        <v>2.23</v>
      </c>
      <c r="AW11">
        <v>2.25</v>
      </c>
      <c r="AX11">
        <v>2.2400000000000002</v>
      </c>
      <c r="AY11">
        <v>4256</v>
      </c>
      <c r="AZ11">
        <v>4630.8</v>
      </c>
      <c r="BA11">
        <v>4497.7</v>
      </c>
      <c r="BB11">
        <v>2225</v>
      </c>
      <c r="BC11">
        <v>2375</v>
      </c>
      <c r="BD11">
        <v>2297.5</v>
      </c>
      <c r="BE11">
        <v>827</v>
      </c>
      <c r="BF11">
        <v>858</v>
      </c>
      <c r="BG11">
        <v>849</v>
      </c>
      <c r="BH11">
        <v>143.4</v>
      </c>
      <c r="BI11">
        <v>143.69999999999999</v>
      </c>
      <c r="BJ11">
        <v>143.6</v>
      </c>
      <c r="BK11">
        <v>87.3</v>
      </c>
      <c r="BL11">
        <v>88.2</v>
      </c>
      <c r="BM11">
        <v>87.9</v>
      </c>
      <c r="BN11">
        <v>93.1</v>
      </c>
      <c r="BO11">
        <v>94</v>
      </c>
      <c r="BP11">
        <v>93.6</v>
      </c>
      <c r="BQ11">
        <v>5.5</v>
      </c>
      <c r="BR11">
        <v>5.9</v>
      </c>
      <c r="BS11">
        <v>5.7</v>
      </c>
      <c r="BT11">
        <v>25.4</v>
      </c>
      <c r="BU11">
        <v>27.1</v>
      </c>
      <c r="BV11">
        <v>26.2</v>
      </c>
      <c r="BW11">
        <v>276</v>
      </c>
      <c r="BX11">
        <v>276</v>
      </c>
      <c r="BY11">
        <v>276</v>
      </c>
      <c r="BZ11">
        <v>9.1</v>
      </c>
      <c r="CA11">
        <v>9.1</v>
      </c>
      <c r="CB11">
        <v>9.1</v>
      </c>
      <c r="CC11">
        <v>1.7</v>
      </c>
      <c r="CD11">
        <v>2.7</v>
      </c>
      <c r="CE11">
        <v>2.4</v>
      </c>
      <c r="CF11">
        <v>0.4</v>
      </c>
      <c r="CG11">
        <v>0.6</v>
      </c>
      <c r="CH11">
        <v>0.5</v>
      </c>
      <c r="CI11">
        <v>35</v>
      </c>
      <c r="CJ11">
        <v>35</v>
      </c>
      <c r="CK11">
        <v>35</v>
      </c>
      <c r="CL11">
        <v>3.1</v>
      </c>
      <c r="CM11">
        <v>5.3</v>
      </c>
      <c r="CN11">
        <v>4.0999999999999996</v>
      </c>
      <c r="CO11">
        <v>1660</v>
      </c>
      <c r="CP11">
        <v>716</v>
      </c>
      <c r="CQ11">
        <v>435</v>
      </c>
      <c r="CR11">
        <v>1687</v>
      </c>
      <c r="CS11">
        <v>6.8599999999999994E-2</v>
      </c>
      <c r="CT11">
        <v>7.6200000000000004E-2</v>
      </c>
      <c r="CU11">
        <v>7.1099999999999997E-2</v>
      </c>
      <c r="CV11">
        <v>9.9099999999999994E-2</v>
      </c>
      <c r="CW11">
        <v>0.1041</v>
      </c>
      <c r="CX11">
        <v>0.1016</v>
      </c>
      <c r="CY11">
        <v>6.0999999999999999E-2</v>
      </c>
      <c r="CZ11">
        <v>7.3700000000000002E-2</v>
      </c>
      <c r="DA11">
        <v>6.54E-2</v>
      </c>
      <c r="DB11">
        <v>5.0799999999999998E-2</v>
      </c>
      <c r="DC11">
        <v>6.0999999999999999E-2</v>
      </c>
      <c r="DD11">
        <v>5.5199999999999999E-2</v>
      </c>
      <c r="DE11">
        <v>5.8400000000000001E-2</v>
      </c>
      <c r="DF11">
        <v>6.6000000000000003E-2</v>
      </c>
      <c r="DG11">
        <v>6.2199999999999998E-2</v>
      </c>
      <c r="DH11">
        <v>1.2699999999999999E-2</v>
      </c>
      <c r="DI11">
        <v>38</v>
      </c>
      <c r="DJ11">
        <v>6.2199999999999998E-2</v>
      </c>
      <c r="DK11" t="s">
        <v>216</v>
      </c>
      <c r="DL11" t="s">
        <v>217</v>
      </c>
      <c r="DM11" t="s">
        <v>217</v>
      </c>
      <c r="DN11" t="s">
        <v>217</v>
      </c>
      <c r="DO11" t="s">
        <v>218</v>
      </c>
      <c r="DP11">
        <v>9809.2404999999999</v>
      </c>
      <c r="DQ11">
        <v>980923</v>
      </c>
      <c r="DR11">
        <v>951</v>
      </c>
      <c r="DS11">
        <v>19981117</v>
      </c>
      <c r="DT11" t="s">
        <v>232</v>
      </c>
      <c r="DU11">
        <v>221</v>
      </c>
      <c r="DV11" t="s">
        <v>143</v>
      </c>
    </row>
    <row r="12" spans="1:126">
      <c r="A12" t="s">
        <v>160</v>
      </c>
      <c r="B12">
        <v>1</v>
      </c>
      <c r="C12">
        <v>25.7</v>
      </c>
      <c r="D12">
        <v>34067</v>
      </c>
      <c r="E12">
        <v>1006</v>
      </c>
      <c r="F12" t="s">
        <v>145</v>
      </c>
      <c r="G12">
        <v>19990221</v>
      </c>
      <c r="H12" t="s">
        <v>235</v>
      </c>
      <c r="I12" t="s">
        <v>236</v>
      </c>
      <c r="J12">
        <v>19990223</v>
      </c>
      <c r="K12">
        <v>19990823</v>
      </c>
      <c r="L12" t="s">
        <v>133</v>
      </c>
      <c r="M12" t="s">
        <v>133</v>
      </c>
      <c r="N12" t="s">
        <v>133</v>
      </c>
      <c r="O12" t="s">
        <v>133</v>
      </c>
      <c r="P12">
        <v>1.7941</v>
      </c>
      <c r="Q12" t="s">
        <v>135</v>
      </c>
      <c r="R12" t="s">
        <v>136</v>
      </c>
      <c r="S12" t="s">
        <v>135</v>
      </c>
      <c r="T12" t="s">
        <v>137</v>
      </c>
      <c r="U12" t="s">
        <v>137</v>
      </c>
      <c r="V12">
        <v>0</v>
      </c>
      <c r="W12" t="s">
        <v>200</v>
      </c>
      <c r="X12">
        <v>143.5</v>
      </c>
      <c r="Y12">
        <v>19990219</v>
      </c>
      <c r="Z12" t="s">
        <v>138</v>
      </c>
      <c r="AA12" t="s">
        <v>237</v>
      </c>
      <c r="AB12">
        <v>9806249</v>
      </c>
      <c r="AC12">
        <v>40</v>
      </c>
      <c r="AD12">
        <v>59.83</v>
      </c>
      <c r="AE12">
        <v>51.8</v>
      </c>
      <c r="AF12">
        <v>10.15</v>
      </c>
      <c r="AG12">
        <v>8.91</v>
      </c>
      <c r="AH12">
        <v>9.1</v>
      </c>
      <c r="AI12">
        <v>317</v>
      </c>
      <c r="AJ12" t="s">
        <v>238</v>
      </c>
      <c r="AK12">
        <v>40</v>
      </c>
      <c r="AL12">
        <v>10.3</v>
      </c>
      <c r="AM12">
        <v>15.4</v>
      </c>
      <c r="AN12">
        <v>25.7</v>
      </c>
      <c r="AO12">
        <v>0</v>
      </c>
      <c r="AP12">
        <v>3141</v>
      </c>
      <c r="AQ12">
        <v>3166</v>
      </c>
      <c r="AR12">
        <v>3151.3</v>
      </c>
      <c r="AS12">
        <v>13.4</v>
      </c>
      <c r="AT12">
        <v>13.5</v>
      </c>
      <c r="AU12">
        <v>13.4</v>
      </c>
      <c r="AV12">
        <v>2.15</v>
      </c>
      <c r="AW12">
        <v>2.2999999999999998</v>
      </c>
      <c r="AX12">
        <v>2.21</v>
      </c>
      <c r="AY12">
        <v>4832.1000000000004</v>
      </c>
      <c r="AZ12">
        <v>5287</v>
      </c>
      <c r="BA12">
        <v>5026.8</v>
      </c>
      <c r="BB12">
        <v>2250</v>
      </c>
      <c r="BC12">
        <v>2450</v>
      </c>
      <c r="BD12">
        <v>2380</v>
      </c>
      <c r="BE12">
        <v>838</v>
      </c>
      <c r="BF12">
        <v>864</v>
      </c>
      <c r="BG12">
        <v>852</v>
      </c>
      <c r="BH12">
        <v>142.5</v>
      </c>
      <c r="BI12">
        <v>144</v>
      </c>
      <c r="BJ12">
        <v>143.1</v>
      </c>
      <c r="BK12">
        <v>86.6</v>
      </c>
      <c r="BL12">
        <v>88</v>
      </c>
      <c r="BM12">
        <v>87.4</v>
      </c>
      <c r="BN12">
        <v>92.8</v>
      </c>
      <c r="BO12">
        <v>93.7</v>
      </c>
      <c r="BP12">
        <v>93.4</v>
      </c>
      <c r="BQ12">
        <v>5.4</v>
      </c>
      <c r="BR12">
        <v>6.4</v>
      </c>
      <c r="BS12">
        <v>6</v>
      </c>
      <c r="BT12">
        <v>24</v>
      </c>
      <c r="BU12">
        <v>30.8</v>
      </c>
      <c r="BV12">
        <v>27.1</v>
      </c>
      <c r="BW12">
        <v>268</v>
      </c>
      <c r="BX12">
        <v>278</v>
      </c>
      <c r="BY12">
        <v>273</v>
      </c>
      <c r="BZ12">
        <v>10.4</v>
      </c>
      <c r="CA12">
        <v>12.1</v>
      </c>
      <c r="CB12">
        <v>10.8</v>
      </c>
      <c r="CC12">
        <v>1.5</v>
      </c>
      <c r="CD12">
        <v>1.8</v>
      </c>
      <c r="CE12">
        <v>1.7</v>
      </c>
      <c r="CF12">
        <v>0.46</v>
      </c>
      <c r="CG12">
        <v>0.54</v>
      </c>
      <c r="CH12">
        <v>0.5</v>
      </c>
      <c r="CI12">
        <v>35</v>
      </c>
      <c r="CJ12">
        <v>35</v>
      </c>
      <c r="CK12">
        <v>35</v>
      </c>
      <c r="CL12">
        <v>167</v>
      </c>
      <c r="CM12">
        <v>212</v>
      </c>
      <c r="CN12">
        <v>192</v>
      </c>
      <c r="CO12">
        <v>1660</v>
      </c>
      <c r="CP12">
        <v>711</v>
      </c>
      <c r="CQ12">
        <v>534</v>
      </c>
      <c r="CR12">
        <v>1520</v>
      </c>
      <c r="CS12">
        <v>6.3500000000000001E-2</v>
      </c>
      <c r="CT12">
        <v>7.6200000000000004E-2</v>
      </c>
      <c r="CU12">
        <v>6.9800000000000001E-2</v>
      </c>
      <c r="CV12">
        <v>8.6400000000000005E-2</v>
      </c>
      <c r="CW12">
        <v>0.1016</v>
      </c>
      <c r="CX12">
        <v>9.4E-2</v>
      </c>
      <c r="CY12">
        <v>7.1099999999999997E-2</v>
      </c>
      <c r="CZ12">
        <v>7.3599999999999999E-2</v>
      </c>
      <c r="DA12">
        <v>7.1999999999999995E-2</v>
      </c>
      <c r="DB12">
        <v>5.2999999999999999E-2</v>
      </c>
      <c r="DC12">
        <v>5.5E-2</v>
      </c>
      <c r="DD12">
        <v>5.3999999999999999E-2</v>
      </c>
      <c r="DE12">
        <v>5.8000000000000003E-2</v>
      </c>
      <c r="DF12">
        <v>7.2999999999999995E-2</v>
      </c>
      <c r="DG12">
        <v>6.6199999999999995E-2</v>
      </c>
      <c r="DH12">
        <v>3.0000000000000001E-3</v>
      </c>
      <c r="DI12">
        <v>7</v>
      </c>
      <c r="DJ12">
        <v>5.5800000000000002E-2</v>
      </c>
      <c r="DK12">
        <v>4944</v>
      </c>
      <c r="DL12">
        <v>31</v>
      </c>
      <c r="DM12">
        <v>8252</v>
      </c>
      <c r="DN12" t="s">
        <v>188</v>
      </c>
      <c r="DO12">
        <v>1218</v>
      </c>
      <c r="DP12">
        <v>2405</v>
      </c>
      <c r="DQ12" t="s">
        <v>142</v>
      </c>
      <c r="DR12">
        <v>1295</v>
      </c>
      <c r="DS12">
        <v>19990221</v>
      </c>
      <c r="DT12" t="s">
        <v>235</v>
      </c>
      <c r="DU12">
        <v>31</v>
      </c>
      <c r="DV12" t="s">
        <v>143</v>
      </c>
    </row>
    <row r="13" spans="1:126">
      <c r="A13" t="s">
        <v>239</v>
      </c>
      <c r="B13">
        <v>1</v>
      </c>
      <c r="C13">
        <v>5.4</v>
      </c>
      <c r="D13">
        <v>21888</v>
      </c>
      <c r="E13" t="s">
        <v>144</v>
      </c>
      <c r="F13" t="s">
        <v>145</v>
      </c>
      <c r="G13">
        <v>19990324</v>
      </c>
      <c r="H13" t="s">
        <v>208</v>
      </c>
      <c r="I13" t="s">
        <v>236</v>
      </c>
      <c r="J13">
        <v>19990330</v>
      </c>
      <c r="K13" t="s">
        <v>131</v>
      </c>
      <c r="L13" t="s">
        <v>249</v>
      </c>
      <c r="M13" t="s">
        <v>133</v>
      </c>
      <c r="N13" t="s">
        <v>133</v>
      </c>
      <c r="O13" t="s">
        <v>133</v>
      </c>
      <c r="P13">
        <v>-0.73529999999999995</v>
      </c>
      <c r="Q13" t="s">
        <v>135</v>
      </c>
      <c r="R13" t="s">
        <v>136</v>
      </c>
      <c r="S13" t="s">
        <v>135</v>
      </c>
      <c r="T13" t="s">
        <v>137</v>
      </c>
      <c r="U13" t="s">
        <v>137</v>
      </c>
      <c r="V13">
        <v>0</v>
      </c>
      <c r="W13" t="s">
        <v>164</v>
      </c>
      <c r="X13">
        <v>143.5</v>
      </c>
      <c r="Y13">
        <v>19990322</v>
      </c>
      <c r="Z13" t="s">
        <v>250</v>
      </c>
      <c r="AA13" t="s">
        <v>251</v>
      </c>
      <c r="AB13" t="s">
        <v>203</v>
      </c>
      <c r="AC13">
        <v>40</v>
      </c>
      <c r="AD13">
        <v>71.599999999999994</v>
      </c>
      <c r="AE13">
        <v>65.099999999999994</v>
      </c>
      <c r="AF13">
        <v>10.8</v>
      </c>
      <c r="AG13">
        <v>10</v>
      </c>
      <c r="AH13">
        <v>10.1</v>
      </c>
      <c r="AI13">
        <v>315</v>
      </c>
      <c r="AJ13" t="s">
        <v>252</v>
      </c>
      <c r="AK13">
        <v>40</v>
      </c>
      <c r="AL13">
        <v>3.1</v>
      </c>
      <c r="AM13">
        <v>2.2999999999999998</v>
      </c>
      <c r="AN13">
        <v>5.4</v>
      </c>
      <c r="AO13">
        <v>0</v>
      </c>
      <c r="AP13">
        <v>3144</v>
      </c>
      <c r="AQ13">
        <v>3158</v>
      </c>
      <c r="AR13">
        <v>3151</v>
      </c>
      <c r="AS13">
        <v>13.4</v>
      </c>
      <c r="AT13">
        <v>13.4</v>
      </c>
      <c r="AU13">
        <v>13.4</v>
      </c>
      <c r="AV13">
        <v>2.14</v>
      </c>
      <c r="AW13">
        <v>2.2200000000000002</v>
      </c>
      <c r="AX13">
        <v>2.1800000000000002</v>
      </c>
      <c r="AY13">
        <v>5369</v>
      </c>
      <c r="AZ13">
        <v>5667.2</v>
      </c>
      <c r="BA13">
        <v>5654.2</v>
      </c>
      <c r="BB13" t="s">
        <v>168</v>
      </c>
      <c r="BC13" t="s">
        <v>168</v>
      </c>
      <c r="BD13" t="s">
        <v>168</v>
      </c>
      <c r="BE13">
        <v>849</v>
      </c>
      <c r="BF13">
        <v>866</v>
      </c>
      <c r="BG13">
        <v>850</v>
      </c>
      <c r="BH13">
        <v>142.80000000000001</v>
      </c>
      <c r="BI13">
        <v>143.9</v>
      </c>
      <c r="BJ13">
        <v>143.4</v>
      </c>
      <c r="BK13">
        <v>87.1</v>
      </c>
      <c r="BL13">
        <v>89</v>
      </c>
      <c r="BM13">
        <v>87.9</v>
      </c>
      <c r="BN13">
        <v>92.4</v>
      </c>
      <c r="BO13">
        <v>94.5</v>
      </c>
      <c r="BP13">
        <v>93.4</v>
      </c>
      <c r="BQ13">
        <v>4.7</v>
      </c>
      <c r="BR13">
        <v>6.2</v>
      </c>
      <c r="BS13">
        <v>5.5</v>
      </c>
      <c r="BT13">
        <v>24.9</v>
      </c>
      <c r="BU13">
        <v>35.4</v>
      </c>
      <c r="BV13">
        <v>31.2</v>
      </c>
      <c r="BW13">
        <v>276</v>
      </c>
      <c r="BX13">
        <v>276</v>
      </c>
      <c r="BY13">
        <v>276</v>
      </c>
      <c r="BZ13">
        <v>13.8</v>
      </c>
      <c r="CA13">
        <v>14.5</v>
      </c>
      <c r="CB13">
        <v>14.2</v>
      </c>
      <c r="CC13">
        <v>0.3</v>
      </c>
      <c r="CD13">
        <v>0.3</v>
      </c>
      <c r="CE13">
        <v>0.3</v>
      </c>
      <c r="CF13">
        <v>0.5</v>
      </c>
      <c r="CG13">
        <v>0.6</v>
      </c>
      <c r="CH13">
        <v>0.51</v>
      </c>
      <c r="CI13">
        <v>35</v>
      </c>
      <c r="CJ13">
        <v>35</v>
      </c>
      <c r="CK13">
        <v>35</v>
      </c>
      <c r="CL13">
        <v>277.5</v>
      </c>
      <c r="CM13">
        <v>300.2</v>
      </c>
      <c r="CN13">
        <v>284.10000000000002</v>
      </c>
      <c r="CO13">
        <v>1660</v>
      </c>
      <c r="CP13">
        <v>720</v>
      </c>
      <c r="CQ13">
        <v>540</v>
      </c>
      <c r="CR13">
        <v>1525</v>
      </c>
      <c r="CS13">
        <v>5.5899999999999998E-2</v>
      </c>
      <c r="CT13">
        <v>5.5899999999999998E-2</v>
      </c>
      <c r="CU13">
        <v>5.5899999999999998E-2</v>
      </c>
      <c r="CV13">
        <v>8.3799999999999999E-2</v>
      </c>
      <c r="CW13">
        <v>8.3799999999999999E-2</v>
      </c>
      <c r="CX13">
        <v>8.3799999999999999E-2</v>
      </c>
      <c r="CY13">
        <v>6.0999999999999999E-2</v>
      </c>
      <c r="CZ13">
        <v>6.0999999999999999E-2</v>
      </c>
      <c r="DA13">
        <v>6.0999999999999999E-2</v>
      </c>
      <c r="DB13">
        <v>7.1099999999999997E-2</v>
      </c>
      <c r="DC13">
        <v>7.1099999999999997E-2</v>
      </c>
      <c r="DD13">
        <v>7.1099999999999997E-2</v>
      </c>
      <c r="DE13">
        <v>7.3700000000000002E-2</v>
      </c>
      <c r="DF13">
        <v>7.6200000000000004E-2</v>
      </c>
      <c r="DG13">
        <v>7.4999999999999997E-2</v>
      </c>
      <c r="DH13">
        <v>0</v>
      </c>
      <c r="DI13">
        <v>1</v>
      </c>
      <c r="DJ13">
        <v>4.82E-2</v>
      </c>
      <c r="DK13" t="s">
        <v>253</v>
      </c>
      <c r="DL13">
        <v>4177</v>
      </c>
      <c r="DM13">
        <v>8252</v>
      </c>
      <c r="DN13">
        <v>8231</v>
      </c>
      <c r="DO13">
        <v>800</v>
      </c>
      <c r="DP13">
        <v>2405</v>
      </c>
      <c r="DQ13" t="s">
        <v>142</v>
      </c>
      <c r="DR13" t="s">
        <v>254</v>
      </c>
      <c r="DS13">
        <v>19990324</v>
      </c>
      <c r="DT13" t="s">
        <v>208</v>
      </c>
      <c r="DU13">
        <v>91</v>
      </c>
      <c r="DV13" t="s">
        <v>143</v>
      </c>
    </row>
    <row r="14" spans="1:126">
      <c r="A14" t="s">
        <v>239</v>
      </c>
      <c r="B14">
        <v>1</v>
      </c>
      <c r="C14">
        <v>6.6</v>
      </c>
      <c r="D14">
        <v>24996</v>
      </c>
      <c r="E14" t="s">
        <v>144</v>
      </c>
      <c r="F14" t="s">
        <v>145</v>
      </c>
      <c r="G14">
        <v>19990429</v>
      </c>
      <c r="H14" t="s">
        <v>257</v>
      </c>
      <c r="I14" t="s">
        <v>236</v>
      </c>
      <c r="J14">
        <v>19990511</v>
      </c>
      <c r="K14">
        <v>19991029</v>
      </c>
      <c r="L14" t="s">
        <v>133</v>
      </c>
      <c r="M14" t="s">
        <v>133</v>
      </c>
      <c r="N14" t="s">
        <v>133</v>
      </c>
      <c r="O14" t="s">
        <v>133</v>
      </c>
      <c r="P14">
        <v>-0.38240000000000002</v>
      </c>
      <c r="Q14" t="s">
        <v>135</v>
      </c>
      <c r="R14" t="s">
        <v>136</v>
      </c>
      <c r="S14" t="s">
        <v>135</v>
      </c>
      <c r="T14" t="s">
        <v>137</v>
      </c>
      <c r="U14" t="s">
        <v>137</v>
      </c>
      <c r="V14">
        <v>0</v>
      </c>
      <c r="W14" t="s">
        <v>164</v>
      </c>
      <c r="X14">
        <v>143.5</v>
      </c>
      <c r="Y14">
        <v>19990427</v>
      </c>
      <c r="Z14" t="s">
        <v>250</v>
      </c>
      <c r="AA14" t="s">
        <v>258</v>
      </c>
      <c r="AB14" t="s">
        <v>203</v>
      </c>
      <c r="AC14">
        <v>40</v>
      </c>
      <c r="AD14">
        <v>71.66</v>
      </c>
      <c r="AE14">
        <v>64.849999999999994</v>
      </c>
      <c r="AF14">
        <v>10.86</v>
      </c>
      <c r="AG14">
        <v>9.9700000000000006</v>
      </c>
      <c r="AH14">
        <v>10.11</v>
      </c>
      <c r="AI14">
        <v>338</v>
      </c>
      <c r="AJ14" t="s">
        <v>252</v>
      </c>
      <c r="AK14">
        <v>40</v>
      </c>
      <c r="AL14">
        <v>4.0999999999999996</v>
      </c>
      <c r="AM14">
        <v>2.5</v>
      </c>
      <c r="AN14">
        <v>6.6</v>
      </c>
      <c r="AO14">
        <v>0</v>
      </c>
      <c r="AP14">
        <v>3149</v>
      </c>
      <c r="AQ14">
        <v>3160</v>
      </c>
      <c r="AR14">
        <v>3151</v>
      </c>
      <c r="AS14">
        <v>13.3</v>
      </c>
      <c r="AT14">
        <v>13.4</v>
      </c>
      <c r="AU14">
        <v>13.4</v>
      </c>
      <c r="AV14">
        <v>2.1800000000000002</v>
      </c>
      <c r="AW14">
        <v>2.27</v>
      </c>
      <c r="AX14">
        <v>2.23</v>
      </c>
      <c r="AY14">
        <v>5667.2</v>
      </c>
      <c r="AZ14">
        <v>6390.6</v>
      </c>
      <c r="BA14">
        <v>6158.3</v>
      </c>
      <c r="BB14" t="s">
        <v>168</v>
      </c>
      <c r="BC14" t="s">
        <v>168</v>
      </c>
      <c r="BD14" t="s">
        <v>168</v>
      </c>
      <c r="BE14">
        <v>824</v>
      </c>
      <c r="BF14">
        <v>849</v>
      </c>
      <c r="BG14">
        <v>846</v>
      </c>
      <c r="BH14">
        <v>142.4</v>
      </c>
      <c r="BI14">
        <v>143.9</v>
      </c>
      <c r="BJ14">
        <v>143.30000000000001</v>
      </c>
      <c r="BK14">
        <v>86.9</v>
      </c>
      <c r="BL14">
        <v>91.9</v>
      </c>
      <c r="BM14">
        <v>88</v>
      </c>
      <c r="BN14">
        <v>92.3</v>
      </c>
      <c r="BO14">
        <v>94.3</v>
      </c>
      <c r="BP14">
        <v>93.3</v>
      </c>
      <c r="BQ14">
        <v>5.0999999999999996</v>
      </c>
      <c r="BR14">
        <v>5.8</v>
      </c>
      <c r="BS14">
        <v>5.5</v>
      </c>
      <c r="BT14">
        <v>23.2</v>
      </c>
      <c r="BU14">
        <v>31.3</v>
      </c>
      <c r="BV14">
        <v>27.1</v>
      </c>
      <c r="BW14">
        <v>276</v>
      </c>
      <c r="BX14">
        <v>276</v>
      </c>
      <c r="BY14">
        <v>276</v>
      </c>
      <c r="BZ14">
        <v>14.5</v>
      </c>
      <c r="CA14">
        <v>18.600000000000001</v>
      </c>
      <c r="CB14">
        <v>15.4</v>
      </c>
      <c r="CC14">
        <v>0.3</v>
      </c>
      <c r="CD14">
        <v>0.3</v>
      </c>
      <c r="CE14">
        <v>0.3</v>
      </c>
      <c r="CF14">
        <v>0.5</v>
      </c>
      <c r="CG14">
        <v>0.55000000000000004</v>
      </c>
      <c r="CH14">
        <v>0.51</v>
      </c>
      <c r="CI14">
        <v>35</v>
      </c>
      <c r="CJ14">
        <v>35</v>
      </c>
      <c r="CK14">
        <v>35</v>
      </c>
      <c r="CL14">
        <v>229.4</v>
      </c>
      <c r="CM14">
        <v>305.8</v>
      </c>
      <c r="CN14">
        <v>269.10000000000002</v>
      </c>
      <c r="CO14">
        <v>1660</v>
      </c>
      <c r="CP14">
        <v>720</v>
      </c>
      <c r="CQ14">
        <v>540</v>
      </c>
      <c r="CR14">
        <v>1502</v>
      </c>
      <c r="CS14">
        <v>6.8599999999999994E-2</v>
      </c>
      <c r="CT14">
        <v>6.8599999999999994E-2</v>
      </c>
      <c r="CU14">
        <v>6.8599999999999994E-2</v>
      </c>
      <c r="CV14">
        <v>9.1399999999999995E-2</v>
      </c>
      <c r="CW14">
        <v>9.1399999999999995E-2</v>
      </c>
      <c r="CX14">
        <v>9.1399999999999995E-2</v>
      </c>
      <c r="CY14">
        <v>6.0999999999999999E-2</v>
      </c>
      <c r="CZ14">
        <v>6.0999999999999999E-2</v>
      </c>
      <c r="DA14">
        <v>6.0999999999999999E-2</v>
      </c>
      <c r="DB14">
        <v>6.8599999999999994E-2</v>
      </c>
      <c r="DC14">
        <v>6.8599999999999994E-2</v>
      </c>
      <c r="DD14">
        <v>6.8599999999999994E-2</v>
      </c>
      <c r="DE14">
        <v>7.3700000000000002E-2</v>
      </c>
      <c r="DF14">
        <v>7.3700000000000002E-2</v>
      </c>
      <c r="DG14">
        <v>7.3700000000000002E-2</v>
      </c>
      <c r="DH14">
        <v>0</v>
      </c>
      <c r="DI14">
        <v>3</v>
      </c>
      <c r="DJ14">
        <v>5.8400000000000001E-2</v>
      </c>
      <c r="DK14" t="s">
        <v>253</v>
      </c>
      <c r="DL14">
        <v>4177</v>
      </c>
      <c r="DM14">
        <v>8252</v>
      </c>
      <c r="DN14">
        <v>8231</v>
      </c>
      <c r="DO14">
        <v>800</v>
      </c>
      <c r="DP14">
        <v>2405</v>
      </c>
      <c r="DQ14" t="s">
        <v>142</v>
      </c>
      <c r="DR14" t="s">
        <v>259</v>
      </c>
      <c r="DS14">
        <v>19990429</v>
      </c>
      <c r="DT14" t="s">
        <v>257</v>
      </c>
      <c r="DU14">
        <v>91</v>
      </c>
      <c r="DV14" t="s">
        <v>143</v>
      </c>
    </row>
    <row r="15" spans="1:126">
      <c r="A15" t="s">
        <v>160</v>
      </c>
      <c r="B15">
        <v>1</v>
      </c>
      <c r="C15">
        <v>10.8</v>
      </c>
      <c r="D15">
        <v>34149</v>
      </c>
      <c r="E15">
        <v>1006</v>
      </c>
      <c r="F15" t="s">
        <v>145</v>
      </c>
      <c r="G15">
        <v>19990823</v>
      </c>
      <c r="H15" t="s">
        <v>294</v>
      </c>
      <c r="I15" t="s">
        <v>295</v>
      </c>
      <c r="J15">
        <v>19990824</v>
      </c>
      <c r="K15" t="s">
        <v>131</v>
      </c>
      <c r="L15" t="s">
        <v>133</v>
      </c>
      <c r="M15" t="s">
        <v>133</v>
      </c>
      <c r="N15" t="s">
        <v>133</v>
      </c>
      <c r="O15" t="s">
        <v>133</v>
      </c>
      <c r="P15">
        <v>-2.5882000000000001</v>
      </c>
      <c r="Q15" t="s">
        <v>135</v>
      </c>
      <c r="R15" t="s">
        <v>136</v>
      </c>
      <c r="S15" t="s">
        <v>135</v>
      </c>
      <c r="T15" t="s">
        <v>137</v>
      </c>
      <c r="U15" t="s">
        <v>137</v>
      </c>
      <c r="V15">
        <v>0</v>
      </c>
      <c r="W15" t="s">
        <v>200</v>
      </c>
      <c r="X15">
        <v>143.5</v>
      </c>
      <c r="Y15">
        <v>19990821</v>
      </c>
      <c r="Z15" t="s">
        <v>138</v>
      </c>
      <c r="AA15" t="s">
        <v>296</v>
      </c>
      <c r="AB15">
        <v>9806249</v>
      </c>
      <c r="AC15">
        <v>40</v>
      </c>
      <c r="AD15">
        <v>59.93</v>
      </c>
      <c r="AE15">
        <v>49.37</v>
      </c>
      <c r="AF15">
        <v>10.199999999999999</v>
      </c>
      <c r="AG15">
        <v>8.6</v>
      </c>
      <c r="AH15">
        <v>8.75</v>
      </c>
      <c r="AI15">
        <v>137</v>
      </c>
      <c r="AJ15" t="s">
        <v>297</v>
      </c>
      <c r="AK15">
        <v>40</v>
      </c>
      <c r="AL15">
        <v>5.5</v>
      </c>
      <c r="AM15">
        <v>5.3</v>
      </c>
      <c r="AN15">
        <v>10.8</v>
      </c>
      <c r="AO15">
        <v>0</v>
      </c>
      <c r="AP15">
        <v>3145</v>
      </c>
      <c r="AQ15">
        <v>3154</v>
      </c>
      <c r="AR15">
        <v>3150</v>
      </c>
      <c r="AS15">
        <v>13.4</v>
      </c>
      <c r="AT15">
        <v>13.5</v>
      </c>
      <c r="AU15">
        <v>13.4</v>
      </c>
      <c r="AV15">
        <v>2.2400000000000002</v>
      </c>
      <c r="AW15">
        <v>2.2999999999999998</v>
      </c>
      <c r="AX15">
        <v>2.27</v>
      </c>
      <c r="AY15">
        <v>4580</v>
      </c>
      <c r="AZ15">
        <v>4766</v>
      </c>
      <c r="BA15">
        <v>4656</v>
      </c>
      <c r="BB15">
        <v>2250</v>
      </c>
      <c r="BC15">
        <v>2450</v>
      </c>
      <c r="BD15">
        <v>2331</v>
      </c>
      <c r="BE15">
        <v>847</v>
      </c>
      <c r="BF15">
        <v>868</v>
      </c>
      <c r="BG15">
        <v>857</v>
      </c>
      <c r="BH15">
        <v>143</v>
      </c>
      <c r="BI15">
        <v>143.9</v>
      </c>
      <c r="BJ15">
        <v>143.5</v>
      </c>
      <c r="BK15">
        <v>86</v>
      </c>
      <c r="BL15">
        <v>87.9</v>
      </c>
      <c r="BM15">
        <v>87.3</v>
      </c>
      <c r="BN15">
        <v>92</v>
      </c>
      <c r="BO15">
        <v>93.7</v>
      </c>
      <c r="BP15">
        <v>93.1</v>
      </c>
      <c r="BQ15">
        <v>5.3</v>
      </c>
      <c r="BR15">
        <v>6.2</v>
      </c>
      <c r="BS15">
        <v>5.8</v>
      </c>
      <c r="BT15">
        <v>29.8</v>
      </c>
      <c r="BU15">
        <v>36.1</v>
      </c>
      <c r="BV15">
        <v>32.299999999999997</v>
      </c>
      <c r="BW15">
        <v>270</v>
      </c>
      <c r="BX15">
        <v>277</v>
      </c>
      <c r="BY15">
        <v>273</v>
      </c>
      <c r="BZ15">
        <v>5</v>
      </c>
      <c r="CA15">
        <v>5.4</v>
      </c>
      <c r="CB15">
        <v>5.2</v>
      </c>
      <c r="CC15">
        <v>0.7</v>
      </c>
      <c r="CD15">
        <v>1.1000000000000001</v>
      </c>
      <c r="CE15">
        <v>0.9</v>
      </c>
      <c r="CF15">
        <v>0.43</v>
      </c>
      <c r="CG15">
        <v>0.57999999999999996</v>
      </c>
      <c r="CH15">
        <v>0.53</v>
      </c>
      <c r="CI15">
        <v>35</v>
      </c>
      <c r="CJ15">
        <v>35</v>
      </c>
      <c r="CK15">
        <v>35</v>
      </c>
      <c r="CL15">
        <v>231</v>
      </c>
      <c r="CM15">
        <v>268</v>
      </c>
      <c r="CN15">
        <v>250</v>
      </c>
      <c r="CO15">
        <v>1660</v>
      </c>
      <c r="CP15">
        <v>711</v>
      </c>
      <c r="CQ15">
        <v>534</v>
      </c>
      <c r="CR15">
        <v>1700</v>
      </c>
      <c r="CS15">
        <v>5.8400000000000001E-2</v>
      </c>
      <c r="CT15">
        <v>6.6000000000000003E-2</v>
      </c>
      <c r="CU15">
        <v>6.2199999999999998E-2</v>
      </c>
      <c r="CV15">
        <v>8.1299999999999997E-2</v>
      </c>
      <c r="CW15">
        <v>8.8900000000000007E-2</v>
      </c>
      <c r="CX15">
        <v>8.5099999999999995E-2</v>
      </c>
      <c r="CY15">
        <v>6.0999999999999999E-2</v>
      </c>
      <c r="CZ15">
        <v>6.3500000000000001E-2</v>
      </c>
      <c r="DA15">
        <v>6.2199999999999998E-2</v>
      </c>
      <c r="DB15">
        <v>5.0799999999999998E-2</v>
      </c>
      <c r="DC15">
        <v>5.33E-2</v>
      </c>
      <c r="DD15">
        <v>5.1999999999999998E-2</v>
      </c>
      <c r="DE15">
        <v>5.5899999999999998E-2</v>
      </c>
      <c r="DF15">
        <v>6.8599999999999994E-2</v>
      </c>
      <c r="DG15">
        <v>6.2899999999999998E-2</v>
      </c>
      <c r="DH15">
        <v>2.5000000000000001E-3</v>
      </c>
      <c r="DI15">
        <v>2</v>
      </c>
      <c r="DJ15">
        <v>3.3000000000000002E-2</v>
      </c>
      <c r="DK15">
        <v>4949</v>
      </c>
      <c r="DL15">
        <v>31</v>
      </c>
      <c r="DM15">
        <v>8252</v>
      </c>
      <c r="DN15" t="s">
        <v>188</v>
      </c>
      <c r="DO15">
        <v>104</v>
      </c>
      <c r="DP15">
        <v>2405</v>
      </c>
      <c r="DQ15" t="s">
        <v>142</v>
      </c>
      <c r="DR15">
        <v>1301</v>
      </c>
      <c r="DS15">
        <v>19990823</v>
      </c>
      <c r="DT15" t="s">
        <v>294</v>
      </c>
      <c r="DU15">
        <v>31</v>
      </c>
      <c r="DV15" t="s">
        <v>143</v>
      </c>
    </row>
    <row r="16" spans="1:126">
      <c r="A16" t="s">
        <v>126</v>
      </c>
      <c r="B16">
        <v>1</v>
      </c>
      <c r="C16">
        <v>12.2</v>
      </c>
      <c r="D16">
        <v>35310</v>
      </c>
      <c r="E16">
        <v>1006</v>
      </c>
      <c r="F16" t="s">
        <v>145</v>
      </c>
      <c r="G16">
        <v>19990825</v>
      </c>
      <c r="H16" t="s">
        <v>298</v>
      </c>
      <c r="I16" t="s">
        <v>295</v>
      </c>
      <c r="J16">
        <v>19990826</v>
      </c>
      <c r="K16" t="s">
        <v>131</v>
      </c>
      <c r="L16" t="s">
        <v>268</v>
      </c>
      <c r="M16" t="s">
        <v>133</v>
      </c>
      <c r="N16" t="s">
        <v>133</v>
      </c>
      <c r="O16" t="s">
        <v>133</v>
      </c>
      <c r="P16">
        <v>-2.1764999999999999</v>
      </c>
      <c r="Q16" t="s">
        <v>135</v>
      </c>
      <c r="R16" t="s">
        <v>136</v>
      </c>
      <c r="S16" t="s">
        <v>135</v>
      </c>
      <c r="T16" t="s">
        <v>137</v>
      </c>
      <c r="U16" t="s">
        <v>137</v>
      </c>
      <c r="V16">
        <v>0</v>
      </c>
      <c r="W16" t="s">
        <v>151</v>
      </c>
      <c r="X16">
        <v>143.5</v>
      </c>
      <c r="Y16">
        <v>19990823</v>
      </c>
      <c r="Z16" t="s">
        <v>138</v>
      </c>
      <c r="AA16" t="s">
        <v>299</v>
      </c>
      <c r="AB16">
        <v>9806249</v>
      </c>
      <c r="AC16">
        <v>40</v>
      </c>
      <c r="AD16">
        <v>60</v>
      </c>
      <c r="AE16">
        <v>50.45</v>
      </c>
      <c r="AF16">
        <v>10.18</v>
      </c>
      <c r="AG16">
        <v>8.7899999999999991</v>
      </c>
      <c r="AH16">
        <v>8.89</v>
      </c>
      <c r="AI16">
        <v>210</v>
      </c>
      <c r="AJ16" t="s">
        <v>300</v>
      </c>
      <c r="AK16">
        <v>40</v>
      </c>
      <c r="AL16">
        <v>5.2</v>
      </c>
      <c r="AM16">
        <v>7</v>
      </c>
      <c r="AN16">
        <v>12.2</v>
      </c>
      <c r="AO16">
        <v>0</v>
      </c>
      <c r="AP16">
        <v>3146</v>
      </c>
      <c r="AQ16">
        <v>3151</v>
      </c>
      <c r="AR16">
        <v>3148.7</v>
      </c>
      <c r="AS16">
        <v>13</v>
      </c>
      <c r="AT16">
        <v>13.4</v>
      </c>
      <c r="AU16">
        <v>13.1</v>
      </c>
      <c r="AV16">
        <v>2.15</v>
      </c>
      <c r="AW16">
        <v>2.21</v>
      </c>
      <c r="AX16">
        <v>2.17</v>
      </c>
      <c r="AY16">
        <v>6.2</v>
      </c>
      <c r="AZ16">
        <v>6.9</v>
      </c>
      <c r="BA16">
        <v>6.6</v>
      </c>
      <c r="BB16">
        <v>0</v>
      </c>
      <c r="BC16">
        <v>0</v>
      </c>
      <c r="BD16">
        <v>0</v>
      </c>
      <c r="BE16">
        <v>828</v>
      </c>
      <c r="BF16">
        <v>870</v>
      </c>
      <c r="BG16">
        <v>846</v>
      </c>
      <c r="BH16">
        <v>143.30000000000001</v>
      </c>
      <c r="BI16">
        <v>143.9</v>
      </c>
      <c r="BJ16">
        <v>143.4</v>
      </c>
      <c r="BK16">
        <v>87.8</v>
      </c>
      <c r="BL16">
        <v>88.3</v>
      </c>
      <c r="BM16">
        <v>87.9</v>
      </c>
      <c r="BN16">
        <v>92.8</v>
      </c>
      <c r="BO16">
        <v>93.9</v>
      </c>
      <c r="BP16">
        <v>93.4</v>
      </c>
      <c r="BQ16">
        <v>5</v>
      </c>
      <c r="BR16">
        <v>6.1</v>
      </c>
      <c r="BS16">
        <v>5.5</v>
      </c>
      <c r="BT16">
        <v>30.3</v>
      </c>
      <c r="BU16">
        <v>41.7</v>
      </c>
      <c r="BV16">
        <v>35.700000000000003</v>
      </c>
      <c r="BW16">
        <v>272</v>
      </c>
      <c r="BX16">
        <v>276</v>
      </c>
      <c r="BY16">
        <v>276</v>
      </c>
      <c r="BZ16">
        <v>6.8</v>
      </c>
      <c r="CA16">
        <v>7.4</v>
      </c>
      <c r="CB16">
        <v>6.9</v>
      </c>
      <c r="CC16">
        <v>0</v>
      </c>
      <c r="CD16">
        <v>0.3</v>
      </c>
      <c r="CE16">
        <v>0.3</v>
      </c>
      <c r="CF16">
        <v>0.37</v>
      </c>
      <c r="CG16">
        <v>0.6</v>
      </c>
      <c r="CH16">
        <v>0.49</v>
      </c>
      <c r="CI16">
        <v>35</v>
      </c>
      <c r="CJ16">
        <v>35</v>
      </c>
      <c r="CK16">
        <v>35</v>
      </c>
      <c r="CL16">
        <v>5.7</v>
      </c>
      <c r="CM16">
        <v>186.9</v>
      </c>
      <c r="CN16">
        <v>153.5</v>
      </c>
      <c r="CO16">
        <v>1660</v>
      </c>
      <c r="CP16">
        <v>720</v>
      </c>
      <c r="CQ16">
        <v>720</v>
      </c>
      <c r="CR16">
        <v>1450</v>
      </c>
      <c r="CS16">
        <v>6.3500000000000001E-2</v>
      </c>
      <c r="CT16">
        <v>6.3500000000000001E-2</v>
      </c>
      <c r="CU16">
        <v>6.3500000000000001E-2</v>
      </c>
      <c r="CV16">
        <v>9.1399999999999995E-2</v>
      </c>
      <c r="CW16">
        <v>9.1399999999999995E-2</v>
      </c>
      <c r="CX16">
        <v>9.1399999999999995E-2</v>
      </c>
      <c r="CY16">
        <v>7.1099999999999997E-2</v>
      </c>
      <c r="CZ16">
        <v>7.1099999999999997E-2</v>
      </c>
      <c r="DA16">
        <v>7.1099999999999997E-2</v>
      </c>
      <c r="DB16">
        <v>6.3500000000000001E-2</v>
      </c>
      <c r="DC16">
        <v>6.3500000000000001E-2</v>
      </c>
      <c r="DD16">
        <v>6.3500000000000001E-2</v>
      </c>
      <c r="DE16">
        <v>5.33E-2</v>
      </c>
      <c r="DF16">
        <v>6.3500000000000001E-2</v>
      </c>
      <c r="DG16">
        <v>5.8400000000000001E-2</v>
      </c>
      <c r="DH16">
        <v>0</v>
      </c>
      <c r="DI16">
        <v>6</v>
      </c>
      <c r="DJ16">
        <v>3.3000000000000002E-2</v>
      </c>
      <c r="DK16" t="s">
        <v>301</v>
      </c>
      <c r="DL16" t="s">
        <v>182</v>
      </c>
      <c r="DM16">
        <v>8252</v>
      </c>
      <c r="DN16">
        <v>8231</v>
      </c>
      <c r="DO16">
        <v>1291</v>
      </c>
      <c r="DP16">
        <v>2405</v>
      </c>
      <c r="DQ16" t="s">
        <v>142</v>
      </c>
      <c r="DR16">
        <v>1</v>
      </c>
      <c r="DS16">
        <v>19990825</v>
      </c>
      <c r="DT16" t="s">
        <v>298</v>
      </c>
      <c r="DU16" t="s">
        <v>302</v>
      </c>
      <c r="DV16" t="s">
        <v>143</v>
      </c>
    </row>
    <row r="17" spans="1:126">
      <c r="A17" t="s">
        <v>160</v>
      </c>
      <c r="B17">
        <v>1</v>
      </c>
      <c r="C17">
        <v>14.5</v>
      </c>
      <c r="D17">
        <v>34150</v>
      </c>
      <c r="E17">
        <v>1006</v>
      </c>
      <c r="F17" t="s">
        <v>145</v>
      </c>
      <c r="G17">
        <v>19990827</v>
      </c>
      <c r="H17" t="s">
        <v>303</v>
      </c>
      <c r="I17" t="s">
        <v>295</v>
      </c>
      <c r="J17">
        <v>19990902</v>
      </c>
      <c r="K17" t="s">
        <v>131</v>
      </c>
      <c r="L17" t="s">
        <v>304</v>
      </c>
      <c r="M17" t="s">
        <v>305</v>
      </c>
      <c r="N17" t="s">
        <v>306</v>
      </c>
      <c r="O17" t="s">
        <v>133</v>
      </c>
      <c r="P17">
        <v>-1.5</v>
      </c>
      <c r="Q17" t="s">
        <v>135</v>
      </c>
      <c r="R17" t="s">
        <v>136</v>
      </c>
      <c r="S17" t="s">
        <v>135</v>
      </c>
      <c r="T17" t="s">
        <v>137</v>
      </c>
      <c r="U17" t="s">
        <v>137</v>
      </c>
      <c r="V17">
        <v>0</v>
      </c>
      <c r="W17" t="s">
        <v>151</v>
      </c>
      <c r="X17">
        <v>143.5</v>
      </c>
      <c r="Y17">
        <v>19990825</v>
      </c>
      <c r="Z17" t="s">
        <v>138</v>
      </c>
      <c r="AA17" t="s">
        <v>307</v>
      </c>
      <c r="AB17">
        <v>9903160</v>
      </c>
      <c r="AC17">
        <v>40</v>
      </c>
      <c r="AD17">
        <v>59.96</v>
      </c>
      <c r="AE17">
        <v>50.17</v>
      </c>
      <c r="AF17">
        <v>10.199999999999999</v>
      </c>
      <c r="AG17">
        <v>8.65</v>
      </c>
      <c r="AH17">
        <v>9.17</v>
      </c>
      <c r="AI17">
        <v>237</v>
      </c>
      <c r="AJ17" t="s">
        <v>308</v>
      </c>
      <c r="AK17">
        <v>40</v>
      </c>
      <c r="AL17">
        <v>7.4</v>
      </c>
      <c r="AM17">
        <v>7.1</v>
      </c>
      <c r="AN17">
        <v>14.5</v>
      </c>
      <c r="AO17">
        <v>0</v>
      </c>
      <c r="AP17">
        <v>3140</v>
      </c>
      <c r="AQ17">
        <v>3158</v>
      </c>
      <c r="AR17">
        <v>3149</v>
      </c>
      <c r="AS17">
        <v>13.4</v>
      </c>
      <c r="AT17">
        <v>13.5</v>
      </c>
      <c r="AU17">
        <v>13.5</v>
      </c>
      <c r="AV17">
        <v>2.23</v>
      </c>
      <c r="AW17">
        <v>2.31</v>
      </c>
      <c r="AX17">
        <v>2.2599999999999998</v>
      </c>
      <c r="AY17">
        <v>4317</v>
      </c>
      <c r="AZ17">
        <v>4987</v>
      </c>
      <c r="BA17">
        <v>4879</v>
      </c>
      <c r="BB17">
        <v>2025</v>
      </c>
      <c r="BC17">
        <v>2400</v>
      </c>
      <c r="BD17">
        <v>2313</v>
      </c>
      <c r="BE17">
        <v>846</v>
      </c>
      <c r="BF17">
        <v>863</v>
      </c>
      <c r="BG17">
        <v>854</v>
      </c>
      <c r="BH17">
        <v>142.19999999999999</v>
      </c>
      <c r="BI17">
        <v>143.80000000000001</v>
      </c>
      <c r="BJ17">
        <v>143.1</v>
      </c>
      <c r="BK17">
        <v>86.3</v>
      </c>
      <c r="BL17">
        <v>87.9</v>
      </c>
      <c r="BM17">
        <v>87.3</v>
      </c>
      <c r="BN17">
        <v>92.4</v>
      </c>
      <c r="BO17">
        <v>94.2</v>
      </c>
      <c r="BP17">
        <v>93.3</v>
      </c>
      <c r="BQ17">
        <v>5.5</v>
      </c>
      <c r="BR17">
        <v>6.4</v>
      </c>
      <c r="BS17">
        <v>6</v>
      </c>
      <c r="BT17">
        <v>28.8</v>
      </c>
      <c r="BU17">
        <v>33.6</v>
      </c>
      <c r="BV17">
        <v>30.9</v>
      </c>
      <c r="BW17">
        <v>272</v>
      </c>
      <c r="BX17">
        <v>280</v>
      </c>
      <c r="BY17">
        <v>275</v>
      </c>
      <c r="BZ17">
        <v>5.8</v>
      </c>
      <c r="CA17">
        <v>7.4</v>
      </c>
      <c r="CB17">
        <v>6.3</v>
      </c>
      <c r="CC17">
        <v>0.8</v>
      </c>
      <c r="CD17">
        <v>1.3</v>
      </c>
      <c r="CE17">
        <v>1</v>
      </c>
      <c r="CF17">
        <v>0.46</v>
      </c>
      <c r="CG17">
        <v>0.6</v>
      </c>
      <c r="CH17">
        <v>0.54</v>
      </c>
      <c r="CI17">
        <v>35</v>
      </c>
      <c r="CJ17">
        <v>35</v>
      </c>
      <c r="CK17">
        <v>35</v>
      </c>
      <c r="CL17">
        <v>186</v>
      </c>
      <c r="CM17">
        <v>219</v>
      </c>
      <c r="CN17">
        <v>200</v>
      </c>
      <c r="CO17">
        <v>1660</v>
      </c>
      <c r="CP17">
        <v>711</v>
      </c>
      <c r="CQ17">
        <v>534</v>
      </c>
      <c r="CR17">
        <v>1600</v>
      </c>
      <c r="CS17">
        <v>6.6000000000000003E-2</v>
      </c>
      <c r="CT17">
        <v>8.3799999999999999E-2</v>
      </c>
      <c r="CU17">
        <v>7.4899999999999994E-2</v>
      </c>
      <c r="CV17">
        <v>9.6500000000000002E-2</v>
      </c>
      <c r="CW17">
        <v>0.1168</v>
      </c>
      <c r="CX17">
        <v>0.1067</v>
      </c>
      <c r="CY17">
        <v>6.3500000000000001E-2</v>
      </c>
      <c r="CZ17">
        <v>6.6000000000000003E-2</v>
      </c>
      <c r="DA17">
        <v>6.4799999999999996E-2</v>
      </c>
      <c r="DB17">
        <v>5.0799999999999998E-2</v>
      </c>
      <c r="DC17">
        <v>5.33E-2</v>
      </c>
      <c r="DD17">
        <v>5.1400000000000001E-2</v>
      </c>
      <c r="DE17">
        <v>6.3500000000000001E-2</v>
      </c>
      <c r="DF17">
        <v>7.3700000000000002E-2</v>
      </c>
      <c r="DG17">
        <v>6.8000000000000005E-2</v>
      </c>
      <c r="DH17">
        <v>2.5000000000000001E-3</v>
      </c>
      <c r="DI17">
        <v>3</v>
      </c>
      <c r="DJ17">
        <v>3.3000000000000002E-2</v>
      </c>
      <c r="DK17">
        <v>4944</v>
      </c>
      <c r="DL17">
        <v>31</v>
      </c>
      <c r="DM17">
        <v>8252</v>
      </c>
      <c r="DN17" t="s">
        <v>188</v>
      </c>
      <c r="DO17" t="s">
        <v>309</v>
      </c>
      <c r="DP17">
        <v>2405</v>
      </c>
      <c r="DQ17" t="s">
        <v>142</v>
      </c>
      <c r="DR17" t="s">
        <v>310</v>
      </c>
      <c r="DS17">
        <v>19990827</v>
      </c>
      <c r="DT17" t="s">
        <v>303</v>
      </c>
      <c r="DU17">
        <v>31</v>
      </c>
      <c r="DV17" t="s">
        <v>143</v>
      </c>
    </row>
    <row r="18" spans="1:126">
      <c r="A18" t="s">
        <v>126</v>
      </c>
      <c r="B18">
        <v>1</v>
      </c>
      <c r="C18">
        <v>12.3</v>
      </c>
      <c r="D18">
        <v>34702</v>
      </c>
      <c r="E18">
        <v>1006</v>
      </c>
      <c r="F18" t="s">
        <v>145</v>
      </c>
      <c r="G18">
        <v>19990903</v>
      </c>
      <c r="H18" t="s">
        <v>311</v>
      </c>
      <c r="I18" t="s">
        <v>295</v>
      </c>
      <c r="J18">
        <v>19990908</v>
      </c>
      <c r="K18" t="s">
        <v>131</v>
      </c>
      <c r="L18" t="s">
        <v>133</v>
      </c>
      <c r="M18" t="s">
        <v>133</v>
      </c>
      <c r="N18" t="s">
        <v>133</v>
      </c>
      <c r="O18" t="s">
        <v>133</v>
      </c>
      <c r="P18">
        <v>-2.1471</v>
      </c>
      <c r="Q18" t="s">
        <v>135</v>
      </c>
      <c r="R18" t="s">
        <v>136</v>
      </c>
      <c r="S18" t="s">
        <v>135</v>
      </c>
      <c r="T18" t="s">
        <v>137</v>
      </c>
      <c r="U18" t="s">
        <v>137</v>
      </c>
      <c r="V18">
        <v>0</v>
      </c>
      <c r="W18" t="s">
        <v>286</v>
      </c>
      <c r="X18">
        <v>143.5</v>
      </c>
      <c r="Y18">
        <v>19990901</v>
      </c>
      <c r="Z18" t="s">
        <v>138</v>
      </c>
      <c r="AA18" t="s">
        <v>312</v>
      </c>
      <c r="AB18">
        <v>9903160</v>
      </c>
      <c r="AC18">
        <v>40</v>
      </c>
      <c r="AD18">
        <v>60.02</v>
      </c>
      <c r="AE18">
        <v>48.8</v>
      </c>
      <c r="AF18">
        <v>10.19</v>
      </c>
      <c r="AG18">
        <v>8.49</v>
      </c>
      <c r="AH18">
        <v>8.66</v>
      </c>
      <c r="AI18">
        <v>360</v>
      </c>
      <c r="AJ18" t="s">
        <v>313</v>
      </c>
      <c r="AK18">
        <v>40</v>
      </c>
      <c r="AL18">
        <v>7.2</v>
      </c>
      <c r="AM18">
        <v>5.0999999999999996</v>
      </c>
      <c r="AN18">
        <v>12.3</v>
      </c>
      <c r="AO18">
        <v>0</v>
      </c>
      <c r="AP18">
        <v>3145</v>
      </c>
      <c r="AQ18">
        <v>3155</v>
      </c>
      <c r="AR18">
        <v>3150.1</v>
      </c>
      <c r="AS18">
        <v>13</v>
      </c>
      <c r="AT18">
        <v>13.9</v>
      </c>
      <c r="AU18">
        <v>13.2</v>
      </c>
      <c r="AV18">
        <v>2.16</v>
      </c>
      <c r="AW18">
        <v>2.3199999999999998</v>
      </c>
      <c r="AX18">
        <v>2.2200000000000002</v>
      </c>
      <c r="AY18">
        <v>6.4</v>
      </c>
      <c r="AZ18">
        <v>7.4</v>
      </c>
      <c r="BA18">
        <v>7.1</v>
      </c>
      <c r="BB18">
        <v>0</v>
      </c>
      <c r="BC18">
        <v>0</v>
      </c>
      <c r="BD18">
        <v>0</v>
      </c>
      <c r="BE18">
        <v>823</v>
      </c>
      <c r="BF18">
        <v>876</v>
      </c>
      <c r="BG18">
        <v>848</v>
      </c>
      <c r="BH18">
        <v>142.80000000000001</v>
      </c>
      <c r="BI18">
        <v>144.5</v>
      </c>
      <c r="BJ18">
        <v>143.4</v>
      </c>
      <c r="BK18">
        <v>87.2</v>
      </c>
      <c r="BL18">
        <v>88.3</v>
      </c>
      <c r="BM18">
        <v>87.7</v>
      </c>
      <c r="BN18">
        <v>93.3</v>
      </c>
      <c r="BO18">
        <v>93.9</v>
      </c>
      <c r="BP18">
        <v>93.4</v>
      </c>
      <c r="BQ18">
        <v>5</v>
      </c>
      <c r="BR18">
        <v>6.1</v>
      </c>
      <c r="BS18">
        <v>5.6</v>
      </c>
      <c r="BT18">
        <v>31.7</v>
      </c>
      <c r="BU18">
        <v>45</v>
      </c>
      <c r="BV18">
        <v>37.9</v>
      </c>
      <c r="BW18">
        <v>272</v>
      </c>
      <c r="BX18">
        <v>276</v>
      </c>
      <c r="BY18">
        <v>276</v>
      </c>
      <c r="BZ18">
        <v>1.4</v>
      </c>
      <c r="CA18">
        <v>8.1</v>
      </c>
      <c r="CB18">
        <v>6.4</v>
      </c>
      <c r="CC18">
        <v>0.2</v>
      </c>
      <c r="CD18">
        <v>0.3</v>
      </c>
      <c r="CE18">
        <v>0.3</v>
      </c>
      <c r="CF18">
        <v>0.37</v>
      </c>
      <c r="CG18">
        <v>0.6</v>
      </c>
      <c r="CH18">
        <v>0.5</v>
      </c>
      <c r="CI18">
        <v>35</v>
      </c>
      <c r="CJ18">
        <v>35</v>
      </c>
      <c r="CK18">
        <v>35</v>
      </c>
      <c r="CL18">
        <v>130.30000000000001</v>
      </c>
      <c r="CM18">
        <v>229.4</v>
      </c>
      <c r="CN18">
        <v>161.4</v>
      </c>
      <c r="CO18">
        <v>1660</v>
      </c>
      <c r="CP18">
        <v>720</v>
      </c>
      <c r="CQ18">
        <v>720</v>
      </c>
      <c r="CR18">
        <v>1300</v>
      </c>
      <c r="CS18">
        <v>5.8400000000000001E-2</v>
      </c>
      <c r="CT18">
        <v>5.8400000000000001E-2</v>
      </c>
      <c r="CU18">
        <v>5.8400000000000001E-2</v>
      </c>
      <c r="CV18">
        <v>8.8900000000000007E-2</v>
      </c>
      <c r="CW18">
        <v>8.8900000000000007E-2</v>
      </c>
      <c r="CX18">
        <v>8.8900000000000007E-2</v>
      </c>
      <c r="CY18">
        <v>7.1099999999999997E-2</v>
      </c>
      <c r="CZ18">
        <v>7.1099999999999997E-2</v>
      </c>
      <c r="DA18">
        <v>7.1099999999999997E-2</v>
      </c>
      <c r="DB18">
        <v>6.3500000000000001E-2</v>
      </c>
      <c r="DC18">
        <v>6.3500000000000001E-2</v>
      </c>
      <c r="DD18">
        <v>6.3500000000000001E-2</v>
      </c>
      <c r="DE18">
        <v>5.33E-2</v>
      </c>
      <c r="DF18">
        <v>6.3500000000000001E-2</v>
      </c>
      <c r="DG18">
        <v>5.8400000000000001E-2</v>
      </c>
      <c r="DH18">
        <v>0</v>
      </c>
      <c r="DI18">
        <v>7</v>
      </c>
      <c r="DJ18">
        <v>3.8100000000000002E-2</v>
      </c>
      <c r="DK18" t="s">
        <v>301</v>
      </c>
      <c r="DL18" t="s">
        <v>182</v>
      </c>
      <c r="DM18">
        <v>8252</v>
      </c>
      <c r="DN18">
        <v>8231</v>
      </c>
      <c r="DO18">
        <v>1291</v>
      </c>
      <c r="DP18">
        <v>2405</v>
      </c>
      <c r="DQ18" t="s">
        <v>142</v>
      </c>
      <c r="DR18" t="s">
        <v>293</v>
      </c>
      <c r="DS18">
        <v>19990903</v>
      </c>
      <c r="DT18" t="s">
        <v>311</v>
      </c>
      <c r="DU18" t="s">
        <v>302</v>
      </c>
      <c r="DV18" t="s">
        <v>143</v>
      </c>
    </row>
    <row r="19" spans="1:126">
      <c r="A19" t="s">
        <v>160</v>
      </c>
      <c r="B19">
        <v>1</v>
      </c>
      <c r="C19">
        <v>7.8</v>
      </c>
      <c r="D19">
        <v>34148</v>
      </c>
      <c r="E19" t="s">
        <v>144</v>
      </c>
      <c r="F19" t="s">
        <v>145</v>
      </c>
      <c r="G19">
        <v>19990904</v>
      </c>
      <c r="H19" t="s">
        <v>194</v>
      </c>
      <c r="I19" t="s">
        <v>295</v>
      </c>
      <c r="J19">
        <v>19990908</v>
      </c>
      <c r="K19" t="s">
        <v>131</v>
      </c>
      <c r="L19" t="s">
        <v>314</v>
      </c>
      <c r="M19" t="s">
        <v>315</v>
      </c>
      <c r="N19" t="s">
        <v>133</v>
      </c>
      <c r="O19" t="s">
        <v>133</v>
      </c>
      <c r="P19">
        <v>-2.9399999999999999E-2</v>
      </c>
      <c r="Q19" t="s">
        <v>135</v>
      </c>
      <c r="R19" t="s">
        <v>136</v>
      </c>
      <c r="S19" t="s">
        <v>135</v>
      </c>
      <c r="T19" t="s">
        <v>137</v>
      </c>
      <c r="U19" t="s">
        <v>137</v>
      </c>
      <c r="V19">
        <v>0</v>
      </c>
      <c r="W19" t="s">
        <v>147</v>
      </c>
      <c r="X19">
        <v>143.5</v>
      </c>
      <c r="Y19">
        <v>19990902</v>
      </c>
      <c r="Z19" t="s">
        <v>138</v>
      </c>
      <c r="AA19" t="s">
        <v>195</v>
      </c>
      <c r="AB19">
        <v>9903160</v>
      </c>
      <c r="AC19">
        <v>40</v>
      </c>
      <c r="AD19">
        <v>71.69</v>
      </c>
      <c r="AE19">
        <v>66.25</v>
      </c>
      <c r="AF19">
        <v>10.9</v>
      </c>
      <c r="AG19">
        <v>10.19</v>
      </c>
      <c r="AH19">
        <v>10.36</v>
      </c>
      <c r="AI19">
        <v>240</v>
      </c>
      <c r="AJ19" t="s">
        <v>316</v>
      </c>
      <c r="AK19">
        <v>40</v>
      </c>
      <c r="AL19">
        <v>4</v>
      </c>
      <c r="AM19">
        <v>3.8</v>
      </c>
      <c r="AN19">
        <v>7.8</v>
      </c>
      <c r="AO19">
        <v>0</v>
      </c>
      <c r="AP19">
        <v>3140</v>
      </c>
      <c r="AQ19">
        <v>3158</v>
      </c>
      <c r="AR19">
        <v>3150.5</v>
      </c>
      <c r="AS19">
        <v>13.3</v>
      </c>
      <c r="AT19">
        <v>13.5</v>
      </c>
      <c r="AU19">
        <v>13.5</v>
      </c>
      <c r="AV19">
        <v>2.23</v>
      </c>
      <c r="AW19">
        <v>2.27</v>
      </c>
      <c r="AX19">
        <v>2.25</v>
      </c>
      <c r="AY19">
        <v>4735.2</v>
      </c>
      <c r="AZ19">
        <v>4973.8</v>
      </c>
      <c r="BA19">
        <v>4842.2</v>
      </c>
      <c r="BB19">
        <v>2150</v>
      </c>
      <c r="BC19">
        <v>2450</v>
      </c>
      <c r="BD19">
        <v>2280.6</v>
      </c>
      <c r="BE19">
        <v>825</v>
      </c>
      <c r="BF19">
        <v>866</v>
      </c>
      <c r="BG19">
        <v>850</v>
      </c>
      <c r="BH19">
        <v>142.80000000000001</v>
      </c>
      <c r="BI19">
        <v>143.69999999999999</v>
      </c>
      <c r="BJ19">
        <v>143.19999999999999</v>
      </c>
      <c r="BK19">
        <v>86.6</v>
      </c>
      <c r="BL19">
        <v>88.4</v>
      </c>
      <c r="BM19">
        <v>88</v>
      </c>
      <c r="BN19">
        <v>93</v>
      </c>
      <c r="BO19">
        <v>93.7</v>
      </c>
      <c r="BP19">
        <v>93.4</v>
      </c>
      <c r="BQ19">
        <v>5</v>
      </c>
      <c r="BR19">
        <v>6.6</v>
      </c>
      <c r="BS19">
        <v>5.4</v>
      </c>
      <c r="BT19">
        <v>28.6</v>
      </c>
      <c r="BU19">
        <v>33.4</v>
      </c>
      <c r="BV19">
        <v>30.1</v>
      </c>
      <c r="BW19">
        <v>271</v>
      </c>
      <c r="BX19">
        <v>278</v>
      </c>
      <c r="BY19">
        <v>276</v>
      </c>
      <c r="BZ19">
        <v>8</v>
      </c>
      <c r="CA19">
        <v>9.3000000000000007</v>
      </c>
      <c r="CB19">
        <v>8.8000000000000007</v>
      </c>
      <c r="CC19">
        <v>0.8</v>
      </c>
      <c r="CD19">
        <v>1.5</v>
      </c>
      <c r="CE19">
        <v>1.1000000000000001</v>
      </c>
      <c r="CF19">
        <v>0.4</v>
      </c>
      <c r="CG19">
        <v>0.56000000000000005</v>
      </c>
      <c r="CH19">
        <v>0.49</v>
      </c>
      <c r="CI19">
        <v>35</v>
      </c>
      <c r="CJ19">
        <v>35</v>
      </c>
      <c r="CK19">
        <v>35</v>
      </c>
      <c r="CL19">
        <v>199</v>
      </c>
      <c r="CM19">
        <v>226</v>
      </c>
      <c r="CN19">
        <v>215.1</v>
      </c>
      <c r="CO19">
        <v>1660</v>
      </c>
      <c r="CP19">
        <v>720</v>
      </c>
      <c r="CQ19">
        <v>540</v>
      </c>
      <c r="CR19">
        <v>1600</v>
      </c>
      <c r="CS19">
        <v>4.5699999999999998E-2</v>
      </c>
      <c r="CT19">
        <v>6.3500000000000001E-2</v>
      </c>
      <c r="CU19">
        <v>5.4600000000000003E-2</v>
      </c>
      <c r="CV19">
        <v>8.1299999999999997E-2</v>
      </c>
      <c r="CW19">
        <v>9.9099999999999994E-2</v>
      </c>
      <c r="CX19">
        <v>9.0200000000000002E-2</v>
      </c>
      <c r="CY19">
        <v>6.0999999999999999E-2</v>
      </c>
      <c r="CZ19">
        <v>6.3500000000000001E-2</v>
      </c>
      <c r="DA19">
        <v>6.2199999999999998E-2</v>
      </c>
      <c r="DB19">
        <v>5.0799999999999998E-2</v>
      </c>
      <c r="DC19">
        <v>5.33E-2</v>
      </c>
      <c r="DD19">
        <v>5.1400000000000001E-2</v>
      </c>
      <c r="DE19">
        <v>6.0999999999999999E-2</v>
      </c>
      <c r="DF19">
        <v>7.3700000000000002E-2</v>
      </c>
      <c r="DG19">
        <v>6.7400000000000002E-2</v>
      </c>
      <c r="DH19">
        <v>2E-3</v>
      </c>
      <c r="DI19">
        <v>4</v>
      </c>
      <c r="DJ19">
        <v>5.33E-2</v>
      </c>
      <c r="DK19">
        <v>4944</v>
      </c>
      <c r="DL19">
        <v>31</v>
      </c>
      <c r="DM19">
        <v>8252</v>
      </c>
      <c r="DN19" t="s">
        <v>188</v>
      </c>
      <c r="DO19" t="s">
        <v>309</v>
      </c>
      <c r="DP19">
        <v>2405</v>
      </c>
      <c r="DQ19" t="s">
        <v>142</v>
      </c>
      <c r="DR19" t="s">
        <v>317</v>
      </c>
      <c r="DS19">
        <v>19990904</v>
      </c>
      <c r="DT19" t="s">
        <v>194</v>
      </c>
      <c r="DU19">
        <v>31</v>
      </c>
      <c r="DV19" t="s">
        <v>143</v>
      </c>
    </row>
    <row r="20" spans="1:126">
      <c r="A20" t="s">
        <v>126</v>
      </c>
      <c r="B20">
        <v>1</v>
      </c>
      <c r="C20">
        <v>16.600000000000001</v>
      </c>
      <c r="D20">
        <v>34704</v>
      </c>
      <c r="E20">
        <v>1006</v>
      </c>
      <c r="F20" t="s">
        <v>145</v>
      </c>
      <c r="G20">
        <v>19990909</v>
      </c>
      <c r="H20" t="s">
        <v>323</v>
      </c>
      <c r="I20" t="s">
        <v>236</v>
      </c>
      <c r="J20">
        <v>19990910</v>
      </c>
      <c r="K20" t="s">
        <v>131</v>
      </c>
      <c r="L20" t="s">
        <v>133</v>
      </c>
      <c r="M20" t="s">
        <v>133</v>
      </c>
      <c r="N20" t="s">
        <v>133</v>
      </c>
      <c r="O20" t="s">
        <v>133</v>
      </c>
      <c r="P20">
        <v>-0.88239999999999996</v>
      </c>
      <c r="Q20" t="s">
        <v>135</v>
      </c>
      <c r="R20" t="s">
        <v>136</v>
      </c>
      <c r="S20" t="s">
        <v>135</v>
      </c>
      <c r="T20" t="s">
        <v>137</v>
      </c>
      <c r="U20" t="s">
        <v>137</v>
      </c>
      <c r="V20">
        <v>0</v>
      </c>
      <c r="W20" t="s">
        <v>164</v>
      </c>
      <c r="X20">
        <v>143.5</v>
      </c>
      <c r="Y20">
        <v>19990907</v>
      </c>
      <c r="Z20" t="s">
        <v>138</v>
      </c>
      <c r="AA20" t="s">
        <v>324</v>
      </c>
      <c r="AB20">
        <v>9903160</v>
      </c>
      <c r="AC20">
        <v>40</v>
      </c>
      <c r="AD20">
        <v>60.02</v>
      </c>
      <c r="AE20">
        <v>50.54</v>
      </c>
      <c r="AF20">
        <v>10.17</v>
      </c>
      <c r="AG20">
        <v>8.75</v>
      </c>
      <c r="AH20">
        <v>8.9</v>
      </c>
      <c r="AI20">
        <v>660</v>
      </c>
      <c r="AJ20" t="s">
        <v>325</v>
      </c>
      <c r="AK20">
        <v>40</v>
      </c>
      <c r="AL20">
        <v>7</v>
      </c>
      <c r="AM20">
        <v>9.6</v>
      </c>
      <c r="AN20">
        <v>16.600000000000001</v>
      </c>
      <c r="AO20">
        <v>0</v>
      </c>
      <c r="AP20">
        <v>3142</v>
      </c>
      <c r="AQ20">
        <v>3156</v>
      </c>
      <c r="AR20">
        <v>3150.5</v>
      </c>
      <c r="AS20">
        <v>12.9</v>
      </c>
      <c r="AT20">
        <v>13.4</v>
      </c>
      <c r="AU20">
        <v>13.2</v>
      </c>
      <c r="AV20">
        <v>2.15</v>
      </c>
      <c r="AW20">
        <v>2.29</v>
      </c>
      <c r="AX20">
        <v>2.2000000000000002</v>
      </c>
      <c r="AY20">
        <v>6.2</v>
      </c>
      <c r="AZ20">
        <v>7.2</v>
      </c>
      <c r="BA20">
        <v>6.7</v>
      </c>
      <c r="BB20">
        <v>0</v>
      </c>
      <c r="BC20">
        <v>0</v>
      </c>
      <c r="BD20">
        <v>0</v>
      </c>
      <c r="BE20">
        <v>829</v>
      </c>
      <c r="BF20">
        <v>875</v>
      </c>
      <c r="BG20">
        <v>858</v>
      </c>
      <c r="BH20">
        <v>143.30000000000001</v>
      </c>
      <c r="BI20">
        <v>143.9</v>
      </c>
      <c r="BJ20">
        <v>143.5</v>
      </c>
      <c r="BK20">
        <v>87.2</v>
      </c>
      <c r="BL20">
        <v>88.3</v>
      </c>
      <c r="BM20">
        <v>87.6</v>
      </c>
      <c r="BN20">
        <v>92.8</v>
      </c>
      <c r="BO20">
        <v>93.9</v>
      </c>
      <c r="BP20">
        <v>93.4</v>
      </c>
      <c r="BQ20">
        <v>5</v>
      </c>
      <c r="BR20">
        <v>6.1</v>
      </c>
      <c r="BS20">
        <v>5.7</v>
      </c>
      <c r="BT20">
        <v>31.2</v>
      </c>
      <c r="BU20">
        <v>41.8</v>
      </c>
      <c r="BV20">
        <v>36.200000000000003</v>
      </c>
      <c r="BW20">
        <v>269</v>
      </c>
      <c r="BX20">
        <v>276</v>
      </c>
      <c r="BY20">
        <v>276</v>
      </c>
      <c r="BZ20">
        <v>5.4</v>
      </c>
      <c r="CA20">
        <v>8.1</v>
      </c>
      <c r="CB20">
        <v>6.6</v>
      </c>
      <c r="CC20">
        <v>0.2</v>
      </c>
      <c r="CD20">
        <v>0.3</v>
      </c>
      <c r="CE20">
        <v>0.3</v>
      </c>
      <c r="CF20">
        <v>0.37</v>
      </c>
      <c r="CG20">
        <v>0.6</v>
      </c>
      <c r="CH20">
        <v>0.5</v>
      </c>
      <c r="CI20">
        <v>35</v>
      </c>
      <c r="CJ20">
        <v>35</v>
      </c>
      <c r="CK20">
        <v>35</v>
      </c>
      <c r="CL20">
        <v>144.4</v>
      </c>
      <c r="CM20">
        <v>240.7</v>
      </c>
      <c r="CN20">
        <v>193.1</v>
      </c>
      <c r="CO20">
        <v>1660</v>
      </c>
      <c r="CP20">
        <v>720</v>
      </c>
      <c r="CQ20">
        <v>720</v>
      </c>
      <c r="CR20">
        <v>1000</v>
      </c>
      <c r="CS20">
        <v>5.8400000000000001E-2</v>
      </c>
      <c r="CT20">
        <v>5.8400000000000001E-2</v>
      </c>
      <c r="CU20">
        <v>5.8400000000000001E-2</v>
      </c>
      <c r="CV20">
        <v>9.1399999999999995E-2</v>
      </c>
      <c r="CW20">
        <v>9.1399999999999995E-2</v>
      </c>
      <c r="CX20">
        <v>9.1399999999999995E-2</v>
      </c>
      <c r="CY20">
        <v>7.3700000000000002E-2</v>
      </c>
      <c r="CZ20">
        <v>7.3700000000000002E-2</v>
      </c>
      <c r="DA20">
        <v>7.3700000000000002E-2</v>
      </c>
      <c r="DB20">
        <v>6.3500000000000001E-2</v>
      </c>
      <c r="DC20">
        <v>6.3500000000000001E-2</v>
      </c>
      <c r="DD20">
        <v>6.3500000000000001E-2</v>
      </c>
      <c r="DE20">
        <v>5.33E-2</v>
      </c>
      <c r="DF20">
        <v>6.3500000000000001E-2</v>
      </c>
      <c r="DG20">
        <v>5.8400000000000001E-2</v>
      </c>
      <c r="DH20">
        <v>0</v>
      </c>
      <c r="DI20">
        <v>9</v>
      </c>
      <c r="DJ20">
        <v>4.3200000000000002E-2</v>
      </c>
      <c r="DK20" t="s">
        <v>301</v>
      </c>
      <c r="DL20" t="s">
        <v>182</v>
      </c>
      <c r="DM20">
        <v>8252</v>
      </c>
      <c r="DN20">
        <v>8231</v>
      </c>
      <c r="DO20">
        <v>1291</v>
      </c>
      <c r="DP20">
        <v>2405</v>
      </c>
      <c r="DQ20" t="s">
        <v>142</v>
      </c>
      <c r="DR20" t="s">
        <v>326</v>
      </c>
      <c r="DS20">
        <v>19990909</v>
      </c>
      <c r="DT20" t="s">
        <v>323</v>
      </c>
      <c r="DU20" t="s">
        <v>302</v>
      </c>
      <c r="DV20" t="s">
        <v>143</v>
      </c>
    </row>
    <row r="21" spans="1:126">
      <c r="A21" t="s">
        <v>160</v>
      </c>
      <c r="B21">
        <v>1</v>
      </c>
      <c r="C21">
        <v>7.7</v>
      </c>
      <c r="D21">
        <v>34151</v>
      </c>
      <c r="E21" t="s">
        <v>144</v>
      </c>
      <c r="F21" t="s">
        <v>145</v>
      </c>
      <c r="G21">
        <v>19990911</v>
      </c>
      <c r="H21" t="s">
        <v>327</v>
      </c>
      <c r="I21" t="s">
        <v>236</v>
      </c>
      <c r="J21">
        <v>19990913</v>
      </c>
      <c r="K21">
        <v>20000311</v>
      </c>
      <c r="L21" t="s">
        <v>133</v>
      </c>
      <c r="M21" t="s">
        <v>133</v>
      </c>
      <c r="N21" t="s">
        <v>133</v>
      </c>
      <c r="O21" t="s">
        <v>133</v>
      </c>
      <c r="P21">
        <v>-5.8799999999999998E-2</v>
      </c>
      <c r="Q21" t="s">
        <v>135</v>
      </c>
      <c r="R21" t="s">
        <v>136</v>
      </c>
      <c r="S21" t="s">
        <v>135</v>
      </c>
      <c r="T21" t="s">
        <v>137</v>
      </c>
      <c r="U21" t="s">
        <v>137</v>
      </c>
      <c r="V21">
        <v>0</v>
      </c>
      <c r="W21" t="s">
        <v>200</v>
      </c>
      <c r="X21">
        <v>143.5</v>
      </c>
      <c r="Y21">
        <v>19990909</v>
      </c>
      <c r="Z21" t="s">
        <v>138</v>
      </c>
      <c r="AA21" t="s">
        <v>328</v>
      </c>
      <c r="AB21">
        <v>9903160</v>
      </c>
      <c r="AC21">
        <v>40</v>
      </c>
      <c r="AD21">
        <v>71.709999999999994</v>
      </c>
      <c r="AE21">
        <v>67.86</v>
      </c>
      <c r="AF21">
        <v>10.85</v>
      </c>
      <c r="AG21">
        <v>10.33</v>
      </c>
      <c r="AH21">
        <v>10.38</v>
      </c>
      <c r="AI21">
        <v>537</v>
      </c>
      <c r="AJ21" t="s">
        <v>329</v>
      </c>
      <c r="AK21">
        <v>40</v>
      </c>
      <c r="AL21">
        <v>4.2</v>
      </c>
      <c r="AM21">
        <v>3.5</v>
      </c>
      <c r="AN21">
        <v>7.7</v>
      </c>
      <c r="AO21">
        <v>0</v>
      </c>
      <c r="AP21">
        <v>3147</v>
      </c>
      <c r="AQ21">
        <v>3163</v>
      </c>
      <c r="AR21">
        <v>3154.1</v>
      </c>
      <c r="AS21">
        <v>13.3</v>
      </c>
      <c r="AT21">
        <v>13.5</v>
      </c>
      <c r="AU21">
        <v>13.4</v>
      </c>
      <c r="AV21">
        <v>2.14</v>
      </c>
      <c r="AW21">
        <v>2.27</v>
      </c>
      <c r="AX21">
        <v>2.2200000000000002</v>
      </c>
      <c r="AY21">
        <v>4369.8</v>
      </c>
      <c r="AZ21">
        <v>5108</v>
      </c>
      <c r="BA21">
        <v>4754.8999999999996</v>
      </c>
      <c r="BB21">
        <v>2000</v>
      </c>
      <c r="BC21">
        <v>2400</v>
      </c>
      <c r="BD21">
        <v>2217.3000000000002</v>
      </c>
      <c r="BE21">
        <v>838</v>
      </c>
      <c r="BF21">
        <v>866</v>
      </c>
      <c r="BG21">
        <v>851</v>
      </c>
      <c r="BH21">
        <v>142.69999999999999</v>
      </c>
      <c r="BI21">
        <v>144.4</v>
      </c>
      <c r="BJ21">
        <v>143.4</v>
      </c>
      <c r="BK21">
        <v>87.2</v>
      </c>
      <c r="BL21">
        <v>88.7</v>
      </c>
      <c r="BM21">
        <v>87.9</v>
      </c>
      <c r="BN21">
        <v>92.7</v>
      </c>
      <c r="BO21">
        <v>94</v>
      </c>
      <c r="BP21">
        <v>93.5</v>
      </c>
      <c r="BQ21">
        <v>4.5999999999999996</v>
      </c>
      <c r="BR21">
        <v>6</v>
      </c>
      <c r="BS21">
        <v>5.6</v>
      </c>
      <c r="BT21">
        <v>27.8</v>
      </c>
      <c r="BU21">
        <v>35</v>
      </c>
      <c r="BV21">
        <v>30.8</v>
      </c>
      <c r="BW21">
        <v>264</v>
      </c>
      <c r="BX21">
        <v>288</v>
      </c>
      <c r="BY21">
        <v>272</v>
      </c>
      <c r="BZ21">
        <v>9.5</v>
      </c>
      <c r="CA21">
        <v>11.8</v>
      </c>
      <c r="CB21">
        <v>10.4</v>
      </c>
      <c r="CC21">
        <v>1.2</v>
      </c>
      <c r="CD21">
        <v>1.7</v>
      </c>
      <c r="CE21">
        <v>1.5</v>
      </c>
      <c r="CF21">
        <v>0.35</v>
      </c>
      <c r="CG21">
        <v>0.6</v>
      </c>
      <c r="CH21">
        <v>0.5</v>
      </c>
      <c r="CI21">
        <v>35</v>
      </c>
      <c r="CJ21">
        <v>35</v>
      </c>
      <c r="CK21">
        <v>35</v>
      </c>
      <c r="CL21">
        <v>158</v>
      </c>
      <c r="CM21">
        <v>236</v>
      </c>
      <c r="CN21">
        <v>189.1</v>
      </c>
      <c r="CO21">
        <v>1660</v>
      </c>
      <c r="CP21">
        <v>711</v>
      </c>
      <c r="CQ21">
        <v>534</v>
      </c>
      <c r="CR21">
        <v>1300</v>
      </c>
      <c r="CS21">
        <v>5.8400000000000001E-2</v>
      </c>
      <c r="CT21">
        <v>7.3700000000000002E-2</v>
      </c>
      <c r="CU21">
        <v>6.6000000000000003E-2</v>
      </c>
      <c r="CV21">
        <v>8.6400000000000005E-2</v>
      </c>
      <c r="CW21">
        <v>0.1016</v>
      </c>
      <c r="CX21">
        <v>9.4E-2</v>
      </c>
      <c r="CY21">
        <v>6.6000000000000003E-2</v>
      </c>
      <c r="CZ21">
        <v>6.8599999999999994E-2</v>
      </c>
      <c r="DA21">
        <v>6.8000000000000005E-2</v>
      </c>
      <c r="DB21">
        <v>5.0799999999999998E-2</v>
      </c>
      <c r="DC21">
        <v>5.8400000000000001E-2</v>
      </c>
      <c r="DD21">
        <v>5.3999999999999999E-2</v>
      </c>
      <c r="DE21">
        <v>5.8400000000000001E-2</v>
      </c>
      <c r="DF21">
        <v>7.1099999999999997E-2</v>
      </c>
      <c r="DG21">
        <v>6.6600000000000006E-2</v>
      </c>
      <c r="DH21">
        <v>3.0000000000000001E-3</v>
      </c>
      <c r="DI21">
        <v>5</v>
      </c>
      <c r="DJ21">
        <v>5.0799999999999998E-2</v>
      </c>
      <c r="DK21">
        <v>4944</v>
      </c>
      <c r="DL21">
        <v>31</v>
      </c>
      <c r="DM21">
        <v>8252</v>
      </c>
      <c r="DN21" t="s">
        <v>188</v>
      </c>
      <c r="DO21" t="s">
        <v>309</v>
      </c>
      <c r="DP21">
        <v>2405</v>
      </c>
      <c r="DQ21" t="s">
        <v>142</v>
      </c>
      <c r="DR21">
        <v>1302</v>
      </c>
      <c r="DS21">
        <v>19990911</v>
      </c>
      <c r="DT21" t="s">
        <v>327</v>
      </c>
      <c r="DU21">
        <v>31</v>
      </c>
      <c r="DV21" t="s">
        <v>143</v>
      </c>
    </row>
    <row r="22" spans="1:126">
      <c r="A22" t="s">
        <v>126</v>
      </c>
      <c r="B22">
        <v>1</v>
      </c>
      <c r="C22">
        <v>11.3</v>
      </c>
      <c r="D22">
        <v>34701</v>
      </c>
      <c r="E22" t="s">
        <v>144</v>
      </c>
      <c r="F22" t="s">
        <v>145</v>
      </c>
      <c r="G22">
        <v>19990912</v>
      </c>
      <c r="H22" t="s">
        <v>330</v>
      </c>
      <c r="I22" t="s">
        <v>236</v>
      </c>
      <c r="J22">
        <v>19990913</v>
      </c>
      <c r="K22">
        <v>20000312</v>
      </c>
      <c r="L22" t="s">
        <v>133</v>
      </c>
      <c r="M22" t="s">
        <v>133</v>
      </c>
      <c r="N22" t="s">
        <v>133</v>
      </c>
      <c r="O22" t="s">
        <v>133</v>
      </c>
      <c r="P22">
        <v>1</v>
      </c>
      <c r="Q22" t="s">
        <v>135</v>
      </c>
      <c r="R22" t="s">
        <v>136</v>
      </c>
      <c r="S22" t="s">
        <v>135</v>
      </c>
      <c r="T22" t="s">
        <v>137</v>
      </c>
      <c r="U22" t="s">
        <v>137</v>
      </c>
      <c r="V22">
        <v>0</v>
      </c>
      <c r="W22" t="s">
        <v>286</v>
      </c>
      <c r="X22">
        <v>143.5</v>
      </c>
      <c r="Y22">
        <v>19990910</v>
      </c>
      <c r="Z22" t="s">
        <v>138</v>
      </c>
      <c r="AA22" t="s">
        <v>331</v>
      </c>
      <c r="AB22">
        <v>9903160</v>
      </c>
      <c r="AC22">
        <v>40</v>
      </c>
      <c r="AD22">
        <v>72.06</v>
      </c>
      <c r="AE22">
        <v>66.7</v>
      </c>
      <c r="AF22">
        <v>10.89</v>
      </c>
      <c r="AG22">
        <v>10.15</v>
      </c>
      <c r="AH22">
        <v>10.23</v>
      </c>
      <c r="AI22">
        <v>560</v>
      </c>
      <c r="AJ22" t="s">
        <v>332</v>
      </c>
      <c r="AK22">
        <v>40</v>
      </c>
      <c r="AL22">
        <v>4.9000000000000004</v>
      </c>
      <c r="AM22">
        <v>6.4</v>
      </c>
      <c r="AN22">
        <v>11.3</v>
      </c>
      <c r="AO22">
        <v>0</v>
      </c>
      <c r="AP22">
        <v>3148</v>
      </c>
      <c r="AQ22">
        <v>3154</v>
      </c>
      <c r="AR22">
        <v>3150.4</v>
      </c>
      <c r="AS22">
        <v>13</v>
      </c>
      <c r="AT22">
        <v>14</v>
      </c>
      <c r="AU22">
        <v>13.2</v>
      </c>
      <c r="AV22">
        <v>2.13</v>
      </c>
      <c r="AW22">
        <v>2.27</v>
      </c>
      <c r="AX22">
        <v>2.1800000000000002</v>
      </c>
      <c r="AY22">
        <v>6.4</v>
      </c>
      <c r="AZ22">
        <v>6.5</v>
      </c>
      <c r="BA22">
        <v>6.5</v>
      </c>
      <c r="BB22">
        <v>0</v>
      </c>
      <c r="BC22">
        <v>0</v>
      </c>
      <c r="BD22">
        <v>0</v>
      </c>
      <c r="BE22">
        <v>835</v>
      </c>
      <c r="BF22">
        <v>872</v>
      </c>
      <c r="BG22">
        <v>855</v>
      </c>
      <c r="BH22">
        <v>142.80000000000001</v>
      </c>
      <c r="BI22">
        <v>143.30000000000001</v>
      </c>
      <c r="BJ22">
        <v>143.30000000000001</v>
      </c>
      <c r="BK22">
        <v>87.2</v>
      </c>
      <c r="BL22">
        <v>88.3</v>
      </c>
      <c r="BM22">
        <v>87.7</v>
      </c>
      <c r="BN22">
        <v>93.3</v>
      </c>
      <c r="BO22">
        <v>93.9</v>
      </c>
      <c r="BP22">
        <v>93.4</v>
      </c>
      <c r="BQ22">
        <v>5.6</v>
      </c>
      <c r="BR22">
        <v>6.1</v>
      </c>
      <c r="BS22">
        <v>5.7</v>
      </c>
      <c r="BT22">
        <v>31.6</v>
      </c>
      <c r="BU22">
        <v>41.8</v>
      </c>
      <c r="BV22">
        <v>36.1</v>
      </c>
      <c r="BW22">
        <v>276</v>
      </c>
      <c r="BX22">
        <v>276</v>
      </c>
      <c r="BY22">
        <v>276</v>
      </c>
      <c r="BZ22">
        <v>6.8</v>
      </c>
      <c r="CA22">
        <v>7.4</v>
      </c>
      <c r="CB22">
        <v>7</v>
      </c>
      <c r="CC22">
        <v>0.2</v>
      </c>
      <c r="CD22">
        <v>0.5</v>
      </c>
      <c r="CE22">
        <v>0.5</v>
      </c>
      <c r="CF22">
        <v>0.5</v>
      </c>
      <c r="CG22">
        <v>0.5</v>
      </c>
      <c r="CH22">
        <v>0.5</v>
      </c>
      <c r="CI22">
        <v>35</v>
      </c>
      <c r="CJ22">
        <v>35</v>
      </c>
      <c r="CK22">
        <v>35</v>
      </c>
      <c r="CL22">
        <v>175.6</v>
      </c>
      <c r="CM22">
        <v>283.2</v>
      </c>
      <c r="CN22">
        <v>221.3</v>
      </c>
      <c r="CO22">
        <v>1660</v>
      </c>
      <c r="CP22">
        <v>720</v>
      </c>
      <c r="CQ22">
        <v>720</v>
      </c>
      <c r="CR22">
        <v>1100</v>
      </c>
      <c r="CS22">
        <v>6.0999999999999999E-2</v>
      </c>
      <c r="CT22">
        <v>6.0999999999999999E-2</v>
      </c>
      <c r="CU22">
        <v>6.0999999999999999E-2</v>
      </c>
      <c r="CV22">
        <v>8.8900000000000007E-2</v>
      </c>
      <c r="CW22">
        <v>8.8900000000000007E-2</v>
      </c>
      <c r="CX22">
        <v>8.8900000000000007E-2</v>
      </c>
      <c r="CY22">
        <v>7.3700000000000002E-2</v>
      </c>
      <c r="CZ22">
        <v>7.3700000000000002E-2</v>
      </c>
      <c r="DA22">
        <v>7.3700000000000002E-2</v>
      </c>
      <c r="DB22">
        <v>6.3500000000000001E-2</v>
      </c>
      <c r="DC22">
        <v>6.3500000000000001E-2</v>
      </c>
      <c r="DD22">
        <v>6.3500000000000001E-2</v>
      </c>
      <c r="DE22">
        <v>5.33E-2</v>
      </c>
      <c r="DF22">
        <v>6.3500000000000001E-2</v>
      </c>
      <c r="DG22">
        <v>5.8400000000000001E-2</v>
      </c>
      <c r="DH22">
        <v>0</v>
      </c>
      <c r="DI22">
        <v>10</v>
      </c>
      <c r="DJ22">
        <v>3.8100000000000002E-2</v>
      </c>
      <c r="DK22" t="s">
        <v>301</v>
      </c>
      <c r="DL22" t="s">
        <v>182</v>
      </c>
      <c r="DM22">
        <v>8252</v>
      </c>
      <c r="DN22">
        <v>8231</v>
      </c>
      <c r="DO22">
        <v>1291</v>
      </c>
      <c r="DP22">
        <v>2405</v>
      </c>
      <c r="DQ22" t="s">
        <v>142</v>
      </c>
      <c r="DR22">
        <v>2</v>
      </c>
      <c r="DS22">
        <v>19990912</v>
      </c>
      <c r="DT22" t="s">
        <v>330</v>
      </c>
      <c r="DU22" t="s">
        <v>302</v>
      </c>
      <c r="DV22" t="s">
        <v>143</v>
      </c>
    </row>
    <row r="23" spans="1:126">
      <c r="A23" t="s">
        <v>126</v>
      </c>
      <c r="B23">
        <v>1</v>
      </c>
      <c r="C23">
        <v>13.3</v>
      </c>
      <c r="D23">
        <v>35478</v>
      </c>
      <c r="E23">
        <v>1006</v>
      </c>
      <c r="F23" t="s">
        <v>145</v>
      </c>
      <c r="G23">
        <v>19991126</v>
      </c>
      <c r="H23" t="s">
        <v>311</v>
      </c>
      <c r="I23" t="s">
        <v>295</v>
      </c>
      <c r="J23">
        <v>19991129</v>
      </c>
      <c r="K23" t="s">
        <v>131</v>
      </c>
      <c r="L23" t="s">
        <v>343</v>
      </c>
      <c r="M23" t="s">
        <v>133</v>
      </c>
      <c r="N23" t="s">
        <v>133</v>
      </c>
      <c r="O23" t="s">
        <v>133</v>
      </c>
      <c r="P23">
        <v>-0.71970000000000001</v>
      </c>
      <c r="Q23" t="s">
        <v>135</v>
      </c>
      <c r="R23" t="s">
        <v>136</v>
      </c>
      <c r="S23" t="s">
        <v>135</v>
      </c>
      <c r="T23" t="s">
        <v>137</v>
      </c>
      <c r="U23" t="s">
        <v>137</v>
      </c>
      <c r="V23">
        <v>0</v>
      </c>
      <c r="W23" t="s">
        <v>164</v>
      </c>
      <c r="X23">
        <v>143.5</v>
      </c>
      <c r="Y23">
        <v>19991124</v>
      </c>
      <c r="Z23" t="s">
        <v>138</v>
      </c>
      <c r="AA23" t="s">
        <v>324</v>
      </c>
      <c r="AB23">
        <v>9903160</v>
      </c>
      <c r="AC23">
        <v>40</v>
      </c>
      <c r="AD23">
        <v>59.89</v>
      </c>
      <c r="AE23">
        <v>48.11</v>
      </c>
      <c r="AF23">
        <v>10.16</v>
      </c>
      <c r="AG23">
        <v>8.39</v>
      </c>
      <c r="AH23">
        <v>8.49</v>
      </c>
      <c r="AI23">
        <v>460</v>
      </c>
      <c r="AJ23" t="s">
        <v>344</v>
      </c>
      <c r="AK23">
        <v>40</v>
      </c>
      <c r="AL23">
        <v>7.8</v>
      </c>
      <c r="AM23">
        <v>5.5</v>
      </c>
      <c r="AN23">
        <v>13.3</v>
      </c>
      <c r="AO23">
        <v>0</v>
      </c>
      <c r="AP23">
        <v>3147</v>
      </c>
      <c r="AQ23">
        <v>3155</v>
      </c>
      <c r="AR23">
        <v>3151.2</v>
      </c>
      <c r="AS23">
        <v>13.1</v>
      </c>
      <c r="AT23">
        <v>13.6</v>
      </c>
      <c r="AU23">
        <v>13.4</v>
      </c>
      <c r="AV23">
        <v>2.1</v>
      </c>
      <c r="AW23">
        <v>2.19</v>
      </c>
      <c r="AX23">
        <v>2.17</v>
      </c>
      <c r="AY23">
        <v>5.8</v>
      </c>
      <c r="AZ23">
        <v>6.2</v>
      </c>
      <c r="BA23">
        <v>6</v>
      </c>
      <c r="BB23">
        <v>0</v>
      </c>
      <c r="BC23">
        <v>0</v>
      </c>
      <c r="BD23">
        <v>0</v>
      </c>
      <c r="BE23">
        <v>825</v>
      </c>
      <c r="BF23">
        <v>863</v>
      </c>
      <c r="BG23">
        <v>849</v>
      </c>
      <c r="BH23">
        <v>143</v>
      </c>
      <c r="BI23">
        <v>144</v>
      </c>
      <c r="BJ23">
        <v>143.4</v>
      </c>
      <c r="BK23">
        <v>87.2</v>
      </c>
      <c r="BL23">
        <v>88.4</v>
      </c>
      <c r="BM23">
        <v>87.8</v>
      </c>
      <c r="BN23">
        <v>92.8</v>
      </c>
      <c r="BO23">
        <v>94</v>
      </c>
      <c r="BP23">
        <v>93.6</v>
      </c>
      <c r="BQ23">
        <v>5.5</v>
      </c>
      <c r="BR23">
        <v>6.2</v>
      </c>
      <c r="BS23">
        <v>5.8</v>
      </c>
      <c r="BT23">
        <v>22.6</v>
      </c>
      <c r="BU23">
        <v>32.5</v>
      </c>
      <c r="BV23">
        <v>26.7</v>
      </c>
      <c r="BW23">
        <v>269</v>
      </c>
      <c r="BX23">
        <v>276</v>
      </c>
      <c r="BY23">
        <v>276</v>
      </c>
      <c r="BZ23">
        <v>6.8</v>
      </c>
      <c r="CA23">
        <v>8.1</v>
      </c>
      <c r="CB23">
        <v>7.3</v>
      </c>
      <c r="CC23">
        <v>0.3</v>
      </c>
      <c r="CD23">
        <v>0.4</v>
      </c>
      <c r="CE23">
        <v>0.3</v>
      </c>
      <c r="CF23">
        <v>0.5</v>
      </c>
      <c r="CG23">
        <v>0.5</v>
      </c>
      <c r="CH23">
        <v>0.5</v>
      </c>
      <c r="CI23">
        <v>35</v>
      </c>
      <c r="CJ23">
        <v>35</v>
      </c>
      <c r="CK23">
        <v>35</v>
      </c>
      <c r="CL23">
        <v>107.6</v>
      </c>
      <c r="CM23">
        <v>226.5</v>
      </c>
      <c r="CN23">
        <v>189</v>
      </c>
      <c r="CO23">
        <v>1660</v>
      </c>
      <c r="CP23">
        <v>720</v>
      </c>
      <c r="CQ23">
        <v>720</v>
      </c>
      <c r="CR23">
        <v>1200</v>
      </c>
      <c r="CS23">
        <v>5.5899999999999998E-2</v>
      </c>
      <c r="CT23">
        <v>5.5899999999999998E-2</v>
      </c>
      <c r="CU23">
        <v>5.5899999999999998E-2</v>
      </c>
      <c r="CV23">
        <v>8.1299999999999997E-2</v>
      </c>
      <c r="CW23">
        <v>8.1299999999999997E-2</v>
      </c>
      <c r="CX23">
        <v>8.1299999999999997E-2</v>
      </c>
      <c r="CY23">
        <v>0.73660000000000003</v>
      </c>
      <c r="CZ23">
        <v>7.3700000000000002E-2</v>
      </c>
      <c r="DA23">
        <v>7.3700000000000002E-2</v>
      </c>
      <c r="DB23">
        <v>6.3500000000000001E-2</v>
      </c>
      <c r="DC23">
        <v>6.3500000000000001E-2</v>
      </c>
      <c r="DD23">
        <v>6.3500000000000001E-2</v>
      </c>
      <c r="DE23">
        <v>5.0799999999999998E-2</v>
      </c>
      <c r="DF23">
        <v>6.6000000000000003E-2</v>
      </c>
      <c r="DG23">
        <v>5.8400000000000001E-2</v>
      </c>
      <c r="DH23">
        <v>0</v>
      </c>
      <c r="DI23">
        <v>7</v>
      </c>
      <c r="DJ23">
        <v>4.8300000000000003E-2</v>
      </c>
      <c r="DK23" t="s">
        <v>301</v>
      </c>
      <c r="DL23" t="s">
        <v>182</v>
      </c>
      <c r="DM23">
        <v>8252</v>
      </c>
      <c r="DN23">
        <v>8231</v>
      </c>
      <c r="DO23">
        <v>1291</v>
      </c>
      <c r="DP23">
        <v>2405</v>
      </c>
      <c r="DQ23" t="s">
        <v>142</v>
      </c>
      <c r="DR23">
        <v>18</v>
      </c>
      <c r="DS23">
        <v>19991126</v>
      </c>
      <c r="DT23" t="s">
        <v>311</v>
      </c>
      <c r="DU23" t="s">
        <v>302</v>
      </c>
      <c r="DV23" t="s">
        <v>143</v>
      </c>
    </row>
    <row r="24" spans="1:126">
      <c r="A24" t="s">
        <v>126</v>
      </c>
      <c r="B24">
        <v>3</v>
      </c>
      <c r="C24">
        <v>8.5</v>
      </c>
      <c r="D24">
        <v>34703</v>
      </c>
      <c r="E24" t="s">
        <v>144</v>
      </c>
      <c r="F24" t="s">
        <v>145</v>
      </c>
      <c r="G24">
        <v>19991205</v>
      </c>
      <c r="H24" t="s">
        <v>360</v>
      </c>
      <c r="I24" t="s">
        <v>236</v>
      </c>
      <c r="J24">
        <v>19991206</v>
      </c>
      <c r="K24">
        <v>20000605</v>
      </c>
      <c r="L24">
        <v>19991203</v>
      </c>
      <c r="M24" t="s">
        <v>133</v>
      </c>
      <c r="N24" t="s">
        <v>133</v>
      </c>
      <c r="O24" t="s">
        <v>133</v>
      </c>
      <c r="P24">
        <v>0.14710000000000001</v>
      </c>
      <c r="Q24" t="s">
        <v>135</v>
      </c>
      <c r="R24" t="s">
        <v>136</v>
      </c>
      <c r="S24" t="s">
        <v>135</v>
      </c>
      <c r="T24" t="s">
        <v>137</v>
      </c>
      <c r="U24" t="s">
        <v>137</v>
      </c>
      <c r="V24">
        <v>0</v>
      </c>
      <c r="W24" t="s">
        <v>286</v>
      </c>
      <c r="X24">
        <v>143.5</v>
      </c>
      <c r="Y24">
        <v>19991203</v>
      </c>
      <c r="Z24" t="s">
        <v>138</v>
      </c>
      <c r="AA24" t="s">
        <v>328</v>
      </c>
      <c r="AB24">
        <v>9903160</v>
      </c>
      <c r="AC24">
        <v>40</v>
      </c>
      <c r="AD24">
        <v>71.92</v>
      </c>
      <c r="AE24">
        <v>65.77</v>
      </c>
      <c r="AF24">
        <v>10.9</v>
      </c>
      <c r="AG24">
        <v>10.14</v>
      </c>
      <c r="AH24">
        <v>10.31</v>
      </c>
      <c r="AI24">
        <v>510</v>
      </c>
      <c r="AJ24" t="s">
        <v>361</v>
      </c>
      <c r="AK24">
        <v>40</v>
      </c>
      <c r="AL24">
        <v>5.0999999999999996</v>
      </c>
      <c r="AM24">
        <v>3.4</v>
      </c>
      <c r="AN24">
        <v>8.5</v>
      </c>
      <c r="AO24">
        <v>0</v>
      </c>
      <c r="AP24">
        <v>3148</v>
      </c>
      <c r="AQ24">
        <v>3155</v>
      </c>
      <c r="AR24">
        <v>3151.3</v>
      </c>
      <c r="AS24">
        <v>13.2</v>
      </c>
      <c r="AT24">
        <v>13.6</v>
      </c>
      <c r="AU24">
        <v>13.4</v>
      </c>
      <c r="AV24">
        <v>2.17</v>
      </c>
      <c r="AW24">
        <v>2.23</v>
      </c>
      <c r="AX24">
        <v>2.19</v>
      </c>
      <c r="AY24">
        <v>5.9</v>
      </c>
      <c r="AZ24">
        <v>6.4</v>
      </c>
      <c r="BA24">
        <v>6.2</v>
      </c>
      <c r="BB24">
        <v>0</v>
      </c>
      <c r="BC24">
        <v>0</v>
      </c>
      <c r="BD24">
        <v>0</v>
      </c>
      <c r="BE24">
        <v>844</v>
      </c>
      <c r="BF24">
        <v>867</v>
      </c>
      <c r="BG24">
        <v>853</v>
      </c>
      <c r="BH24">
        <v>142.69999999999999</v>
      </c>
      <c r="BI24">
        <v>144.4</v>
      </c>
      <c r="BJ24">
        <v>143.4</v>
      </c>
      <c r="BK24">
        <v>87.2</v>
      </c>
      <c r="BL24">
        <v>88.7</v>
      </c>
      <c r="BM24">
        <v>87.9</v>
      </c>
      <c r="BN24">
        <v>92.9</v>
      </c>
      <c r="BO24">
        <v>94.2</v>
      </c>
      <c r="BP24">
        <v>93.4</v>
      </c>
      <c r="BQ24">
        <v>4.8</v>
      </c>
      <c r="BR24">
        <v>6.2</v>
      </c>
      <c r="BS24">
        <v>5.5</v>
      </c>
      <c r="BT24">
        <v>26.2</v>
      </c>
      <c r="BU24">
        <v>29.2</v>
      </c>
      <c r="BV24">
        <v>27.5</v>
      </c>
      <c r="BW24">
        <v>276</v>
      </c>
      <c r="BX24">
        <v>279</v>
      </c>
      <c r="BY24">
        <v>276</v>
      </c>
      <c r="BZ24">
        <v>6.8</v>
      </c>
      <c r="CA24">
        <v>7.4</v>
      </c>
      <c r="CB24">
        <v>7.1</v>
      </c>
      <c r="CC24">
        <v>0.4</v>
      </c>
      <c r="CD24">
        <v>0.6</v>
      </c>
      <c r="CE24">
        <v>0.5</v>
      </c>
      <c r="CF24">
        <v>0.5</v>
      </c>
      <c r="CG24">
        <v>0.55000000000000004</v>
      </c>
      <c r="CH24">
        <v>0.51</v>
      </c>
      <c r="CI24">
        <v>35</v>
      </c>
      <c r="CJ24">
        <v>35</v>
      </c>
      <c r="CK24">
        <v>35</v>
      </c>
      <c r="CL24">
        <v>150.1</v>
      </c>
      <c r="CM24">
        <v>172.7</v>
      </c>
      <c r="CN24">
        <v>157.4</v>
      </c>
      <c r="CO24">
        <v>1660</v>
      </c>
      <c r="CP24">
        <v>720</v>
      </c>
      <c r="CQ24">
        <v>720</v>
      </c>
      <c r="CR24">
        <v>1150</v>
      </c>
      <c r="CS24">
        <v>6.0999999999999999E-2</v>
      </c>
      <c r="CT24">
        <v>6.0999999999999999E-2</v>
      </c>
      <c r="CU24">
        <v>6.0999999999999999E-2</v>
      </c>
      <c r="CV24">
        <v>8.6400000000000005E-2</v>
      </c>
      <c r="CW24">
        <v>8.6400000000000005E-2</v>
      </c>
      <c r="CX24">
        <v>8.6400000000000005E-2</v>
      </c>
      <c r="CY24">
        <v>6.6000000000000003E-2</v>
      </c>
      <c r="CZ24">
        <v>6.6000000000000003E-2</v>
      </c>
      <c r="DA24">
        <v>6.6000000000000003E-2</v>
      </c>
      <c r="DB24">
        <v>6.3500000000000001E-2</v>
      </c>
      <c r="DC24">
        <v>6.3500000000000001E-2</v>
      </c>
      <c r="DD24">
        <v>6.3500000000000001E-2</v>
      </c>
      <c r="DE24">
        <v>5.33E-2</v>
      </c>
      <c r="DF24">
        <v>6.8599999999999994E-2</v>
      </c>
      <c r="DG24">
        <v>6.0999999999999999E-2</v>
      </c>
      <c r="DH24">
        <v>0</v>
      </c>
      <c r="DI24">
        <v>2</v>
      </c>
      <c r="DJ24">
        <v>4.0599999999999997E-2</v>
      </c>
      <c r="DK24" t="s">
        <v>362</v>
      </c>
      <c r="DL24" t="s">
        <v>141</v>
      </c>
      <c r="DM24">
        <v>8252</v>
      </c>
      <c r="DN24">
        <v>8231</v>
      </c>
      <c r="DO24">
        <v>1289</v>
      </c>
      <c r="DP24">
        <v>2405</v>
      </c>
      <c r="DQ24" t="s">
        <v>142</v>
      </c>
      <c r="DR24">
        <v>1</v>
      </c>
      <c r="DS24">
        <v>19991205</v>
      </c>
      <c r="DT24" t="s">
        <v>360</v>
      </c>
      <c r="DU24">
        <v>119</v>
      </c>
      <c r="DV24" t="s">
        <v>143</v>
      </c>
    </row>
    <row r="25" spans="1:126">
      <c r="A25" t="s">
        <v>239</v>
      </c>
      <c r="B25">
        <v>1</v>
      </c>
      <c r="C25">
        <v>7.8</v>
      </c>
      <c r="D25">
        <v>25000</v>
      </c>
      <c r="E25" t="s">
        <v>144</v>
      </c>
      <c r="F25" t="s">
        <v>145</v>
      </c>
      <c r="G25">
        <v>19991210</v>
      </c>
      <c r="H25" t="s">
        <v>209</v>
      </c>
      <c r="I25" t="s">
        <v>236</v>
      </c>
      <c r="J25">
        <v>19991215</v>
      </c>
      <c r="K25">
        <v>20000610</v>
      </c>
      <c r="L25" t="s">
        <v>133</v>
      </c>
      <c r="M25" t="s">
        <v>133</v>
      </c>
      <c r="N25" t="s">
        <v>133</v>
      </c>
      <c r="O25" t="s">
        <v>133</v>
      </c>
      <c r="P25">
        <v>-5.8799999999999998E-2</v>
      </c>
      <c r="Q25" t="s">
        <v>135</v>
      </c>
      <c r="R25" t="s">
        <v>136</v>
      </c>
      <c r="S25" t="s">
        <v>135</v>
      </c>
      <c r="T25" t="s">
        <v>137</v>
      </c>
      <c r="U25" t="s">
        <v>137</v>
      </c>
      <c r="V25">
        <v>0</v>
      </c>
      <c r="W25" t="s">
        <v>164</v>
      </c>
      <c r="X25">
        <v>143.5</v>
      </c>
      <c r="Y25">
        <v>19991208</v>
      </c>
      <c r="Z25" t="s">
        <v>138</v>
      </c>
      <c r="AA25" t="s">
        <v>299</v>
      </c>
      <c r="AB25">
        <v>9806249</v>
      </c>
      <c r="AC25">
        <v>40</v>
      </c>
      <c r="AD25">
        <v>71.44</v>
      </c>
      <c r="AE25">
        <v>65.91</v>
      </c>
      <c r="AF25">
        <v>10.83</v>
      </c>
      <c r="AG25">
        <v>10.119999999999999</v>
      </c>
      <c r="AH25">
        <v>10.42</v>
      </c>
      <c r="AI25">
        <v>215</v>
      </c>
      <c r="AJ25" t="s">
        <v>252</v>
      </c>
      <c r="AK25">
        <v>40</v>
      </c>
      <c r="AL25">
        <v>3.4</v>
      </c>
      <c r="AM25">
        <v>4.4000000000000004</v>
      </c>
      <c r="AN25">
        <v>7.8</v>
      </c>
      <c r="AO25">
        <v>0</v>
      </c>
      <c r="AP25">
        <v>3142</v>
      </c>
      <c r="AQ25">
        <v>3156</v>
      </c>
      <c r="AR25">
        <v>3150</v>
      </c>
      <c r="AS25">
        <v>13.4</v>
      </c>
      <c r="AT25">
        <v>13.4</v>
      </c>
      <c r="AU25">
        <v>13.4</v>
      </c>
      <c r="AV25">
        <v>2.1800000000000002</v>
      </c>
      <c r="AW25">
        <v>2.35</v>
      </c>
      <c r="AX25">
        <v>2.25</v>
      </c>
      <c r="AY25">
        <v>5689.6</v>
      </c>
      <c r="AZ25">
        <v>6040.1</v>
      </c>
      <c r="BA25">
        <v>5712.2</v>
      </c>
      <c r="BB25" t="s">
        <v>168</v>
      </c>
      <c r="BC25" t="s">
        <v>168</v>
      </c>
      <c r="BD25" t="s">
        <v>168</v>
      </c>
      <c r="BE25">
        <v>849</v>
      </c>
      <c r="BF25">
        <v>866</v>
      </c>
      <c r="BG25">
        <v>851</v>
      </c>
      <c r="BH25">
        <v>142.4</v>
      </c>
      <c r="BI25">
        <v>144</v>
      </c>
      <c r="BJ25">
        <v>143.19999999999999</v>
      </c>
      <c r="BK25">
        <v>86.8</v>
      </c>
      <c r="BL25">
        <v>88.3</v>
      </c>
      <c r="BM25">
        <v>87.7</v>
      </c>
      <c r="BN25">
        <v>92.6</v>
      </c>
      <c r="BO25">
        <v>93.9</v>
      </c>
      <c r="BP25">
        <v>93.2</v>
      </c>
      <c r="BQ25">
        <v>4.7</v>
      </c>
      <c r="BR25">
        <v>5.9</v>
      </c>
      <c r="BS25">
        <v>5.5</v>
      </c>
      <c r="BT25">
        <v>26.6</v>
      </c>
      <c r="BU25">
        <v>32.200000000000003</v>
      </c>
      <c r="BV25">
        <v>30</v>
      </c>
      <c r="BW25">
        <v>276</v>
      </c>
      <c r="BX25">
        <v>276</v>
      </c>
      <c r="BY25">
        <v>276</v>
      </c>
      <c r="BZ25">
        <v>16.2</v>
      </c>
      <c r="CA25">
        <v>16.5</v>
      </c>
      <c r="CB25">
        <v>16.2</v>
      </c>
      <c r="CC25">
        <v>0.3</v>
      </c>
      <c r="CD25">
        <v>0.3</v>
      </c>
      <c r="CE25">
        <v>0.3</v>
      </c>
      <c r="CF25">
        <v>0.45</v>
      </c>
      <c r="CG25">
        <v>0.5</v>
      </c>
      <c r="CH25">
        <v>0.49</v>
      </c>
      <c r="CI25">
        <v>35</v>
      </c>
      <c r="CJ25">
        <v>35</v>
      </c>
      <c r="CK25">
        <v>35</v>
      </c>
      <c r="CL25">
        <v>277.5</v>
      </c>
      <c r="CM25">
        <v>300.2</v>
      </c>
      <c r="CN25">
        <v>284.89999999999998</v>
      </c>
      <c r="CO25">
        <v>1660</v>
      </c>
      <c r="CP25">
        <v>720</v>
      </c>
      <c r="CQ25">
        <v>540</v>
      </c>
      <c r="CR25">
        <v>1625</v>
      </c>
      <c r="CS25">
        <v>6.0900000000000003E-2</v>
      </c>
      <c r="CT25">
        <v>6.0900000000000003E-2</v>
      </c>
      <c r="CU25">
        <v>6.0900000000000003E-2</v>
      </c>
      <c r="CV25">
        <v>8.8900000000000007E-2</v>
      </c>
      <c r="CW25">
        <v>8.8900000000000007E-2</v>
      </c>
      <c r="CX25">
        <v>8.8900000000000007E-2</v>
      </c>
      <c r="CY25">
        <v>6.0999999999999999E-2</v>
      </c>
      <c r="CZ25">
        <v>6.3500000000000001E-2</v>
      </c>
      <c r="DA25">
        <v>6.2199999999999998E-2</v>
      </c>
      <c r="DB25">
        <v>7.3700000000000002E-2</v>
      </c>
      <c r="DC25">
        <v>7.3700000000000002E-2</v>
      </c>
      <c r="DD25">
        <v>7.3700000000000002E-2</v>
      </c>
      <c r="DE25">
        <v>7.1099999999999997E-2</v>
      </c>
      <c r="DF25">
        <v>7.1099999999999997E-2</v>
      </c>
      <c r="DG25">
        <v>7.1099999999999997E-2</v>
      </c>
      <c r="DH25">
        <v>0</v>
      </c>
      <c r="DI25">
        <v>5</v>
      </c>
      <c r="DJ25">
        <v>5.0799999999999998E-2</v>
      </c>
      <c r="DK25" t="s">
        <v>253</v>
      </c>
      <c r="DL25" t="s">
        <v>357</v>
      </c>
      <c r="DM25">
        <v>8252</v>
      </c>
      <c r="DN25">
        <v>8231</v>
      </c>
      <c r="DO25">
        <v>488</v>
      </c>
      <c r="DP25" t="s">
        <v>358</v>
      </c>
      <c r="DQ25" t="s">
        <v>359</v>
      </c>
      <c r="DR25" t="s">
        <v>376</v>
      </c>
      <c r="DS25">
        <v>19991210</v>
      </c>
      <c r="DT25" t="s">
        <v>209</v>
      </c>
      <c r="DU25">
        <v>91</v>
      </c>
      <c r="DV25" t="s">
        <v>143</v>
      </c>
    </row>
    <row r="26" spans="1:126">
      <c r="A26" t="s">
        <v>126</v>
      </c>
      <c r="B26">
        <v>1</v>
      </c>
      <c r="C26">
        <v>11.8</v>
      </c>
      <c r="D26">
        <v>35919</v>
      </c>
      <c r="E26">
        <v>1006</v>
      </c>
      <c r="F26" t="s">
        <v>145</v>
      </c>
      <c r="G26">
        <v>19991210</v>
      </c>
      <c r="H26" t="s">
        <v>377</v>
      </c>
      <c r="I26" t="s">
        <v>236</v>
      </c>
      <c r="J26">
        <v>19991213</v>
      </c>
      <c r="K26">
        <v>20000610</v>
      </c>
      <c r="L26" t="s">
        <v>133</v>
      </c>
      <c r="M26" t="s">
        <v>133</v>
      </c>
      <c r="N26" t="s">
        <v>133</v>
      </c>
      <c r="O26" t="s">
        <v>133</v>
      </c>
      <c r="P26">
        <v>-1.0038</v>
      </c>
      <c r="Q26" t="s">
        <v>135</v>
      </c>
      <c r="R26" t="s">
        <v>136</v>
      </c>
      <c r="S26" t="s">
        <v>135</v>
      </c>
      <c r="T26" t="s">
        <v>137</v>
      </c>
      <c r="U26" t="s">
        <v>137</v>
      </c>
      <c r="V26">
        <v>0</v>
      </c>
      <c r="W26" t="s">
        <v>286</v>
      </c>
      <c r="X26">
        <v>143.5</v>
      </c>
      <c r="Y26">
        <v>19991208</v>
      </c>
      <c r="Z26" t="s">
        <v>138</v>
      </c>
      <c r="AA26" t="s">
        <v>378</v>
      </c>
      <c r="AB26">
        <v>9903160</v>
      </c>
      <c r="AC26">
        <v>40</v>
      </c>
      <c r="AD26">
        <v>59.97</v>
      </c>
      <c r="AE26">
        <v>51.71</v>
      </c>
      <c r="AF26">
        <v>10.18</v>
      </c>
      <c r="AG26">
        <v>8.91</v>
      </c>
      <c r="AH26">
        <v>9.0299999999999994</v>
      </c>
      <c r="AI26">
        <v>360</v>
      </c>
      <c r="AJ26" t="s">
        <v>379</v>
      </c>
      <c r="AK26">
        <v>40</v>
      </c>
      <c r="AL26">
        <v>8.8000000000000007</v>
      </c>
      <c r="AM26">
        <v>3</v>
      </c>
      <c r="AN26">
        <v>11.8</v>
      </c>
      <c r="AO26">
        <v>0</v>
      </c>
      <c r="AP26">
        <v>3145</v>
      </c>
      <c r="AQ26">
        <v>3152</v>
      </c>
      <c r="AR26">
        <v>3148.8</v>
      </c>
      <c r="AS26">
        <v>13.4</v>
      </c>
      <c r="AT26">
        <v>13.8</v>
      </c>
      <c r="AU26">
        <v>13.7</v>
      </c>
      <c r="AV26">
        <v>2.27</v>
      </c>
      <c r="AW26">
        <v>2.35</v>
      </c>
      <c r="AX26">
        <v>2.33</v>
      </c>
      <c r="AY26">
        <v>5.4</v>
      </c>
      <c r="AZ26">
        <v>6.1</v>
      </c>
      <c r="BA26">
        <v>5.9</v>
      </c>
      <c r="BB26">
        <v>0</v>
      </c>
      <c r="BC26">
        <v>0</v>
      </c>
      <c r="BD26">
        <v>0</v>
      </c>
      <c r="BE26">
        <v>835</v>
      </c>
      <c r="BF26">
        <v>878</v>
      </c>
      <c r="BG26">
        <v>851</v>
      </c>
      <c r="BH26">
        <v>142.80000000000001</v>
      </c>
      <c r="BI26">
        <v>143.9</v>
      </c>
      <c r="BJ26">
        <v>143.4</v>
      </c>
      <c r="BK26">
        <v>87.2</v>
      </c>
      <c r="BL26">
        <v>88.2</v>
      </c>
      <c r="BM26">
        <v>87.8</v>
      </c>
      <c r="BN26">
        <v>92.8</v>
      </c>
      <c r="BO26">
        <v>93.8</v>
      </c>
      <c r="BP26">
        <v>93.4</v>
      </c>
      <c r="BQ26">
        <v>5.4</v>
      </c>
      <c r="BR26">
        <v>6.2</v>
      </c>
      <c r="BS26">
        <v>5.7</v>
      </c>
      <c r="BT26">
        <v>24.2</v>
      </c>
      <c r="BU26">
        <v>32.700000000000003</v>
      </c>
      <c r="BV26">
        <v>29.3</v>
      </c>
      <c r="BW26">
        <v>276</v>
      </c>
      <c r="BX26">
        <v>276</v>
      </c>
      <c r="BY26">
        <v>276</v>
      </c>
      <c r="BZ26">
        <v>0</v>
      </c>
      <c r="CA26">
        <v>6.8</v>
      </c>
      <c r="CB26">
        <v>6</v>
      </c>
      <c r="CC26">
        <v>0.2</v>
      </c>
      <c r="CD26">
        <v>0.2</v>
      </c>
      <c r="CE26">
        <v>0.2</v>
      </c>
      <c r="CF26">
        <v>0.45</v>
      </c>
      <c r="CG26">
        <v>0.55000000000000004</v>
      </c>
      <c r="CH26">
        <v>0.5</v>
      </c>
      <c r="CI26">
        <v>35</v>
      </c>
      <c r="CJ26">
        <v>35</v>
      </c>
      <c r="CK26">
        <v>35</v>
      </c>
      <c r="CL26">
        <v>144.4</v>
      </c>
      <c r="CM26">
        <v>209.6</v>
      </c>
      <c r="CN26">
        <v>192.1</v>
      </c>
      <c r="CO26">
        <v>1660</v>
      </c>
      <c r="CP26">
        <v>720</v>
      </c>
      <c r="CQ26">
        <v>720</v>
      </c>
      <c r="CR26">
        <v>1300</v>
      </c>
      <c r="CS26">
        <v>5.33E-2</v>
      </c>
      <c r="CT26">
        <v>5.33E-2</v>
      </c>
      <c r="CU26">
        <v>5.33E-2</v>
      </c>
      <c r="CV26">
        <v>8.8900000000000007E-2</v>
      </c>
      <c r="CW26">
        <v>8.8900000000000007E-2</v>
      </c>
      <c r="CX26">
        <v>8.8900000000000007E-2</v>
      </c>
      <c r="CY26">
        <v>6.0999999999999999E-2</v>
      </c>
      <c r="CZ26">
        <v>6.0999999999999999E-2</v>
      </c>
      <c r="DA26">
        <v>6.0999999999999999E-2</v>
      </c>
      <c r="DB26">
        <v>5.8400000000000001E-2</v>
      </c>
      <c r="DC26">
        <v>6.3500000000000001E-2</v>
      </c>
      <c r="DD26">
        <v>6.0999999999999999E-2</v>
      </c>
      <c r="DE26">
        <v>5.33E-2</v>
      </c>
      <c r="DF26">
        <v>6.3500000000000001E-2</v>
      </c>
      <c r="DG26">
        <v>5.8400000000000001E-2</v>
      </c>
      <c r="DH26">
        <v>0</v>
      </c>
      <c r="DI26">
        <v>1</v>
      </c>
      <c r="DJ26">
        <v>4.3200000000000002E-2</v>
      </c>
      <c r="DK26" t="s">
        <v>301</v>
      </c>
      <c r="DL26" t="s">
        <v>290</v>
      </c>
      <c r="DM26">
        <v>8252</v>
      </c>
      <c r="DN26">
        <v>8231</v>
      </c>
      <c r="DO26">
        <v>1279</v>
      </c>
      <c r="DP26">
        <v>2405</v>
      </c>
      <c r="DQ26" t="s">
        <v>142</v>
      </c>
      <c r="DR26">
        <v>1</v>
      </c>
      <c r="DS26">
        <v>19991210</v>
      </c>
      <c r="DT26" t="s">
        <v>377</v>
      </c>
      <c r="DU26" t="s">
        <v>380</v>
      </c>
      <c r="DV26" t="s">
        <v>143</v>
      </c>
    </row>
    <row r="27" spans="1:126">
      <c r="A27" t="s">
        <v>160</v>
      </c>
      <c r="B27">
        <v>2</v>
      </c>
      <c r="C27">
        <v>7.9</v>
      </c>
      <c r="D27">
        <v>35923</v>
      </c>
      <c r="E27" t="s">
        <v>144</v>
      </c>
      <c r="F27" t="s">
        <v>145</v>
      </c>
      <c r="G27">
        <v>19991213</v>
      </c>
      <c r="H27" t="s">
        <v>381</v>
      </c>
      <c r="I27" t="s">
        <v>236</v>
      </c>
      <c r="J27">
        <v>19991215</v>
      </c>
      <c r="K27">
        <v>20000613</v>
      </c>
      <c r="L27" t="s">
        <v>382</v>
      </c>
      <c r="M27" t="s">
        <v>133</v>
      </c>
      <c r="N27" t="s">
        <v>133</v>
      </c>
      <c r="O27" t="s">
        <v>133</v>
      </c>
      <c r="P27">
        <v>-2.9399999999999999E-2</v>
      </c>
      <c r="Q27" t="s">
        <v>135</v>
      </c>
      <c r="R27" t="s">
        <v>136</v>
      </c>
      <c r="S27" t="s">
        <v>135</v>
      </c>
      <c r="T27" t="s">
        <v>137</v>
      </c>
      <c r="U27" t="s">
        <v>137</v>
      </c>
      <c r="V27">
        <v>0</v>
      </c>
      <c r="W27" t="s">
        <v>147</v>
      </c>
      <c r="X27">
        <v>143.5</v>
      </c>
      <c r="Y27">
        <v>19991211</v>
      </c>
      <c r="Z27" t="s">
        <v>383</v>
      </c>
      <c r="AA27" t="s">
        <v>384</v>
      </c>
      <c r="AB27">
        <v>9903160</v>
      </c>
      <c r="AC27">
        <v>40</v>
      </c>
      <c r="AD27">
        <v>71.819999999999993</v>
      </c>
      <c r="AE27">
        <v>66.239999999999995</v>
      </c>
      <c r="AF27">
        <v>10.9</v>
      </c>
      <c r="AG27">
        <v>10.15</v>
      </c>
      <c r="AH27">
        <v>10.28</v>
      </c>
      <c r="AI27">
        <v>55</v>
      </c>
      <c r="AJ27" t="s">
        <v>385</v>
      </c>
      <c r="AK27">
        <v>40</v>
      </c>
      <c r="AL27">
        <v>4.3</v>
      </c>
      <c r="AM27">
        <v>3.6</v>
      </c>
      <c r="AN27">
        <v>7.9</v>
      </c>
      <c r="AO27">
        <v>0</v>
      </c>
      <c r="AP27">
        <v>3149</v>
      </c>
      <c r="AQ27">
        <v>3162</v>
      </c>
      <c r="AR27">
        <v>3153</v>
      </c>
      <c r="AS27">
        <v>13.3</v>
      </c>
      <c r="AT27">
        <v>13.7</v>
      </c>
      <c r="AU27">
        <v>13.5</v>
      </c>
      <c r="AV27">
        <v>2.16</v>
      </c>
      <c r="AW27">
        <v>2.29</v>
      </c>
      <c r="AX27">
        <v>2.2400000000000002</v>
      </c>
      <c r="AY27">
        <v>4906</v>
      </c>
      <c r="AZ27">
        <v>5509</v>
      </c>
      <c r="BA27">
        <v>5214</v>
      </c>
      <c r="BB27">
        <v>1860</v>
      </c>
      <c r="BC27">
        <v>2516</v>
      </c>
      <c r="BD27">
        <v>2275</v>
      </c>
      <c r="BE27">
        <v>825</v>
      </c>
      <c r="BF27">
        <v>864</v>
      </c>
      <c r="BG27">
        <v>860</v>
      </c>
      <c r="BH27">
        <v>142.9</v>
      </c>
      <c r="BI27">
        <v>144</v>
      </c>
      <c r="BJ27">
        <v>143.4</v>
      </c>
      <c r="BK27">
        <v>87.6</v>
      </c>
      <c r="BL27">
        <v>89.5</v>
      </c>
      <c r="BM27">
        <v>88.4</v>
      </c>
      <c r="BN27">
        <v>93</v>
      </c>
      <c r="BO27">
        <v>94.4</v>
      </c>
      <c r="BP27">
        <v>93.8</v>
      </c>
      <c r="BQ27">
        <v>4.8</v>
      </c>
      <c r="BR27">
        <v>5.8</v>
      </c>
      <c r="BS27">
        <v>5.4</v>
      </c>
      <c r="BT27">
        <v>26.6</v>
      </c>
      <c r="BU27">
        <v>47.8</v>
      </c>
      <c r="BV27">
        <v>30</v>
      </c>
      <c r="BW27">
        <v>265</v>
      </c>
      <c r="BX27">
        <v>287</v>
      </c>
      <c r="BY27">
        <v>276</v>
      </c>
      <c r="BZ27">
        <v>7.8</v>
      </c>
      <c r="CA27">
        <v>9.5</v>
      </c>
      <c r="CB27">
        <v>9.1999999999999993</v>
      </c>
      <c r="CC27">
        <v>0.9</v>
      </c>
      <c r="CD27">
        <v>1.5</v>
      </c>
      <c r="CE27">
        <v>1.3</v>
      </c>
      <c r="CF27">
        <v>0.44</v>
      </c>
      <c r="CG27">
        <v>0.6</v>
      </c>
      <c r="CH27">
        <v>0.5</v>
      </c>
      <c r="CI27">
        <v>35</v>
      </c>
      <c r="CJ27">
        <v>35</v>
      </c>
      <c r="CK27">
        <v>35</v>
      </c>
      <c r="CL27">
        <v>125</v>
      </c>
      <c r="CM27">
        <v>232</v>
      </c>
      <c r="CN27">
        <v>139</v>
      </c>
      <c r="CO27">
        <v>1660</v>
      </c>
      <c r="CP27">
        <v>720</v>
      </c>
      <c r="CQ27">
        <v>540</v>
      </c>
      <c r="CR27">
        <v>1785</v>
      </c>
      <c r="CS27">
        <v>6.8599999999999994E-2</v>
      </c>
      <c r="CT27">
        <v>7.3700000000000002E-2</v>
      </c>
      <c r="CU27">
        <v>7.1099999999999997E-2</v>
      </c>
      <c r="CV27">
        <v>9.4E-2</v>
      </c>
      <c r="CW27">
        <v>0.1041</v>
      </c>
      <c r="CX27">
        <v>9.9099999999999994E-2</v>
      </c>
      <c r="CY27">
        <v>7.3700000000000002E-2</v>
      </c>
      <c r="CZ27">
        <v>7.6200000000000004E-2</v>
      </c>
      <c r="DA27">
        <v>7.4999999999999997E-2</v>
      </c>
      <c r="DB27">
        <v>5.8400000000000001E-2</v>
      </c>
      <c r="DC27">
        <v>6.3500000000000001E-2</v>
      </c>
      <c r="DD27">
        <v>5.9700000000000003E-2</v>
      </c>
      <c r="DE27">
        <v>6.3500000000000001E-2</v>
      </c>
      <c r="DF27">
        <v>7.3700000000000002E-2</v>
      </c>
      <c r="DG27">
        <v>6.8599999999999994E-2</v>
      </c>
      <c r="DH27">
        <v>2.5000000000000001E-3</v>
      </c>
      <c r="DI27">
        <v>1</v>
      </c>
      <c r="DJ27">
        <v>3.56E-2</v>
      </c>
      <c r="DK27" t="s">
        <v>386</v>
      </c>
      <c r="DL27">
        <v>103</v>
      </c>
      <c r="DM27">
        <v>8252</v>
      </c>
      <c r="DN27" t="s">
        <v>188</v>
      </c>
      <c r="DO27">
        <v>1243</v>
      </c>
      <c r="DP27">
        <v>2405</v>
      </c>
      <c r="DQ27" t="s">
        <v>142</v>
      </c>
      <c r="DR27" t="s">
        <v>387</v>
      </c>
      <c r="DS27">
        <v>19991213</v>
      </c>
      <c r="DT27" t="s">
        <v>381</v>
      </c>
      <c r="DU27">
        <v>103</v>
      </c>
      <c r="DV27" t="s">
        <v>143</v>
      </c>
    </row>
    <row r="28" spans="1:126">
      <c r="A28" t="s">
        <v>160</v>
      </c>
      <c r="B28">
        <v>1</v>
      </c>
      <c r="C28">
        <v>12.5</v>
      </c>
      <c r="D28">
        <v>35359</v>
      </c>
      <c r="E28">
        <v>1006</v>
      </c>
      <c r="F28" t="s">
        <v>145</v>
      </c>
      <c r="G28">
        <v>19991220</v>
      </c>
      <c r="H28" t="s">
        <v>360</v>
      </c>
      <c r="I28" t="s">
        <v>236</v>
      </c>
      <c r="J28">
        <v>19991221</v>
      </c>
      <c r="K28">
        <v>20000620</v>
      </c>
      <c r="L28" t="s">
        <v>133</v>
      </c>
      <c r="M28" t="s">
        <v>133</v>
      </c>
      <c r="N28" t="s">
        <v>133</v>
      </c>
      <c r="O28" t="s">
        <v>133</v>
      </c>
      <c r="P28">
        <v>-0.87119999999999997</v>
      </c>
      <c r="Q28" t="s">
        <v>135</v>
      </c>
      <c r="R28" t="s">
        <v>136</v>
      </c>
      <c r="S28" t="s">
        <v>135</v>
      </c>
      <c r="T28" t="s">
        <v>137</v>
      </c>
      <c r="U28" t="s">
        <v>137</v>
      </c>
      <c r="V28">
        <v>0</v>
      </c>
      <c r="W28" t="s">
        <v>151</v>
      </c>
      <c r="X28">
        <v>143.5</v>
      </c>
      <c r="Y28">
        <v>19991218</v>
      </c>
      <c r="Z28" t="s">
        <v>138</v>
      </c>
      <c r="AA28" t="s">
        <v>388</v>
      </c>
      <c r="AB28">
        <v>9903160</v>
      </c>
      <c r="AC28">
        <v>40</v>
      </c>
      <c r="AD28">
        <v>59.94</v>
      </c>
      <c r="AE28">
        <v>51.39</v>
      </c>
      <c r="AF28">
        <v>10.18</v>
      </c>
      <c r="AG28">
        <v>8.86</v>
      </c>
      <c r="AH28">
        <v>8.9700000000000006</v>
      </c>
      <c r="AI28">
        <v>40</v>
      </c>
      <c r="AJ28" t="s">
        <v>389</v>
      </c>
      <c r="AK28">
        <v>40</v>
      </c>
      <c r="AL28">
        <v>5.8</v>
      </c>
      <c r="AM28">
        <v>6.7</v>
      </c>
      <c r="AN28">
        <v>12.5</v>
      </c>
      <c r="AO28">
        <v>0</v>
      </c>
      <c r="AP28">
        <v>3140</v>
      </c>
      <c r="AQ28">
        <v>3152</v>
      </c>
      <c r="AR28">
        <v>3146.5</v>
      </c>
      <c r="AS28">
        <v>13.5</v>
      </c>
      <c r="AT28">
        <v>13.8</v>
      </c>
      <c r="AU28">
        <v>13.6</v>
      </c>
      <c r="AV28">
        <v>2.14</v>
      </c>
      <c r="AW28">
        <v>2.29</v>
      </c>
      <c r="AX28">
        <v>2.2599999999999998</v>
      </c>
      <c r="AY28">
        <v>4280.3</v>
      </c>
      <c r="AZ28">
        <v>5182.6000000000004</v>
      </c>
      <c r="BA28">
        <v>4982.2</v>
      </c>
      <c r="BB28">
        <v>2000</v>
      </c>
      <c r="BC28">
        <v>2300</v>
      </c>
      <c r="BD28">
        <v>2201.3000000000002</v>
      </c>
      <c r="BE28">
        <v>833</v>
      </c>
      <c r="BF28">
        <v>872</v>
      </c>
      <c r="BG28">
        <v>851</v>
      </c>
      <c r="BH28">
        <v>142.19999999999999</v>
      </c>
      <c r="BI28">
        <v>144.4</v>
      </c>
      <c r="BJ28">
        <v>143.4</v>
      </c>
      <c r="BK28">
        <v>86.7</v>
      </c>
      <c r="BL28">
        <v>88.4</v>
      </c>
      <c r="BM28">
        <v>87.5</v>
      </c>
      <c r="BN28">
        <v>92.8</v>
      </c>
      <c r="BO28">
        <v>94.2</v>
      </c>
      <c r="BP28">
        <v>93.5</v>
      </c>
      <c r="BQ28">
        <v>5.5</v>
      </c>
      <c r="BR28">
        <v>6.5</v>
      </c>
      <c r="BS28">
        <v>6</v>
      </c>
      <c r="BT28">
        <v>27.6</v>
      </c>
      <c r="BU28">
        <v>32.700000000000003</v>
      </c>
      <c r="BV28">
        <v>30.1</v>
      </c>
      <c r="BW28">
        <v>268</v>
      </c>
      <c r="BX28">
        <v>279</v>
      </c>
      <c r="BY28">
        <v>273</v>
      </c>
      <c r="BZ28">
        <v>8.1</v>
      </c>
      <c r="CA28">
        <v>9.1</v>
      </c>
      <c r="CB28">
        <v>8.4</v>
      </c>
      <c r="CC28">
        <v>0.4</v>
      </c>
      <c r="CD28">
        <v>0.7</v>
      </c>
      <c r="CE28">
        <v>0.5</v>
      </c>
      <c r="CF28">
        <v>0.39</v>
      </c>
      <c r="CG28">
        <v>0.6</v>
      </c>
      <c r="CH28">
        <v>0.51</v>
      </c>
      <c r="CI28">
        <v>35</v>
      </c>
      <c r="CJ28">
        <v>35</v>
      </c>
      <c r="CK28">
        <v>35</v>
      </c>
      <c r="CL28">
        <v>125</v>
      </c>
      <c r="CM28">
        <v>173</v>
      </c>
      <c r="CN28">
        <v>151.80000000000001</v>
      </c>
      <c r="CO28">
        <v>1660</v>
      </c>
      <c r="CP28">
        <v>720</v>
      </c>
      <c r="CQ28">
        <v>540</v>
      </c>
      <c r="CR28">
        <v>1800</v>
      </c>
      <c r="CS28">
        <v>6.0999999999999999E-2</v>
      </c>
      <c r="CT28">
        <v>7.3700000000000002E-2</v>
      </c>
      <c r="CU28">
        <v>6.6699999999999995E-2</v>
      </c>
      <c r="CV28">
        <v>8.8900000000000007E-2</v>
      </c>
      <c r="CW28">
        <v>0.1041</v>
      </c>
      <c r="CX28">
        <v>9.5899999999999999E-2</v>
      </c>
      <c r="CY28">
        <v>6.6000000000000003E-2</v>
      </c>
      <c r="CZ28">
        <v>6.8599999999999994E-2</v>
      </c>
      <c r="DA28">
        <v>6.7299999999999999E-2</v>
      </c>
      <c r="DB28">
        <v>5.0799999999999998E-2</v>
      </c>
      <c r="DC28">
        <v>5.0799999999999998E-2</v>
      </c>
      <c r="DD28">
        <v>5.0799999999999998E-2</v>
      </c>
      <c r="DE28">
        <v>5.8400000000000001E-2</v>
      </c>
      <c r="DF28">
        <v>7.6200000000000004E-2</v>
      </c>
      <c r="DG28">
        <v>6.7299999999999999E-2</v>
      </c>
      <c r="DH28">
        <v>2.5999999999999999E-3</v>
      </c>
      <c r="DI28">
        <v>10</v>
      </c>
      <c r="DJ28">
        <v>5.33E-2</v>
      </c>
      <c r="DK28" t="s">
        <v>390</v>
      </c>
      <c r="DL28">
        <v>31</v>
      </c>
      <c r="DM28">
        <v>8252</v>
      </c>
      <c r="DN28" t="s">
        <v>188</v>
      </c>
      <c r="DO28">
        <v>1156</v>
      </c>
      <c r="DP28">
        <v>2405</v>
      </c>
      <c r="DQ28" t="s">
        <v>142</v>
      </c>
      <c r="DR28" t="s">
        <v>391</v>
      </c>
      <c r="DS28">
        <v>19991220</v>
      </c>
      <c r="DT28" t="s">
        <v>360</v>
      </c>
      <c r="DU28">
        <v>31</v>
      </c>
      <c r="DV28" t="s">
        <v>143</v>
      </c>
    </row>
    <row r="29" spans="1:126">
      <c r="A29" t="s">
        <v>239</v>
      </c>
      <c r="B29">
        <v>1</v>
      </c>
      <c r="C29">
        <v>14.4</v>
      </c>
      <c r="D29">
        <v>36209</v>
      </c>
      <c r="E29">
        <v>1006</v>
      </c>
      <c r="F29" t="s">
        <v>145</v>
      </c>
      <c r="G29">
        <v>20000214</v>
      </c>
      <c r="H29" t="s">
        <v>345</v>
      </c>
      <c r="I29" t="s">
        <v>236</v>
      </c>
      <c r="J29">
        <v>20000216</v>
      </c>
      <c r="K29">
        <v>20000814</v>
      </c>
      <c r="L29">
        <v>20000209</v>
      </c>
      <c r="M29" t="s">
        <v>133</v>
      </c>
      <c r="N29" t="s">
        <v>133</v>
      </c>
      <c r="O29" t="s">
        <v>133</v>
      </c>
      <c r="P29">
        <v>-0.51139999999999997</v>
      </c>
      <c r="Q29" t="s">
        <v>135</v>
      </c>
      <c r="R29" t="s">
        <v>136</v>
      </c>
      <c r="S29" t="s">
        <v>135</v>
      </c>
      <c r="T29" t="s">
        <v>137</v>
      </c>
      <c r="U29" t="s">
        <v>137</v>
      </c>
      <c r="V29">
        <v>0</v>
      </c>
      <c r="W29" t="s">
        <v>164</v>
      </c>
      <c r="X29">
        <v>143.5</v>
      </c>
      <c r="Y29">
        <v>20000213</v>
      </c>
      <c r="Z29" t="s">
        <v>138</v>
      </c>
      <c r="AA29" t="s">
        <v>392</v>
      </c>
      <c r="AB29">
        <v>9910650</v>
      </c>
      <c r="AC29">
        <v>40</v>
      </c>
      <c r="AD29">
        <v>60.05</v>
      </c>
      <c r="AE29">
        <v>51.29</v>
      </c>
      <c r="AF29">
        <v>10.14</v>
      </c>
      <c r="AG29">
        <v>8.85</v>
      </c>
      <c r="AH29">
        <v>8.93</v>
      </c>
      <c r="AI29">
        <v>110</v>
      </c>
      <c r="AJ29">
        <v>36209</v>
      </c>
      <c r="AK29">
        <v>40</v>
      </c>
      <c r="AL29">
        <v>6</v>
      </c>
      <c r="AM29">
        <v>8.4</v>
      </c>
      <c r="AN29">
        <v>14.4</v>
      </c>
      <c r="AO29">
        <v>0</v>
      </c>
      <c r="AP29">
        <v>3140</v>
      </c>
      <c r="AQ29">
        <v>3155</v>
      </c>
      <c r="AR29">
        <v>3147</v>
      </c>
      <c r="AS29">
        <v>13.4</v>
      </c>
      <c r="AT29">
        <v>13.4</v>
      </c>
      <c r="AU29">
        <v>13.4</v>
      </c>
      <c r="AV29">
        <v>2.1800000000000002</v>
      </c>
      <c r="AW29">
        <v>2.2799999999999998</v>
      </c>
      <c r="AX29">
        <v>2.2400000000000002</v>
      </c>
      <c r="AY29">
        <v>5689.6</v>
      </c>
      <c r="AZ29">
        <v>6375.6</v>
      </c>
      <c r="BA29">
        <v>6067.3</v>
      </c>
      <c r="BB29" t="s">
        <v>168</v>
      </c>
      <c r="BC29" t="s">
        <v>168</v>
      </c>
      <c r="BD29" t="s">
        <v>168</v>
      </c>
      <c r="BE29">
        <v>856</v>
      </c>
      <c r="BF29">
        <v>875</v>
      </c>
      <c r="BG29">
        <v>865</v>
      </c>
      <c r="BH29">
        <v>142.80000000000001</v>
      </c>
      <c r="BI29">
        <v>144.19999999999999</v>
      </c>
      <c r="BJ29">
        <v>143.30000000000001</v>
      </c>
      <c r="BK29">
        <v>87.4</v>
      </c>
      <c r="BL29">
        <v>89.3</v>
      </c>
      <c r="BM29">
        <v>88.2</v>
      </c>
      <c r="BN29">
        <v>92.5</v>
      </c>
      <c r="BO29">
        <v>94.1</v>
      </c>
      <c r="BP29">
        <v>93.2</v>
      </c>
      <c r="BQ29">
        <v>4.4000000000000004</v>
      </c>
      <c r="BR29">
        <v>5.7</v>
      </c>
      <c r="BS29">
        <v>5</v>
      </c>
      <c r="BT29">
        <v>20.100000000000001</v>
      </c>
      <c r="BU29">
        <v>30.3</v>
      </c>
      <c r="BV29">
        <v>26.3</v>
      </c>
      <c r="BW29">
        <v>276</v>
      </c>
      <c r="BX29">
        <v>276</v>
      </c>
      <c r="BY29">
        <v>276</v>
      </c>
      <c r="BZ29">
        <v>13.8</v>
      </c>
      <c r="CA29">
        <v>15.2</v>
      </c>
      <c r="CB29">
        <v>15.1</v>
      </c>
      <c r="CC29">
        <v>0.3</v>
      </c>
      <c r="CD29">
        <v>0.3</v>
      </c>
      <c r="CE29">
        <v>0.3</v>
      </c>
      <c r="CF29">
        <v>0.45</v>
      </c>
      <c r="CG29">
        <v>0.55000000000000004</v>
      </c>
      <c r="CH29">
        <v>0.5</v>
      </c>
      <c r="CI29">
        <v>35</v>
      </c>
      <c r="CJ29">
        <v>35</v>
      </c>
      <c r="CK29">
        <v>35</v>
      </c>
      <c r="CL29">
        <v>282.89999999999998</v>
      </c>
      <c r="CM29">
        <v>294.5</v>
      </c>
      <c r="CN29">
        <v>290.39999999999998</v>
      </c>
      <c r="CO29">
        <v>1660</v>
      </c>
      <c r="CP29">
        <v>720</v>
      </c>
      <c r="CQ29">
        <v>540</v>
      </c>
      <c r="CR29">
        <v>1950</v>
      </c>
      <c r="CS29">
        <v>5.5899999999999998E-2</v>
      </c>
      <c r="CT29">
        <v>5.5899999999999998E-2</v>
      </c>
      <c r="CU29">
        <v>5.5899999999999998E-2</v>
      </c>
      <c r="CV29">
        <v>8.6400000000000005E-2</v>
      </c>
      <c r="CW29">
        <v>9.1399999999999995E-2</v>
      </c>
      <c r="CX29">
        <v>8.8900000000000007E-2</v>
      </c>
      <c r="CY29">
        <v>6.3500000000000001E-2</v>
      </c>
      <c r="CZ29">
        <v>6.6000000000000003E-2</v>
      </c>
      <c r="DA29">
        <v>6.4799999999999996E-2</v>
      </c>
      <c r="DB29">
        <v>6.6000000000000003E-2</v>
      </c>
      <c r="DC29">
        <v>6.8599999999999994E-2</v>
      </c>
      <c r="DD29">
        <v>6.7299999999999999E-2</v>
      </c>
      <c r="DE29">
        <v>7.1099999999999997E-2</v>
      </c>
      <c r="DF29">
        <v>7.3700000000000002E-2</v>
      </c>
      <c r="DG29">
        <v>7.2400000000000006E-2</v>
      </c>
      <c r="DH29">
        <v>2.5000000000000001E-3</v>
      </c>
      <c r="DI29">
        <v>4</v>
      </c>
      <c r="DJ29">
        <v>5.0799999999999998E-2</v>
      </c>
      <c r="DK29">
        <v>49416</v>
      </c>
      <c r="DL29">
        <v>67.75</v>
      </c>
      <c r="DM29" t="s">
        <v>393</v>
      </c>
      <c r="DN29">
        <v>8231</v>
      </c>
      <c r="DO29">
        <v>488</v>
      </c>
      <c r="DP29">
        <v>2405</v>
      </c>
      <c r="DQ29" t="s">
        <v>142</v>
      </c>
      <c r="DR29">
        <v>207</v>
      </c>
      <c r="DS29">
        <v>20000214</v>
      </c>
      <c r="DT29" t="s">
        <v>345</v>
      </c>
      <c r="DU29">
        <v>91</v>
      </c>
      <c r="DV29" t="s">
        <v>143</v>
      </c>
    </row>
    <row r="30" spans="1:126">
      <c r="A30" t="s">
        <v>160</v>
      </c>
      <c r="B30">
        <v>2</v>
      </c>
      <c r="C30">
        <v>20.100000000000001</v>
      </c>
      <c r="D30">
        <v>35360</v>
      </c>
      <c r="E30">
        <v>1006</v>
      </c>
      <c r="F30" t="s">
        <v>145</v>
      </c>
      <c r="G30">
        <v>20000306</v>
      </c>
      <c r="H30" t="s">
        <v>394</v>
      </c>
      <c r="I30" t="s">
        <v>236</v>
      </c>
      <c r="J30">
        <v>20000308</v>
      </c>
      <c r="K30">
        <v>20000906</v>
      </c>
      <c r="L30">
        <v>20000302</v>
      </c>
      <c r="M30" t="s">
        <v>133</v>
      </c>
      <c r="N30" t="s">
        <v>133</v>
      </c>
      <c r="O30" t="s">
        <v>133</v>
      </c>
      <c r="P30">
        <v>0.56820000000000004</v>
      </c>
      <c r="Q30" t="s">
        <v>135</v>
      </c>
      <c r="R30" t="s">
        <v>136</v>
      </c>
      <c r="S30" t="s">
        <v>135</v>
      </c>
      <c r="T30" t="s">
        <v>137</v>
      </c>
      <c r="U30" t="s">
        <v>137</v>
      </c>
      <c r="V30">
        <v>0</v>
      </c>
      <c r="W30" t="s">
        <v>151</v>
      </c>
      <c r="X30">
        <v>143.5</v>
      </c>
      <c r="Y30">
        <v>20000304</v>
      </c>
      <c r="Z30" t="s">
        <v>138</v>
      </c>
      <c r="AA30" t="s">
        <v>395</v>
      </c>
      <c r="AB30">
        <v>9903160</v>
      </c>
      <c r="AC30">
        <v>40</v>
      </c>
      <c r="AD30">
        <v>59.87</v>
      </c>
      <c r="AE30">
        <v>50.39</v>
      </c>
      <c r="AF30">
        <v>10.18</v>
      </c>
      <c r="AG30">
        <v>8.73</v>
      </c>
      <c r="AH30">
        <v>8.7899999999999991</v>
      </c>
      <c r="AI30">
        <v>40</v>
      </c>
      <c r="AJ30" t="s">
        <v>396</v>
      </c>
      <c r="AK30">
        <v>40</v>
      </c>
      <c r="AL30">
        <v>12.2</v>
      </c>
      <c r="AM30">
        <v>7.9</v>
      </c>
      <c r="AN30">
        <v>20.100000000000001</v>
      </c>
      <c r="AO30">
        <v>0</v>
      </c>
      <c r="AP30">
        <v>3141</v>
      </c>
      <c r="AQ30">
        <v>3168</v>
      </c>
      <c r="AR30">
        <v>3148.3</v>
      </c>
      <c r="AS30">
        <v>13.4</v>
      </c>
      <c r="AT30">
        <v>13.6</v>
      </c>
      <c r="AU30">
        <v>13.5</v>
      </c>
      <c r="AV30">
        <v>2.17</v>
      </c>
      <c r="AW30">
        <v>2.29</v>
      </c>
      <c r="AX30">
        <v>2.23</v>
      </c>
      <c r="AY30">
        <v>4847.1000000000004</v>
      </c>
      <c r="AZ30">
        <v>5219.8999999999996</v>
      </c>
      <c r="BA30">
        <v>5057.7</v>
      </c>
      <c r="BB30">
        <v>1997</v>
      </c>
      <c r="BC30">
        <v>2316</v>
      </c>
      <c r="BD30">
        <v>2146.4</v>
      </c>
      <c r="BE30">
        <v>839</v>
      </c>
      <c r="BF30">
        <v>857</v>
      </c>
      <c r="BG30">
        <v>850</v>
      </c>
      <c r="BH30">
        <v>142.9</v>
      </c>
      <c r="BI30">
        <v>143.6</v>
      </c>
      <c r="BJ30">
        <v>143.19999999999999</v>
      </c>
      <c r="BK30">
        <v>87.3</v>
      </c>
      <c r="BL30">
        <v>88.6</v>
      </c>
      <c r="BM30">
        <v>87.8</v>
      </c>
      <c r="BN30">
        <v>93</v>
      </c>
      <c r="BO30">
        <v>94.2</v>
      </c>
      <c r="BP30">
        <v>93.5</v>
      </c>
      <c r="BQ30">
        <v>5.5</v>
      </c>
      <c r="BR30">
        <v>6</v>
      </c>
      <c r="BS30">
        <v>5.7</v>
      </c>
      <c r="BT30">
        <v>30.5</v>
      </c>
      <c r="BU30">
        <v>37.1</v>
      </c>
      <c r="BV30">
        <v>35.299999999999997</v>
      </c>
      <c r="BW30">
        <v>269</v>
      </c>
      <c r="BX30">
        <v>277</v>
      </c>
      <c r="BY30">
        <v>273</v>
      </c>
      <c r="BZ30">
        <v>8.4</v>
      </c>
      <c r="CA30">
        <v>8.9</v>
      </c>
      <c r="CB30">
        <v>8.6999999999999993</v>
      </c>
      <c r="CC30">
        <v>0.8</v>
      </c>
      <c r="CD30">
        <v>0.9</v>
      </c>
      <c r="CE30">
        <v>0.8</v>
      </c>
      <c r="CF30">
        <v>0.4</v>
      </c>
      <c r="CG30">
        <v>0.59</v>
      </c>
      <c r="CH30">
        <v>0.53</v>
      </c>
      <c r="CI30">
        <v>35</v>
      </c>
      <c r="CJ30">
        <v>35</v>
      </c>
      <c r="CK30">
        <v>35</v>
      </c>
      <c r="CL30">
        <v>177</v>
      </c>
      <c r="CM30">
        <v>187</v>
      </c>
      <c r="CN30">
        <v>182.7</v>
      </c>
      <c r="CO30">
        <v>1660</v>
      </c>
      <c r="CP30">
        <v>720</v>
      </c>
      <c r="CQ30">
        <v>540</v>
      </c>
      <c r="CR30">
        <v>1800</v>
      </c>
      <c r="CS30">
        <v>6.8500000000000005E-2</v>
      </c>
      <c r="CT30">
        <v>7.1099999999999997E-2</v>
      </c>
      <c r="CU30">
        <v>7.0499999999999993E-2</v>
      </c>
      <c r="CV30">
        <v>9.1399999999999995E-2</v>
      </c>
      <c r="CW30">
        <v>9.4E-2</v>
      </c>
      <c r="CX30">
        <v>9.3299999999999994E-2</v>
      </c>
      <c r="CY30">
        <v>6.3500000000000001E-2</v>
      </c>
      <c r="CZ30">
        <v>7.3700000000000002E-2</v>
      </c>
      <c r="DA30">
        <v>3.7900000000000003E-2</v>
      </c>
      <c r="DB30">
        <v>5.8400000000000001E-2</v>
      </c>
      <c r="DC30">
        <v>6.6000000000000003E-2</v>
      </c>
      <c r="DD30">
        <v>6.2199999999999998E-2</v>
      </c>
      <c r="DE30">
        <v>6.3500000000000001E-2</v>
      </c>
      <c r="DF30">
        <v>7.1099999999999997E-2</v>
      </c>
      <c r="DG30">
        <v>6.6699999999999995E-2</v>
      </c>
      <c r="DH30">
        <v>1.0200000000000001E-2</v>
      </c>
      <c r="DI30">
        <v>6</v>
      </c>
      <c r="DJ30">
        <v>4.5699999999999998E-2</v>
      </c>
      <c r="DK30">
        <v>1642</v>
      </c>
      <c r="DL30">
        <v>103</v>
      </c>
      <c r="DM30">
        <v>8252</v>
      </c>
      <c r="DN30" t="s">
        <v>188</v>
      </c>
      <c r="DO30">
        <v>1243</v>
      </c>
      <c r="DP30">
        <v>2405</v>
      </c>
      <c r="DQ30" t="s">
        <v>142</v>
      </c>
      <c r="DR30">
        <v>20</v>
      </c>
      <c r="DS30">
        <v>20000306</v>
      </c>
      <c r="DT30" t="s">
        <v>394</v>
      </c>
      <c r="DU30">
        <v>103</v>
      </c>
      <c r="DV30" t="s">
        <v>143</v>
      </c>
    </row>
    <row r="31" spans="1:126">
      <c r="A31" t="s">
        <v>126</v>
      </c>
      <c r="B31">
        <v>3</v>
      </c>
      <c r="C31">
        <v>10.9</v>
      </c>
      <c r="D31">
        <v>35921</v>
      </c>
      <c r="E31">
        <v>1006</v>
      </c>
      <c r="F31" t="s">
        <v>145</v>
      </c>
      <c r="G31">
        <v>20000614</v>
      </c>
      <c r="H31" t="s">
        <v>400</v>
      </c>
      <c r="I31" t="s">
        <v>236</v>
      </c>
      <c r="J31">
        <v>20000614</v>
      </c>
      <c r="K31">
        <v>20001214</v>
      </c>
      <c r="L31" t="s">
        <v>133</v>
      </c>
      <c r="M31" t="s">
        <v>133</v>
      </c>
      <c r="N31" t="s">
        <v>133</v>
      </c>
      <c r="O31" t="s">
        <v>133</v>
      </c>
      <c r="P31">
        <v>-1.1741999999999999</v>
      </c>
      <c r="Q31" t="s">
        <v>135</v>
      </c>
      <c r="R31" t="s">
        <v>136</v>
      </c>
      <c r="S31" t="s">
        <v>135</v>
      </c>
      <c r="T31" t="s">
        <v>137</v>
      </c>
      <c r="U31" t="s">
        <v>137</v>
      </c>
      <c r="V31">
        <v>0</v>
      </c>
      <c r="W31" t="s">
        <v>286</v>
      </c>
      <c r="X31">
        <v>143.5</v>
      </c>
      <c r="Y31">
        <v>20000612</v>
      </c>
      <c r="Z31" t="s">
        <v>138</v>
      </c>
      <c r="AA31" t="s">
        <v>401</v>
      </c>
      <c r="AB31">
        <v>9903160</v>
      </c>
      <c r="AC31">
        <v>40</v>
      </c>
      <c r="AD31">
        <v>59.99</v>
      </c>
      <c r="AE31">
        <v>50.51</v>
      </c>
      <c r="AF31">
        <v>10.17</v>
      </c>
      <c r="AG31">
        <v>8.77</v>
      </c>
      <c r="AH31">
        <v>8.89</v>
      </c>
      <c r="AI31">
        <v>160</v>
      </c>
      <c r="AJ31" t="s">
        <v>402</v>
      </c>
      <c r="AK31">
        <v>40</v>
      </c>
      <c r="AL31">
        <v>5.7</v>
      </c>
      <c r="AM31">
        <v>5.2</v>
      </c>
      <c r="AN31">
        <v>10.9</v>
      </c>
      <c r="AO31">
        <v>0</v>
      </c>
      <c r="AP31">
        <v>3148</v>
      </c>
      <c r="AQ31">
        <v>3156</v>
      </c>
      <c r="AR31">
        <v>3151.5</v>
      </c>
      <c r="AS31">
        <v>13.3</v>
      </c>
      <c r="AT31">
        <v>13.9</v>
      </c>
      <c r="AU31">
        <v>13.4</v>
      </c>
      <c r="AV31">
        <v>2.21</v>
      </c>
      <c r="AW31">
        <v>2.23</v>
      </c>
      <c r="AX31">
        <v>2.2200000000000002</v>
      </c>
      <c r="AY31">
        <v>6.2</v>
      </c>
      <c r="AZ31">
        <v>7</v>
      </c>
      <c r="BA31">
        <v>6.8</v>
      </c>
      <c r="BB31">
        <v>0</v>
      </c>
      <c r="BC31">
        <v>0</v>
      </c>
      <c r="BD31">
        <v>0</v>
      </c>
      <c r="BE31">
        <v>844</v>
      </c>
      <c r="BF31">
        <v>876</v>
      </c>
      <c r="BG31">
        <v>856</v>
      </c>
      <c r="BH31">
        <v>142.80000000000001</v>
      </c>
      <c r="BI31">
        <v>143.80000000000001</v>
      </c>
      <c r="BJ31">
        <v>143.30000000000001</v>
      </c>
      <c r="BK31">
        <v>87.7</v>
      </c>
      <c r="BL31">
        <v>88.3</v>
      </c>
      <c r="BM31">
        <v>88</v>
      </c>
      <c r="BN31">
        <v>93.3</v>
      </c>
      <c r="BO31">
        <v>93.8</v>
      </c>
      <c r="BP31">
        <v>93.6</v>
      </c>
      <c r="BQ31">
        <v>5.3</v>
      </c>
      <c r="BR31">
        <v>5.8</v>
      </c>
      <c r="BS31">
        <v>5.6</v>
      </c>
      <c r="BT31">
        <v>27.1</v>
      </c>
      <c r="BU31">
        <v>30.9</v>
      </c>
      <c r="BV31">
        <v>28.8</v>
      </c>
      <c r="BW31">
        <v>276</v>
      </c>
      <c r="BX31">
        <v>279</v>
      </c>
      <c r="BY31">
        <v>276</v>
      </c>
      <c r="BZ31">
        <v>9.5</v>
      </c>
      <c r="CA31">
        <v>9.8000000000000007</v>
      </c>
      <c r="CB31">
        <v>9.6999999999999993</v>
      </c>
      <c r="CC31">
        <v>0.5</v>
      </c>
      <c r="CD31">
        <v>0.5</v>
      </c>
      <c r="CE31">
        <v>0.5</v>
      </c>
      <c r="CF31">
        <v>0.5</v>
      </c>
      <c r="CG31">
        <v>0.5</v>
      </c>
      <c r="CH31">
        <v>0.5</v>
      </c>
      <c r="CI31">
        <v>35</v>
      </c>
      <c r="CJ31">
        <v>35</v>
      </c>
      <c r="CK31">
        <v>35</v>
      </c>
      <c r="CL31">
        <v>167.1</v>
      </c>
      <c r="CM31">
        <v>203.9</v>
      </c>
      <c r="CN31">
        <v>195.1</v>
      </c>
      <c r="CO31">
        <v>1660</v>
      </c>
      <c r="CP31">
        <v>720</v>
      </c>
      <c r="CQ31">
        <v>720</v>
      </c>
      <c r="CR31">
        <v>1500</v>
      </c>
      <c r="CS31">
        <v>5.8400000000000001E-2</v>
      </c>
      <c r="CT31">
        <v>5.8400000000000001E-2</v>
      </c>
      <c r="CU31">
        <v>5.8400000000000001E-2</v>
      </c>
      <c r="CV31">
        <v>8.8900000000000007E-2</v>
      </c>
      <c r="CW31">
        <v>8.8900000000000007E-2</v>
      </c>
      <c r="CX31">
        <v>8.8900000000000007E-2</v>
      </c>
      <c r="CY31">
        <v>6.6000000000000003E-2</v>
      </c>
      <c r="CZ31">
        <v>6.6000000000000003E-2</v>
      </c>
      <c r="DA31">
        <v>6.6000000000000003E-2</v>
      </c>
      <c r="DB31">
        <v>6.3500000000000001E-2</v>
      </c>
      <c r="DC31">
        <v>6.3500000000000001E-2</v>
      </c>
      <c r="DD31">
        <v>6.3500000000000001E-2</v>
      </c>
      <c r="DE31">
        <v>5.33E-2</v>
      </c>
      <c r="DF31">
        <v>6.8599999999999994E-2</v>
      </c>
      <c r="DG31">
        <v>6.0999999999999999E-2</v>
      </c>
      <c r="DH31">
        <v>0</v>
      </c>
      <c r="DI31">
        <v>17</v>
      </c>
      <c r="DJ31">
        <v>4.5699999999999998E-2</v>
      </c>
      <c r="DK31" t="s">
        <v>362</v>
      </c>
      <c r="DL31" t="s">
        <v>141</v>
      </c>
      <c r="DM31">
        <v>8252</v>
      </c>
      <c r="DN31">
        <v>8231</v>
      </c>
      <c r="DO31">
        <v>1289</v>
      </c>
      <c r="DP31" t="s">
        <v>403</v>
      </c>
      <c r="DQ31" t="s">
        <v>142</v>
      </c>
      <c r="DR31">
        <v>16</v>
      </c>
      <c r="DS31">
        <v>20000614</v>
      </c>
      <c r="DT31" t="s">
        <v>400</v>
      </c>
      <c r="DU31">
        <v>119</v>
      </c>
      <c r="DV31" t="s">
        <v>143</v>
      </c>
    </row>
    <row r="32" spans="1:126">
      <c r="A32" t="s">
        <v>160</v>
      </c>
      <c r="B32">
        <v>3</v>
      </c>
      <c r="C32">
        <v>11.1</v>
      </c>
      <c r="D32">
        <v>36201</v>
      </c>
      <c r="E32">
        <v>1006</v>
      </c>
      <c r="F32" t="s">
        <v>145</v>
      </c>
      <c r="G32">
        <v>20000629</v>
      </c>
      <c r="H32" t="s">
        <v>405</v>
      </c>
      <c r="I32" t="s">
        <v>236</v>
      </c>
      <c r="J32">
        <v>20000630</v>
      </c>
      <c r="K32">
        <v>20001229</v>
      </c>
      <c r="L32" t="s">
        <v>406</v>
      </c>
      <c r="M32" t="s">
        <v>133</v>
      </c>
      <c r="N32" t="s">
        <v>133</v>
      </c>
      <c r="O32" t="s">
        <v>133</v>
      </c>
      <c r="P32">
        <v>-1.1364000000000001</v>
      </c>
      <c r="Q32" t="s">
        <v>135</v>
      </c>
      <c r="R32" t="s">
        <v>136</v>
      </c>
      <c r="S32" t="s">
        <v>135</v>
      </c>
      <c r="T32" t="s">
        <v>137</v>
      </c>
      <c r="U32" t="s">
        <v>137</v>
      </c>
      <c r="V32">
        <v>0</v>
      </c>
      <c r="W32" t="s">
        <v>151</v>
      </c>
      <c r="X32">
        <v>143.5</v>
      </c>
      <c r="Y32">
        <v>20000627</v>
      </c>
      <c r="Z32" t="s">
        <v>138</v>
      </c>
      <c r="AA32" t="s">
        <v>407</v>
      </c>
      <c r="AB32">
        <v>9903160</v>
      </c>
      <c r="AC32">
        <v>40</v>
      </c>
      <c r="AD32">
        <v>60.02</v>
      </c>
      <c r="AE32">
        <v>50.99</v>
      </c>
      <c r="AF32">
        <v>10.14</v>
      </c>
      <c r="AG32">
        <v>8.81</v>
      </c>
      <c r="AH32">
        <v>8.99</v>
      </c>
      <c r="AI32">
        <v>200</v>
      </c>
      <c r="AJ32" t="s">
        <v>408</v>
      </c>
      <c r="AK32">
        <v>40</v>
      </c>
      <c r="AL32">
        <v>4.7</v>
      </c>
      <c r="AM32">
        <v>6.4</v>
      </c>
      <c r="AN32">
        <v>11.1</v>
      </c>
      <c r="AO32">
        <v>0</v>
      </c>
      <c r="AP32">
        <v>3150</v>
      </c>
      <c r="AQ32">
        <v>3151</v>
      </c>
      <c r="AR32">
        <v>3150</v>
      </c>
      <c r="AS32">
        <v>13.4</v>
      </c>
      <c r="AT32">
        <v>13.7</v>
      </c>
      <c r="AU32">
        <v>13.5</v>
      </c>
      <c r="AV32">
        <v>2.1800000000000002</v>
      </c>
      <c r="AW32">
        <v>2.34</v>
      </c>
      <c r="AX32">
        <v>2.2799999999999998</v>
      </c>
      <c r="AY32">
        <v>5019</v>
      </c>
      <c r="AZ32">
        <v>5822</v>
      </c>
      <c r="BA32">
        <v>5310</v>
      </c>
      <c r="BB32">
        <v>1905</v>
      </c>
      <c r="BC32">
        <v>2129</v>
      </c>
      <c r="BD32">
        <v>2032</v>
      </c>
      <c r="BE32">
        <v>842</v>
      </c>
      <c r="BF32">
        <v>850</v>
      </c>
      <c r="BG32">
        <v>850</v>
      </c>
      <c r="BH32">
        <v>143.4</v>
      </c>
      <c r="BI32">
        <v>143.5</v>
      </c>
      <c r="BJ32">
        <v>143.5</v>
      </c>
      <c r="BK32">
        <v>87.9</v>
      </c>
      <c r="BL32">
        <v>87.9</v>
      </c>
      <c r="BM32">
        <v>87.9</v>
      </c>
      <c r="BN32">
        <v>93.4</v>
      </c>
      <c r="BO32">
        <v>93.5</v>
      </c>
      <c r="BP32">
        <v>93.5</v>
      </c>
      <c r="BQ32">
        <v>5.6</v>
      </c>
      <c r="BR32">
        <v>5.6</v>
      </c>
      <c r="BS32">
        <v>5.6</v>
      </c>
      <c r="BT32">
        <v>26.9</v>
      </c>
      <c r="BU32">
        <v>33.200000000000003</v>
      </c>
      <c r="BV32">
        <v>29.2</v>
      </c>
      <c r="BW32">
        <v>268</v>
      </c>
      <c r="BX32">
        <v>283</v>
      </c>
      <c r="BY32">
        <v>276</v>
      </c>
      <c r="BZ32">
        <v>7.4</v>
      </c>
      <c r="CA32">
        <v>8.8000000000000007</v>
      </c>
      <c r="CB32">
        <v>8.3000000000000007</v>
      </c>
      <c r="CC32">
        <v>0.4</v>
      </c>
      <c r="CD32">
        <v>0.9</v>
      </c>
      <c r="CE32">
        <v>0.8</v>
      </c>
      <c r="CF32">
        <v>0.49</v>
      </c>
      <c r="CG32">
        <v>0.56999999999999995</v>
      </c>
      <c r="CH32">
        <v>0.5</v>
      </c>
      <c r="CI32">
        <v>35</v>
      </c>
      <c r="CJ32">
        <v>35</v>
      </c>
      <c r="CK32">
        <v>35</v>
      </c>
      <c r="CL32">
        <v>140</v>
      </c>
      <c r="CM32">
        <v>192</v>
      </c>
      <c r="CN32">
        <v>177</v>
      </c>
      <c r="CO32">
        <v>1660</v>
      </c>
      <c r="CP32">
        <v>720</v>
      </c>
      <c r="CQ32">
        <v>540</v>
      </c>
      <c r="CR32">
        <v>1640</v>
      </c>
      <c r="CS32">
        <v>6.6000000000000003E-2</v>
      </c>
      <c r="CT32">
        <v>7.1099999999999997E-2</v>
      </c>
      <c r="CU32">
        <v>6.7900000000000002E-2</v>
      </c>
      <c r="CV32">
        <v>9.6500000000000002E-2</v>
      </c>
      <c r="CW32">
        <v>9.9099999999999994E-2</v>
      </c>
      <c r="CX32">
        <v>9.8400000000000001E-2</v>
      </c>
      <c r="CY32">
        <v>6.0999999999999999E-2</v>
      </c>
      <c r="CZ32">
        <v>6.6000000000000003E-2</v>
      </c>
      <c r="DA32">
        <v>6.3500000000000001E-2</v>
      </c>
      <c r="DB32">
        <v>5.0799999999999998E-2</v>
      </c>
      <c r="DC32">
        <v>5.0799999999999998E-2</v>
      </c>
      <c r="DD32">
        <v>5.0799999999999998E-2</v>
      </c>
      <c r="DE32">
        <v>5.0799999999999998E-2</v>
      </c>
      <c r="DF32">
        <v>5.33E-2</v>
      </c>
      <c r="DG32">
        <v>5.1400000000000001E-2</v>
      </c>
      <c r="DH32">
        <v>2.5000000000000001E-3</v>
      </c>
      <c r="DI32">
        <v>3</v>
      </c>
      <c r="DJ32">
        <v>5.0799999999999998E-2</v>
      </c>
      <c r="DK32">
        <v>1616</v>
      </c>
      <c r="DL32">
        <v>31</v>
      </c>
      <c r="DM32">
        <v>8252</v>
      </c>
      <c r="DN32" t="s">
        <v>188</v>
      </c>
      <c r="DO32">
        <v>1156</v>
      </c>
      <c r="DP32">
        <v>2405</v>
      </c>
      <c r="DQ32" t="s">
        <v>142</v>
      </c>
      <c r="DR32" t="s">
        <v>293</v>
      </c>
      <c r="DS32">
        <v>20000629</v>
      </c>
      <c r="DT32" t="s">
        <v>405</v>
      </c>
      <c r="DU32">
        <v>31</v>
      </c>
      <c r="DV32" t="s">
        <v>143</v>
      </c>
    </row>
    <row r="33" spans="1:126">
      <c r="A33" t="s">
        <v>126</v>
      </c>
      <c r="B33">
        <v>1</v>
      </c>
      <c r="C33">
        <v>13.8</v>
      </c>
      <c r="D33">
        <v>35920</v>
      </c>
      <c r="E33" t="s">
        <v>144</v>
      </c>
      <c r="F33" t="s">
        <v>145</v>
      </c>
      <c r="G33">
        <v>20000818</v>
      </c>
      <c r="H33" t="s">
        <v>412</v>
      </c>
      <c r="I33" t="s">
        <v>295</v>
      </c>
      <c r="J33">
        <v>20000821</v>
      </c>
      <c r="K33" t="s">
        <v>131</v>
      </c>
      <c r="L33" t="s">
        <v>413</v>
      </c>
      <c r="M33" t="s">
        <v>133</v>
      </c>
      <c r="N33" t="s">
        <v>133</v>
      </c>
      <c r="O33" t="s">
        <v>133</v>
      </c>
      <c r="P33">
        <v>1.7059</v>
      </c>
      <c r="Q33" t="s">
        <v>135</v>
      </c>
      <c r="R33" t="s">
        <v>136</v>
      </c>
      <c r="S33" t="s">
        <v>135</v>
      </c>
      <c r="T33" t="s">
        <v>137</v>
      </c>
      <c r="U33" t="s">
        <v>137</v>
      </c>
      <c r="V33">
        <v>0</v>
      </c>
      <c r="W33" t="s">
        <v>286</v>
      </c>
      <c r="X33">
        <v>143.5</v>
      </c>
      <c r="Y33">
        <v>20000816</v>
      </c>
      <c r="Z33" t="s">
        <v>138</v>
      </c>
      <c r="AA33" t="s">
        <v>209</v>
      </c>
      <c r="AB33">
        <v>9903160</v>
      </c>
      <c r="AC33">
        <v>40</v>
      </c>
      <c r="AD33">
        <v>71.790000000000006</v>
      </c>
      <c r="AE33">
        <v>66.11</v>
      </c>
      <c r="AF33">
        <v>10.9</v>
      </c>
      <c r="AG33">
        <v>10.17</v>
      </c>
      <c r="AH33">
        <v>10.3</v>
      </c>
      <c r="AI33">
        <v>210</v>
      </c>
      <c r="AJ33" t="s">
        <v>414</v>
      </c>
      <c r="AK33">
        <v>40</v>
      </c>
      <c r="AL33">
        <v>11.3</v>
      </c>
      <c r="AM33">
        <v>2.5</v>
      </c>
      <c r="AN33">
        <v>13.8</v>
      </c>
      <c r="AO33">
        <v>0</v>
      </c>
      <c r="AP33">
        <v>3148</v>
      </c>
      <c r="AQ33">
        <v>3154</v>
      </c>
      <c r="AR33">
        <v>3150.6</v>
      </c>
      <c r="AS33">
        <v>13.2</v>
      </c>
      <c r="AT33">
        <v>13.8</v>
      </c>
      <c r="AU33">
        <v>13.5</v>
      </c>
      <c r="AV33">
        <v>2.13</v>
      </c>
      <c r="AW33">
        <v>2.35</v>
      </c>
      <c r="AX33">
        <v>2.2200000000000002</v>
      </c>
      <c r="AY33">
        <v>5.6</v>
      </c>
      <c r="AZ33">
        <v>7.6</v>
      </c>
      <c r="BA33">
        <v>6.2</v>
      </c>
      <c r="BB33">
        <v>0</v>
      </c>
      <c r="BC33">
        <v>0</v>
      </c>
      <c r="BD33">
        <v>0</v>
      </c>
      <c r="BE33">
        <v>824</v>
      </c>
      <c r="BF33">
        <v>872</v>
      </c>
      <c r="BG33">
        <v>844</v>
      </c>
      <c r="BH33">
        <v>142.9</v>
      </c>
      <c r="BI33">
        <v>143.9</v>
      </c>
      <c r="BJ33">
        <v>143.4</v>
      </c>
      <c r="BK33">
        <v>87</v>
      </c>
      <c r="BL33">
        <v>88.2</v>
      </c>
      <c r="BM33">
        <v>87.9</v>
      </c>
      <c r="BN33">
        <v>93.1</v>
      </c>
      <c r="BO33">
        <v>93.7</v>
      </c>
      <c r="BP33">
        <v>93.4</v>
      </c>
      <c r="BQ33">
        <v>5.3</v>
      </c>
      <c r="BR33">
        <v>6.4</v>
      </c>
      <c r="BS33">
        <v>5.6</v>
      </c>
      <c r="BT33">
        <v>33.700000000000003</v>
      </c>
      <c r="BU33">
        <v>43.1</v>
      </c>
      <c r="BV33">
        <v>37.799999999999997</v>
      </c>
      <c r="BW33">
        <v>276</v>
      </c>
      <c r="BX33">
        <v>276</v>
      </c>
      <c r="BY33">
        <v>276</v>
      </c>
      <c r="BZ33">
        <v>3.4</v>
      </c>
      <c r="CA33">
        <v>6.1</v>
      </c>
      <c r="CB33">
        <v>5.7</v>
      </c>
      <c r="CC33">
        <v>0.4</v>
      </c>
      <c r="CD33">
        <v>0.4</v>
      </c>
      <c r="CE33">
        <v>0.4</v>
      </c>
      <c r="CF33">
        <v>0.5</v>
      </c>
      <c r="CG33">
        <v>0.5</v>
      </c>
      <c r="CH33">
        <v>0.5</v>
      </c>
      <c r="CI33">
        <v>35</v>
      </c>
      <c r="CJ33">
        <v>35</v>
      </c>
      <c r="CK33">
        <v>35</v>
      </c>
      <c r="CL33">
        <v>121.8</v>
      </c>
      <c r="CM33">
        <v>184.1</v>
      </c>
      <c r="CN33">
        <v>147.4</v>
      </c>
      <c r="CO33">
        <v>1660</v>
      </c>
      <c r="CP33">
        <v>720</v>
      </c>
      <c r="CQ33">
        <v>720</v>
      </c>
      <c r="CR33">
        <v>1450</v>
      </c>
      <c r="CS33">
        <v>5.5899999999999998E-2</v>
      </c>
      <c r="CT33">
        <v>5.5899999999999998E-2</v>
      </c>
      <c r="CU33">
        <v>5.5899999999999998E-2</v>
      </c>
      <c r="CV33">
        <v>8.8900000000000007E-2</v>
      </c>
      <c r="CW33">
        <v>8.8900000000000007E-2</v>
      </c>
      <c r="CX33">
        <v>8.8900000000000007E-2</v>
      </c>
      <c r="CY33">
        <v>6.0999999999999999E-2</v>
      </c>
      <c r="CZ33">
        <v>6.0999999999999999E-2</v>
      </c>
      <c r="DA33">
        <v>6.0999999999999999E-2</v>
      </c>
      <c r="DB33">
        <v>5.8400000000000001E-2</v>
      </c>
      <c r="DC33">
        <v>6.3500000000000001E-2</v>
      </c>
      <c r="DD33">
        <v>6.0999999999999999E-2</v>
      </c>
      <c r="DE33">
        <v>5.33E-2</v>
      </c>
      <c r="DF33">
        <v>6.3500000000000001E-2</v>
      </c>
      <c r="DG33">
        <v>5.8400000000000001E-2</v>
      </c>
      <c r="DH33">
        <v>0</v>
      </c>
      <c r="DI33">
        <v>14</v>
      </c>
      <c r="DJ33">
        <v>5.0799999999999998E-2</v>
      </c>
      <c r="DK33" t="s">
        <v>301</v>
      </c>
      <c r="DL33" t="s">
        <v>290</v>
      </c>
      <c r="DM33">
        <v>8252</v>
      </c>
      <c r="DN33">
        <v>8231</v>
      </c>
      <c r="DO33">
        <v>1279</v>
      </c>
      <c r="DP33" t="s">
        <v>403</v>
      </c>
      <c r="DQ33" t="s">
        <v>142</v>
      </c>
      <c r="DR33">
        <v>14</v>
      </c>
      <c r="DS33">
        <v>20000818</v>
      </c>
      <c r="DT33" t="s">
        <v>412</v>
      </c>
      <c r="DU33" t="s">
        <v>380</v>
      </c>
      <c r="DV33" t="s">
        <v>143</v>
      </c>
    </row>
    <row r="34" spans="1:126">
      <c r="A34" t="s">
        <v>126</v>
      </c>
      <c r="B34">
        <v>1</v>
      </c>
      <c r="C34">
        <v>7.1</v>
      </c>
      <c r="D34">
        <v>36204</v>
      </c>
      <c r="E34" t="s">
        <v>144</v>
      </c>
      <c r="F34" t="s">
        <v>145</v>
      </c>
      <c r="G34">
        <v>20000824</v>
      </c>
      <c r="H34" t="s">
        <v>415</v>
      </c>
      <c r="I34" t="s">
        <v>295</v>
      </c>
      <c r="J34">
        <v>20000825</v>
      </c>
      <c r="K34" t="s">
        <v>131</v>
      </c>
      <c r="L34" t="s">
        <v>314</v>
      </c>
      <c r="M34" t="s">
        <v>133</v>
      </c>
      <c r="N34" t="s">
        <v>133</v>
      </c>
      <c r="O34" t="s">
        <v>133</v>
      </c>
      <c r="P34">
        <v>-0.26469999999999999</v>
      </c>
      <c r="Q34" t="s">
        <v>135</v>
      </c>
      <c r="R34" t="s">
        <v>136</v>
      </c>
      <c r="S34" t="s">
        <v>135</v>
      </c>
      <c r="T34" t="s">
        <v>137</v>
      </c>
      <c r="U34" t="s">
        <v>137</v>
      </c>
      <c r="V34">
        <v>0</v>
      </c>
      <c r="W34" t="s">
        <v>286</v>
      </c>
      <c r="X34">
        <v>143.5</v>
      </c>
      <c r="Y34">
        <v>20000822</v>
      </c>
      <c r="Z34" t="s">
        <v>138</v>
      </c>
      <c r="AA34" t="s">
        <v>328</v>
      </c>
      <c r="AB34">
        <v>9903160</v>
      </c>
      <c r="AC34">
        <v>40</v>
      </c>
      <c r="AD34">
        <v>59.93</v>
      </c>
      <c r="AE34">
        <v>66.66</v>
      </c>
      <c r="AF34">
        <v>10.89</v>
      </c>
      <c r="AG34">
        <v>10.23</v>
      </c>
      <c r="AH34">
        <v>10.37</v>
      </c>
      <c r="AI34">
        <v>160</v>
      </c>
      <c r="AJ34" t="s">
        <v>416</v>
      </c>
      <c r="AK34">
        <v>40</v>
      </c>
      <c r="AL34">
        <v>5.7</v>
      </c>
      <c r="AM34">
        <v>1.4</v>
      </c>
      <c r="AN34">
        <v>7.1</v>
      </c>
      <c r="AO34">
        <v>0</v>
      </c>
      <c r="AP34">
        <v>3147</v>
      </c>
      <c r="AQ34">
        <v>3157</v>
      </c>
      <c r="AR34">
        <v>3152.4</v>
      </c>
      <c r="AS34">
        <v>13.4</v>
      </c>
      <c r="AT34">
        <v>13.9</v>
      </c>
      <c r="AU34">
        <v>13.6</v>
      </c>
      <c r="AV34">
        <v>2.15</v>
      </c>
      <c r="AW34">
        <v>2.2200000000000002</v>
      </c>
      <c r="AX34">
        <v>2.19</v>
      </c>
      <c r="AY34">
        <v>5.9</v>
      </c>
      <c r="AZ34">
        <v>6.2</v>
      </c>
      <c r="BA34">
        <v>6</v>
      </c>
      <c r="BB34">
        <v>0</v>
      </c>
      <c r="BC34">
        <v>0</v>
      </c>
      <c r="BD34">
        <v>0</v>
      </c>
      <c r="BE34">
        <v>823</v>
      </c>
      <c r="BF34">
        <v>872</v>
      </c>
      <c r="BG34">
        <v>856</v>
      </c>
      <c r="BH34">
        <v>143</v>
      </c>
      <c r="BI34">
        <v>144.1</v>
      </c>
      <c r="BJ34">
        <v>143.4</v>
      </c>
      <c r="BK34">
        <v>87.2</v>
      </c>
      <c r="BL34">
        <v>88.3</v>
      </c>
      <c r="BM34">
        <v>87.9</v>
      </c>
      <c r="BN34">
        <v>93.2</v>
      </c>
      <c r="BO34">
        <v>93.9</v>
      </c>
      <c r="BP34">
        <v>93.6</v>
      </c>
      <c r="BQ34">
        <v>5.2</v>
      </c>
      <c r="BR34">
        <v>6.3</v>
      </c>
      <c r="BS34">
        <v>5.8</v>
      </c>
      <c r="BT34">
        <v>32.799999999999997</v>
      </c>
      <c r="BU34">
        <v>44</v>
      </c>
      <c r="BV34">
        <v>37.1</v>
      </c>
      <c r="BW34">
        <v>272</v>
      </c>
      <c r="BX34">
        <v>276</v>
      </c>
      <c r="BY34">
        <v>276</v>
      </c>
      <c r="BZ34">
        <v>5.4</v>
      </c>
      <c r="CA34">
        <v>6.8</v>
      </c>
      <c r="CB34">
        <v>5.8</v>
      </c>
      <c r="CC34">
        <v>0.4</v>
      </c>
      <c r="CD34">
        <v>0.4</v>
      </c>
      <c r="CE34">
        <v>0.4</v>
      </c>
      <c r="CF34">
        <v>0.45</v>
      </c>
      <c r="CG34">
        <v>0.5</v>
      </c>
      <c r="CH34">
        <v>0.5</v>
      </c>
      <c r="CI34">
        <v>35</v>
      </c>
      <c r="CJ34">
        <v>35</v>
      </c>
      <c r="CK34">
        <v>35</v>
      </c>
      <c r="CL34">
        <v>96.3</v>
      </c>
      <c r="CM34">
        <v>195.4</v>
      </c>
      <c r="CN34">
        <v>146.1</v>
      </c>
      <c r="CO34">
        <v>1660</v>
      </c>
      <c r="CP34">
        <v>720</v>
      </c>
      <c r="CQ34">
        <v>720</v>
      </c>
      <c r="CR34">
        <v>1500</v>
      </c>
      <c r="CS34">
        <v>5.8400000000000001E-2</v>
      </c>
      <c r="CT34">
        <v>5.8400000000000001E-2</v>
      </c>
      <c r="CU34">
        <v>5.8400000000000001E-2</v>
      </c>
      <c r="CV34">
        <v>8.6400000000000005E-2</v>
      </c>
      <c r="CW34">
        <v>8.6400000000000005E-2</v>
      </c>
      <c r="CX34">
        <v>8.6400000000000005E-2</v>
      </c>
      <c r="CY34">
        <v>6.0999999999999999E-2</v>
      </c>
      <c r="CZ34">
        <v>6.0999999999999999E-2</v>
      </c>
      <c r="DA34">
        <v>6.0999999999999999E-2</v>
      </c>
      <c r="DB34">
        <v>5.8400000000000001E-2</v>
      </c>
      <c r="DC34">
        <v>6.3500000000000001E-2</v>
      </c>
      <c r="DD34">
        <v>6.0999999999999999E-2</v>
      </c>
      <c r="DE34">
        <v>5.33E-2</v>
      </c>
      <c r="DF34">
        <v>6.3500000000000001E-2</v>
      </c>
      <c r="DG34">
        <v>5.8400000000000001E-2</v>
      </c>
      <c r="DH34">
        <v>0</v>
      </c>
      <c r="DI34">
        <v>15</v>
      </c>
      <c r="DJ34">
        <v>4.8300000000000003E-2</v>
      </c>
      <c r="DK34" t="s">
        <v>301</v>
      </c>
      <c r="DL34" t="s">
        <v>290</v>
      </c>
      <c r="DM34">
        <v>8252</v>
      </c>
      <c r="DN34">
        <v>8231</v>
      </c>
      <c r="DO34">
        <v>1279</v>
      </c>
      <c r="DP34" t="s">
        <v>403</v>
      </c>
      <c r="DQ34" t="s">
        <v>142</v>
      </c>
      <c r="DR34" t="s">
        <v>417</v>
      </c>
      <c r="DS34">
        <v>20000824</v>
      </c>
      <c r="DT34" t="s">
        <v>415</v>
      </c>
      <c r="DU34" t="s">
        <v>380</v>
      </c>
      <c r="DV34" t="s">
        <v>143</v>
      </c>
    </row>
    <row r="35" spans="1:126">
      <c r="A35" t="s">
        <v>126</v>
      </c>
      <c r="B35">
        <v>1</v>
      </c>
      <c r="C35">
        <v>3.9</v>
      </c>
      <c r="D35">
        <v>36205</v>
      </c>
      <c r="E35" t="s">
        <v>144</v>
      </c>
      <c r="F35" t="s">
        <v>145</v>
      </c>
      <c r="G35">
        <v>20000830</v>
      </c>
      <c r="H35" t="s">
        <v>418</v>
      </c>
      <c r="I35" t="s">
        <v>236</v>
      </c>
      <c r="J35">
        <v>20000831</v>
      </c>
      <c r="K35" t="s">
        <v>131</v>
      </c>
      <c r="L35" t="s">
        <v>419</v>
      </c>
      <c r="M35" t="s">
        <v>133</v>
      </c>
      <c r="N35" t="s">
        <v>133</v>
      </c>
      <c r="O35" t="s">
        <v>133</v>
      </c>
      <c r="P35">
        <v>-1.2059</v>
      </c>
      <c r="Q35" t="s">
        <v>135</v>
      </c>
      <c r="R35" t="s">
        <v>136</v>
      </c>
      <c r="S35" t="s">
        <v>135</v>
      </c>
      <c r="T35" t="s">
        <v>137</v>
      </c>
      <c r="U35" t="s">
        <v>137</v>
      </c>
      <c r="V35">
        <v>0</v>
      </c>
      <c r="W35" t="s">
        <v>286</v>
      </c>
      <c r="X35">
        <v>143.5</v>
      </c>
      <c r="Y35">
        <v>20000828</v>
      </c>
      <c r="Z35" t="s">
        <v>138</v>
      </c>
      <c r="AA35" t="s">
        <v>420</v>
      </c>
      <c r="AB35">
        <v>9903160</v>
      </c>
      <c r="AC35">
        <v>40</v>
      </c>
      <c r="AD35">
        <v>71.790000000000006</v>
      </c>
      <c r="AE35">
        <v>66.760000000000005</v>
      </c>
      <c r="AF35">
        <v>10.88</v>
      </c>
      <c r="AG35">
        <v>10.220000000000001</v>
      </c>
      <c r="AH35">
        <v>10.4</v>
      </c>
      <c r="AI35">
        <v>260</v>
      </c>
      <c r="AJ35" t="s">
        <v>421</v>
      </c>
      <c r="AK35">
        <v>40</v>
      </c>
      <c r="AL35">
        <v>2.1</v>
      </c>
      <c r="AM35">
        <v>1.8</v>
      </c>
      <c r="AN35">
        <v>3.9</v>
      </c>
      <c r="AO35">
        <v>0</v>
      </c>
      <c r="AP35">
        <v>3147</v>
      </c>
      <c r="AQ35">
        <v>3159</v>
      </c>
      <c r="AR35">
        <v>3151.4</v>
      </c>
      <c r="AS35">
        <v>13.1</v>
      </c>
      <c r="AT35">
        <v>13.7</v>
      </c>
      <c r="AU35">
        <v>13.4</v>
      </c>
      <c r="AV35">
        <v>2.17</v>
      </c>
      <c r="AW35">
        <v>2.27</v>
      </c>
      <c r="AX35">
        <v>2.21</v>
      </c>
      <c r="AY35">
        <v>6.3</v>
      </c>
      <c r="AZ35">
        <v>6.7</v>
      </c>
      <c r="BA35">
        <v>6.5</v>
      </c>
      <c r="BB35">
        <v>0</v>
      </c>
      <c r="BC35">
        <v>0</v>
      </c>
      <c r="BD35">
        <v>0</v>
      </c>
      <c r="BE35">
        <v>824</v>
      </c>
      <c r="BF35">
        <v>874</v>
      </c>
      <c r="BG35">
        <v>850</v>
      </c>
      <c r="BH35">
        <v>143.1</v>
      </c>
      <c r="BI35">
        <v>143.9</v>
      </c>
      <c r="BJ35">
        <v>143.5</v>
      </c>
      <c r="BK35">
        <v>87.3</v>
      </c>
      <c r="BL35">
        <v>88.2</v>
      </c>
      <c r="BM35">
        <v>87.8</v>
      </c>
      <c r="BN35">
        <v>93.3</v>
      </c>
      <c r="BO35">
        <v>93.8</v>
      </c>
      <c r="BP35">
        <v>93.6</v>
      </c>
      <c r="BQ35">
        <v>5.4</v>
      </c>
      <c r="BR35">
        <v>6.2</v>
      </c>
      <c r="BS35">
        <v>5.8</v>
      </c>
      <c r="BT35">
        <v>34.5</v>
      </c>
      <c r="BU35">
        <v>46.1</v>
      </c>
      <c r="BV35">
        <v>39.4</v>
      </c>
      <c r="BW35">
        <v>276</v>
      </c>
      <c r="BX35">
        <v>276</v>
      </c>
      <c r="BY35">
        <v>276</v>
      </c>
      <c r="BZ35">
        <v>6.1</v>
      </c>
      <c r="CA35">
        <v>6.8</v>
      </c>
      <c r="CB35">
        <v>6.2</v>
      </c>
      <c r="CC35">
        <v>0.4</v>
      </c>
      <c r="CD35">
        <v>0.4</v>
      </c>
      <c r="CE35">
        <v>0.4</v>
      </c>
      <c r="CF35">
        <v>0.5</v>
      </c>
      <c r="CG35">
        <v>0.5</v>
      </c>
      <c r="CH35">
        <v>0.5</v>
      </c>
      <c r="CI35">
        <v>35</v>
      </c>
      <c r="CJ35">
        <v>35</v>
      </c>
      <c r="CK35">
        <v>35</v>
      </c>
      <c r="CL35">
        <v>76.5</v>
      </c>
      <c r="CM35">
        <v>158.6</v>
      </c>
      <c r="CN35">
        <v>117.7</v>
      </c>
      <c r="CO35">
        <v>1660</v>
      </c>
      <c r="CP35">
        <v>720</v>
      </c>
      <c r="CQ35">
        <v>720</v>
      </c>
      <c r="CR35">
        <v>1400</v>
      </c>
      <c r="CS35">
        <v>5.5899999999999998E-2</v>
      </c>
      <c r="CT35">
        <v>5.5899999999999998E-2</v>
      </c>
      <c r="CU35">
        <v>5.5899999999999998E-2</v>
      </c>
      <c r="CV35">
        <v>8.3799999999999999E-2</v>
      </c>
      <c r="CW35">
        <v>8.3799999999999999E-2</v>
      </c>
      <c r="CX35">
        <v>8.3799999999999999E-2</v>
      </c>
      <c r="CY35">
        <v>6.0999999999999999E-2</v>
      </c>
      <c r="CZ35">
        <v>6.0999999999999999E-2</v>
      </c>
      <c r="DA35">
        <v>6.0999999999999999E-2</v>
      </c>
      <c r="DB35">
        <v>5.8400000000000001E-2</v>
      </c>
      <c r="DC35">
        <v>6.3500000000000001E-2</v>
      </c>
      <c r="DD35">
        <v>6.0999999999999999E-2</v>
      </c>
      <c r="DE35">
        <v>5.33E-2</v>
      </c>
      <c r="DF35">
        <v>6.3500000000000001E-2</v>
      </c>
      <c r="DG35">
        <v>5.8400000000000001E-2</v>
      </c>
      <c r="DH35">
        <v>0</v>
      </c>
      <c r="DI35">
        <v>16</v>
      </c>
      <c r="DJ35">
        <v>5.33E-2</v>
      </c>
      <c r="DK35" t="s">
        <v>301</v>
      </c>
      <c r="DL35" t="s">
        <v>290</v>
      </c>
      <c r="DM35">
        <v>8252</v>
      </c>
      <c r="DN35">
        <v>8231</v>
      </c>
      <c r="DO35">
        <v>1279</v>
      </c>
      <c r="DP35" t="s">
        <v>403</v>
      </c>
      <c r="DQ35" t="s">
        <v>142</v>
      </c>
      <c r="DR35" t="s">
        <v>422</v>
      </c>
      <c r="DS35">
        <v>20000830</v>
      </c>
      <c r="DT35" t="s">
        <v>418</v>
      </c>
      <c r="DU35" t="s">
        <v>380</v>
      </c>
      <c r="DV35" t="s">
        <v>143</v>
      </c>
    </row>
    <row r="36" spans="1:126">
      <c r="A36" t="s">
        <v>160</v>
      </c>
      <c r="B36">
        <v>2</v>
      </c>
      <c r="C36">
        <v>11.7</v>
      </c>
      <c r="D36">
        <v>36199</v>
      </c>
      <c r="E36" t="s">
        <v>144</v>
      </c>
      <c r="F36" t="s">
        <v>145</v>
      </c>
      <c r="G36">
        <v>20000911</v>
      </c>
      <c r="H36" t="s">
        <v>438</v>
      </c>
      <c r="I36" t="s">
        <v>236</v>
      </c>
      <c r="J36">
        <v>20000912</v>
      </c>
      <c r="K36">
        <v>20010311</v>
      </c>
      <c r="L36" t="s">
        <v>133</v>
      </c>
      <c r="M36" t="s">
        <v>133</v>
      </c>
      <c r="N36" t="s">
        <v>133</v>
      </c>
      <c r="O36" t="s">
        <v>133</v>
      </c>
      <c r="P36">
        <v>1.0882000000000001</v>
      </c>
      <c r="Q36" t="s">
        <v>135</v>
      </c>
      <c r="R36" t="s">
        <v>136</v>
      </c>
      <c r="S36" t="s">
        <v>135</v>
      </c>
      <c r="T36" t="s">
        <v>137</v>
      </c>
      <c r="U36" t="s">
        <v>137</v>
      </c>
      <c r="V36">
        <v>0</v>
      </c>
      <c r="W36" t="s">
        <v>147</v>
      </c>
      <c r="X36">
        <v>143.5</v>
      </c>
      <c r="Y36">
        <v>20000909</v>
      </c>
      <c r="Z36" t="s">
        <v>138</v>
      </c>
      <c r="AA36" t="s">
        <v>206</v>
      </c>
      <c r="AB36">
        <v>9903160</v>
      </c>
      <c r="AC36">
        <v>40</v>
      </c>
      <c r="AD36">
        <v>70.819999999999993</v>
      </c>
      <c r="AE36">
        <v>66.84</v>
      </c>
      <c r="AF36">
        <v>10.87</v>
      </c>
      <c r="AG36">
        <v>10.23</v>
      </c>
      <c r="AH36">
        <v>10.29</v>
      </c>
      <c r="AI36">
        <v>80</v>
      </c>
      <c r="AJ36" t="s">
        <v>439</v>
      </c>
      <c r="AK36">
        <v>40</v>
      </c>
      <c r="AL36">
        <v>5.3</v>
      </c>
      <c r="AM36">
        <v>6.4</v>
      </c>
      <c r="AN36">
        <v>11.7</v>
      </c>
      <c r="AO36">
        <v>0</v>
      </c>
      <c r="AP36">
        <v>3147</v>
      </c>
      <c r="AQ36">
        <v>3153</v>
      </c>
      <c r="AR36">
        <v>3151</v>
      </c>
      <c r="AS36">
        <v>13.2</v>
      </c>
      <c r="AT36">
        <v>13.5</v>
      </c>
      <c r="AU36">
        <v>13.4</v>
      </c>
      <c r="AV36">
        <v>2.12</v>
      </c>
      <c r="AW36">
        <v>2.2400000000000002</v>
      </c>
      <c r="AX36">
        <v>2.19</v>
      </c>
      <c r="AY36">
        <v>4456</v>
      </c>
      <c r="AZ36">
        <v>5199</v>
      </c>
      <c r="BA36">
        <v>4964</v>
      </c>
      <c r="BB36">
        <v>1782</v>
      </c>
      <c r="BC36">
        <v>2130</v>
      </c>
      <c r="BD36">
        <v>1894</v>
      </c>
      <c r="BE36">
        <v>828</v>
      </c>
      <c r="BF36">
        <v>867</v>
      </c>
      <c r="BG36">
        <v>848</v>
      </c>
      <c r="BH36">
        <v>143.30000000000001</v>
      </c>
      <c r="BI36">
        <v>143.5</v>
      </c>
      <c r="BJ36">
        <v>143.5</v>
      </c>
      <c r="BK36">
        <v>87.5</v>
      </c>
      <c r="BL36">
        <v>88.2</v>
      </c>
      <c r="BM36">
        <v>87.7</v>
      </c>
      <c r="BN36">
        <v>93.2</v>
      </c>
      <c r="BO36">
        <v>93.9</v>
      </c>
      <c r="BP36">
        <v>93.5</v>
      </c>
      <c r="BQ36">
        <v>5.6</v>
      </c>
      <c r="BR36">
        <v>6.2</v>
      </c>
      <c r="BS36">
        <v>5.8</v>
      </c>
      <c r="BT36">
        <v>25.4</v>
      </c>
      <c r="BU36">
        <v>30.6</v>
      </c>
      <c r="BV36">
        <v>27.7</v>
      </c>
      <c r="BW36">
        <v>269</v>
      </c>
      <c r="BX36">
        <v>279</v>
      </c>
      <c r="BY36">
        <v>275</v>
      </c>
      <c r="BZ36">
        <v>9.6999999999999993</v>
      </c>
      <c r="CA36">
        <v>11.5</v>
      </c>
      <c r="CB36">
        <v>10.6</v>
      </c>
      <c r="CC36">
        <v>0.1</v>
      </c>
      <c r="CD36">
        <v>0.5</v>
      </c>
      <c r="CE36">
        <v>0.5</v>
      </c>
      <c r="CF36">
        <v>0.4</v>
      </c>
      <c r="CG36">
        <v>0.6</v>
      </c>
      <c r="CH36">
        <v>0.49</v>
      </c>
      <c r="CI36">
        <v>35</v>
      </c>
      <c r="CJ36">
        <v>35</v>
      </c>
      <c r="CK36">
        <v>35</v>
      </c>
      <c r="CL36">
        <v>136</v>
      </c>
      <c r="CM36">
        <v>157</v>
      </c>
      <c r="CN36">
        <v>152</v>
      </c>
      <c r="CO36">
        <v>1660</v>
      </c>
      <c r="CP36">
        <v>720</v>
      </c>
      <c r="CQ36">
        <v>540</v>
      </c>
      <c r="CR36">
        <v>1760</v>
      </c>
      <c r="CS36">
        <v>7.6200000000000004E-2</v>
      </c>
      <c r="CT36">
        <v>7.8700000000000006E-2</v>
      </c>
      <c r="CU36">
        <v>7.7499999999999999E-2</v>
      </c>
      <c r="CV36">
        <v>9.9099999999999994E-2</v>
      </c>
      <c r="CW36">
        <v>0.1067</v>
      </c>
      <c r="CX36">
        <v>0.1016</v>
      </c>
      <c r="CY36">
        <v>6.3500000000000001E-2</v>
      </c>
      <c r="CZ36">
        <v>6.6000000000000003E-2</v>
      </c>
      <c r="DA36">
        <v>6.54E-2</v>
      </c>
      <c r="DB36">
        <v>5.0799999999999998E-2</v>
      </c>
      <c r="DC36">
        <v>6.0999999999999999E-2</v>
      </c>
      <c r="DD36">
        <v>5.5899999999999998E-2</v>
      </c>
      <c r="DE36">
        <v>5.5899999999999998E-2</v>
      </c>
      <c r="DF36">
        <v>6.3500000000000001E-2</v>
      </c>
      <c r="DG36">
        <v>5.9700000000000003E-2</v>
      </c>
      <c r="DH36">
        <v>2.5000000000000001E-3</v>
      </c>
      <c r="DI36">
        <v>2</v>
      </c>
      <c r="DJ36">
        <v>5.33E-2</v>
      </c>
      <c r="DK36">
        <v>785</v>
      </c>
      <c r="DL36">
        <v>103</v>
      </c>
      <c r="DM36">
        <v>8252</v>
      </c>
      <c r="DN36" t="s">
        <v>188</v>
      </c>
      <c r="DO36">
        <v>1037</v>
      </c>
      <c r="DP36">
        <v>2405</v>
      </c>
      <c r="DQ36" t="s">
        <v>142</v>
      </c>
      <c r="DR36" t="s">
        <v>440</v>
      </c>
      <c r="DS36">
        <v>20000911</v>
      </c>
      <c r="DT36" t="s">
        <v>438</v>
      </c>
      <c r="DU36">
        <v>103</v>
      </c>
      <c r="DV36" t="s">
        <v>143</v>
      </c>
    </row>
    <row r="37" spans="1:126">
      <c r="A37" t="s">
        <v>126</v>
      </c>
      <c r="B37">
        <v>1</v>
      </c>
      <c r="C37">
        <v>8</v>
      </c>
      <c r="D37">
        <v>36206</v>
      </c>
      <c r="E37" t="s">
        <v>144</v>
      </c>
      <c r="F37" t="s">
        <v>145</v>
      </c>
      <c r="G37">
        <v>20000914</v>
      </c>
      <c r="H37" t="s">
        <v>194</v>
      </c>
      <c r="I37" t="s">
        <v>236</v>
      </c>
      <c r="J37">
        <v>20000915</v>
      </c>
      <c r="K37">
        <v>20010314</v>
      </c>
      <c r="L37" t="s">
        <v>133</v>
      </c>
      <c r="M37" t="s">
        <v>133</v>
      </c>
      <c r="N37" t="s">
        <v>133</v>
      </c>
      <c r="O37" t="s">
        <v>133</v>
      </c>
      <c r="P37">
        <v>0</v>
      </c>
      <c r="Q37" t="s">
        <v>135</v>
      </c>
      <c r="R37" t="s">
        <v>136</v>
      </c>
      <c r="S37" t="s">
        <v>135</v>
      </c>
      <c r="T37" t="s">
        <v>137</v>
      </c>
      <c r="U37" t="s">
        <v>137</v>
      </c>
      <c r="V37">
        <v>0</v>
      </c>
      <c r="W37" t="s">
        <v>164</v>
      </c>
      <c r="X37">
        <v>143.5</v>
      </c>
      <c r="Y37">
        <v>20000912</v>
      </c>
      <c r="Z37" t="s">
        <v>138</v>
      </c>
      <c r="AA37" t="s">
        <v>441</v>
      </c>
      <c r="AB37">
        <v>9903160</v>
      </c>
      <c r="AC37">
        <v>40</v>
      </c>
      <c r="AD37">
        <v>71.72</v>
      </c>
      <c r="AE37">
        <v>66.86</v>
      </c>
      <c r="AF37">
        <v>10.88</v>
      </c>
      <c r="AG37">
        <v>10.14</v>
      </c>
      <c r="AH37">
        <v>10.36</v>
      </c>
      <c r="AI37">
        <v>210</v>
      </c>
      <c r="AJ37" t="s">
        <v>442</v>
      </c>
      <c r="AK37">
        <v>40</v>
      </c>
      <c r="AL37">
        <v>5.6</v>
      </c>
      <c r="AM37">
        <v>2.4</v>
      </c>
      <c r="AN37">
        <v>8</v>
      </c>
      <c r="AO37">
        <v>0</v>
      </c>
      <c r="AP37">
        <v>3144</v>
      </c>
      <c r="AQ37">
        <v>3156</v>
      </c>
      <c r="AR37">
        <v>3151.5</v>
      </c>
      <c r="AS37">
        <v>13.1</v>
      </c>
      <c r="AT37">
        <v>13.6</v>
      </c>
      <c r="AU37">
        <v>13.3</v>
      </c>
      <c r="AV37">
        <v>2.17</v>
      </c>
      <c r="AW37">
        <v>2.25</v>
      </c>
      <c r="AX37">
        <v>2.2000000000000002</v>
      </c>
      <c r="AY37">
        <v>5.9</v>
      </c>
      <c r="AZ37">
        <v>6.6</v>
      </c>
      <c r="BA37">
        <v>6.2</v>
      </c>
      <c r="BB37">
        <v>0</v>
      </c>
      <c r="BC37">
        <v>0</v>
      </c>
      <c r="BD37">
        <v>0</v>
      </c>
      <c r="BE37">
        <v>841</v>
      </c>
      <c r="BF37">
        <v>868</v>
      </c>
      <c r="BG37">
        <v>853</v>
      </c>
      <c r="BH37">
        <v>143</v>
      </c>
      <c r="BI37">
        <v>144.19999999999999</v>
      </c>
      <c r="BJ37">
        <v>143.4</v>
      </c>
      <c r="BK37">
        <v>87.2</v>
      </c>
      <c r="BL37">
        <v>88.4</v>
      </c>
      <c r="BM37">
        <v>87.9</v>
      </c>
      <c r="BN37">
        <v>93</v>
      </c>
      <c r="BO37">
        <v>93.9</v>
      </c>
      <c r="BP37">
        <v>93.4</v>
      </c>
      <c r="BQ37">
        <v>5.0999999999999996</v>
      </c>
      <c r="BR37">
        <v>6.1</v>
      </c>
      <c r="BS37">
        <v>5.6</v>
      </c>
      <c r="BT37">
        <v>33.200000000000003</v>
      </c>
      <c r="BU37">
        <v>40.200000000000003</v>
      </c>
      <c r="BV37">
        <v>35.9</v>
      </c>
      <c r="BW37">
        <v>276</v>
      </c>
      <c r="BX37">
        <v>279</v>
      </c>
      <c r="BY37">
        <v>276</v>
      </c>
      <c r="BZ37">
        <v>5.4</v>
      </c>
      <c r="CA37">
        <v>7.4</v>
      </c>
      <c r="CB37">
        <v>6.4</v>
      </c>
      <c r="CC37">
        <v>0.4</v>
      </c>
      <c r="CD37">
        <v>0.6</v>
      </c>
      <c r="CE37">
        <v>0.5</v>
      </c>
      <c r="CF37">
        <v>0.5</v>
      </c>
      <c r="CG37">
        <v>0.5</v>
      </c>
      <c r="CH37">
        <v>0.5</v>
      </c>
      <c r="CI37">
        <v>35</v>
      </c>
      <c r="CJ37">
        <v>35</v>
      </c>
      <c r="CK37">
        <v>35</v>
      </c>
      <c r="CL37">
        <v>110.4</v>
      </c>
      <c r="CM37">
        <v>150.1</v>
      </c>
      <c r="CN37">
        <v>130.5</v>
      </c>
      <c r="CO37">
        <v>1660</v>
      </c>
      <c r="CP37">
        <v>720</v>
      </c>
      <c r="CQ37">
        <v>720</v>
      </c>
      <c r="CR37">
        <v>1450</v>
      </c>
      <c r="CS37">
        <v>6.3500000000000001E-2</v>
      </c>
      <c r="CT37">
        <v>6.3500000000000001E-2</v>
      </c>
      <c r="CU37">
        <v>6.3500000000000001E-2</v>
      </c>
      <c r="CV37">
        <v>8.6400000000000005E-2</v>
      </c>
      <c r="CW37">
        <v>8.6400000000000005E-2</v>
      </c>
      <c r="CX37">
        <v>8.6400000000000005E-2</v>
      </c>
      <c r="CY37">
        <v>6.0999999999999999E-2</v>
      </c>
      <c r="CZ37">
        <v>6.0999999999999999E-2</v>
      </c>
      <c r="DA37">
        <v>6.0999999999999999E-2</v>
      </c>
      <c r="DB37">
        <v>5.8400000000000001E-2</v>
      </c>
      <c r="DC37">
        <v>6.3500000000000001E-2</v>
      </c>
      <c r="DD37">
        <v>6.0999999999999999E-2</v>
      </c>
      <c r="DE37">
        <v>5.33E-2</v>
      </c>
      <c r="DF37">
        <v>6.3500000000000001E-2</v>
      </c>
      <c r="DG37">
        <v>5.8400000000000001E-2</v>
      </c>
      <c r="DH37">
        <v>0</v>
      </c>
      <c r="DI37">
        <v>8</v>
      </c>
      <c r="DJ37">
        <v>5.0799999999999998E-2</v>
      </c>
      <c r="DK37" t="s">
        <v>301</v>
      </c>
      <c r="DL37" t="s">
        <v>290</v>
      </c>
      <c r="DM37">
        <v>8252</v>
      </c>
      <c r="DN37">
        <v>8231</v>
      </c>
      <c r="DO37">
        <v>1279</v>
      </c>
      <c r="DP37" t="s">
        <v>403</v>
      </c>
      <c r="DQ37" t="s">
        <v>142</v>
      </c>
      <c r="DR37" t="s">
        <v>443</v>
      </c>
      <c r="DS37">
        <v>20000914</v>
      </c>
      <c r="DT37" t="s">
        <v>194</v>
      </c>
      <c r="DU37" t="s">
        <v>380</v>
      </c>
      <c r="DV37" t="s">
        <v>143</v>
      </c>
    </row>
    <row r="38" spans="1:126">
      <c r="A38" t="s">
        <v>239</v>
      </c>
      <c r="B38">
        <v>1</v>
      </c>
      <c r="C38">
        <v>16</v>
      </c>
      <c r="D38">
        <v>36210</v>
      </c>
      <c r="E38">
        <v>1006</v>
      </c>
      <c r="F38" t="s">
        <v>145</v>
      </c>
      <c r="G38">
        <v>20000921</v>
      </c>
      <c r="H38" t="s">
        <v>444</v>
      </c>
      <c r="I38" t="s">
        <v>236</v>
      </c>
      <c r="J38">
        <v>20000925</v>
      </c>
      <c r="K38">
        <v>20010321</v>
      </c>
      <c r="L38" t="s">
        <v>133</v>
      </c>
      <c r="M38" t="s">
        <v>133</v>
      </c>
      <c r="N38" t="s">
        <v>133</v>
      </c>
      <c r="O38" t="s">
        <v>133</v>
      </c>
      <c r="P38">
        <v>-0.20830000000000001</v>
      </c>
      <c r="Q38" t="s">
        <v>135</v>
      </c>
      <c r="R38" t="s">
        <v>136</v>
      </c>
      <c r="S38" t="s">
        <v>135</v>
      </c>
      <c r="T38" t="s">
        <v>137</v>
      </c>
      <c r="U38" t="s">
        <v>137</v>
      </c>
      <c r="V38">
        <v>0</v>
      </c>
      <c r="W38" t="s">
        <v>164</v>
      </c>
      <c r="X38">
        <v>143.5</v>
      </c>
      <c r="Y38">
        <v>20000919</v>
      </c>
      <c r="Z38" t="s">
        <v>138</v>
      </c>
      <c r="AA38" t="s">
        <v>186</v>
      </c>
      <c r="AB38">
        <v>9910650</v>
      </c>
      <c r="AC38">
        <v>40</v>
      </c>
      <c r="AD38">
        <v>59.93</v>
      </c>
      <c r="AE38">
        <v>51.98</v>
      </c>
      <c r="AF38">
        <v>10.11</v>
      </c>
      <c r="AG38">
        <v>9.02</v>
      </c>
      <c r="AH38">
        <v>9.0399999999999991</v>
      </c>
      <c r="AI38">
        <v>440</v>
      </c>
      <c r="AJ38">
        <v>36210</v>
      </c>
      <c r="AK38">
        <v>40</v>
      </c>
      <c r="AL38">
        <v>8</v>
      </c>
      <c r="AM38">
        <v>8</v>
      </c>
      <c r="AN38">
        <v>16</v>
      </c>
      <c r="AO38">
        <v>0</v>
      </c>
      <c r="AP38">
        <v>3125</v>
      </c>
      <c r="AQ38">
        <v>3159</v>
      </c>
      <c r="AR38">
        <v>3150</v>
      </c>
      <c r="AS38">
        <v>13.4</v>
      </c>
      <c r="AT38">
        <v>13.4</v>
      </c>
      <c r="AU38">
        <v>13.4</v>
      </c>
      <c r="AV38">
        <v>2.19</v>
      </c>
      <c r="AW38">
        <v>2.25</v>
      </c>
      <c r="AX38">
        <v>2.21</v>
      </c>
      <c r="AY38">
        <v>5219.8</v>
      </c>
      <c r="AZ38">
        <v>6040.1</v>
      </c>
      <c r="BA38">
        <v>5380.3</v>
      </c>
      <c r="BB38" t="s">
        <v>168</v>
      </c>
      <c r="BC38" t="s">
        <v>168</v>
      </c>
      <c r="BD38" t="s">
        <v>168</v>
      </c>
      <c r="BE38">
        <v>844</v>
      </c>
      <c r="BF38">
        <v>856</v>
      </c>
      <c r="BG38">
        <v>847</v>
      </c>
      <c r="BH38">
        <v>142.5</v>
      </c>
      <c r="BI38">
        <v>144.1</v>
      </c>
      <c r="BJ38">
        <v>143.4</v>
      </c>
      <c r="BK38">
        <v>86.7</v>
      </c>
      <c r="BL38">
        <v>88.7</v>
      </c>
      <c r="BM38">
        <v>87.8</v>
      </c>
      <c r="BN38">
        <v>92.5</v>
      </c>
      <c r="BO38">
        <v>94</v>
      </c>
      <c r="BP38">
        <v>93.2</v>
      </c>
      <c r="BQ38">
        <v>5.0999999999999996</v>
      </c>
      <c r="BR38">
        <v>6.2</v>
      </c>
      <c r="BS38">
        <v>5.4</v>
      </c>
      <c r="BT38">
        <v>23.8</v>
      </c>
      <c r="BU38">
        <v>33.9</v>
      </c>
      <c r="BV38">
        <v>29.6</v>
      </c>
      <c r="BW38">
        <v>269</v>
      </c>
      <c r="BX38">
        <v>276</v>
      </c>
      <c r="BY38">
        <v>276</v>
      </c>
      <c r="BZ38">
        <v>14.5</v>
      </c>
      <c r="CA38">
        <v>15.2</v>
      </c>
      <c r="CB38">
        <v>15</v>
      </c>
      <c r="CC38">
        <v>0.3</v>
      </c>
      <c r="CD38">
        <v>0.3</v>
      </c>
      <c r="CE38">
        <v>0.3</v>
      </c>
      <c r="CF38">
        <v>0.42</v>
      </c>
      <c r="CG38">
        <v>0.52</v>
      </c>
      <c r="CH38">
        <v>0.49</v>
      </c>
      <c r="CI38">
        <v>35</v>
      </c>
      <c r="CJ38">
        <v>35</v>
      </c>
      <c r="CK38">
        <v>35</v>
      </c>
      <c r="CL38">
        <v>251.4</v>
      </c>
      <c r="CM38">
        <v>290.2</v>
      </c>
      <c r="CN38">
        <v>277.60000000000002</v>
      </c>
      <c r="CO38">
        <v>1660</v>
      </c>
      <c r="CP38">
        <v>720</v>
      </c>
      <c r="CQ38">
        <v>540</v>
      </c>
      <c r="CR38">
        <v>1400</v>
      </c>
      <c r="CS38">
        <v>6.6000000000000003E-2</v>
      </c>
      <c r="CT38">
        <v>6.6000000000000003E-2</v>
      </c>
      <c r="CU38">
        <v>6.6000000000000003E-2</v>
      </c>
      <c r="CV38">
        <v>8.8900000000000007E-2</v>
      </c>
      <c r="CW38">
        <v>8.8900000000000007E-2</v>
      </c>
      <c r="CX38">
        <v>8.8900000000000007E-2</v>
      </c>
      <c r="CY38">
        <v>6.0900000000000003E-2</v>
      </c>
      <c r="CZ38">
        <v>6.0900000000000003E-2</v>
      </c>
      <c r="DA38">
        <v>6.0900000000000003E-2</v>
      </c>
      <c r="DB38">
        <v>6.6000000000000003E-2</v>
      </c>
      <c r="DC38">
        <v>6.6000000000000003E-2</v>
      </c>
      <c r="DD38">
        <v>6.6000000000000003E-2</v>
      </c>
      <c r="DE38">
        <v>6.8599999999999994E-2</v>
      </c>
      <c r="DF38">
        <v>6.8599999999999994E-2</v>
      </c>
      <c r="DG38">
        <v>6.8599999999999994E-2</v>
      </c>
      <c r="DH38">
        <v>2.5000000000000001E-3</v>
      </c>
      <c r="DI38">
        <v>9</v>
      </c>
      <c r="DJ38">
        <v>5.5899999999999998E-2</v>
      </c>
      <c r="DK38">
        <v>49416</v>
      </c>
      <c r="DL38">
        <v>67.75</v>
      </c>
      <c r="DM38" t="s">
        <v>445</v>
      </c>
      <c r="DN38">
        <v>8231</v>
      </c>
      <c r="DO38">
        <v>488</v>
      </c>
      <c r="DP38">
        <v>2405</v>
      </c>
      <c r="DQ38" t="s">
        <v>142</v>
      </c>
      <c r="DR38" t="s">
        <v>446</v>
      </c>
      <c r="DS38">
        <v>20000921</v>
      </c>
      <c r="DT38" t="s">
        <v>444</v>
      </c>
      <c r="DU38">
        <v>91</v>
      </c>
      <c r="DV38" t="s">
        <v>143</v>
      </c>
    </row>
    <row r="39" spans="1:126">
      <c r="A39" t="s">
        <v>160</v>
      </c>
      <c r="B39">
        <v>3</v>
      </c>
      <c r="C39">
        <v>6.6</v>
      </c>
      <c r="D39">
        <v>38030</v>
      </c>
      <c r="E39" t="s">
        <v>144</v>
      </c>
      <c r="F39" t="s">
        <v>145</v>
      </c>
      <c r="G39">
        <v>20001002</v>
      </c>
      <c r="H39" t="s">
        <v>453</v>
      </c>
      <c r="I39" t="s">
        <v>236</v>
      </c>
      <c r="J39">
        <v>20001003</v>
      </c>
      <c r="K39">
        <v>20010402</v>
      </c>
      <c r="L39" t="s">
        <v>454</v>
      </c>
      <c r="M39" t="s">
        <v>133</v>
      </c>
      <c r="N39" t="s">
        <v>133</v>
      </c>
      <c r="O39" t="s">
        <v>133</v>
      </c>
      <c r="P39">
        <v>-0.4118</v>
      </c>
      <c r="Q39" t="s">
        <v>135</v>
      </c>
      <c r="R39" t="s">
        <v>136</v>
      </c>
      <c r="S39" t="s">
        <v>135</v>
      </c>
      <c r="T39" t="s">
        <v>137</v>
      </c>
      <c r="U39" t="s">
        <v>137</v>
      </c>
      <c r="V39">
        <v>0</v>
      </c>
      <c r="W39" t="s">
        <v>286</v>
      </c>
      <c r="X39">
        <v>143.5</v>
      </c>
      <c r="Y39">
        <v>20000930</v>
      </c>
      <c r="Z39" t="s">
        <v>138</v>
      </c>
      <c r="AA39" t="s">
        <v>455</v>
      </c>
      <c r="AB39">
        <v>9903160</v>
      </c>
      <c r="AC39">
        <v>40</v>
      </c>
      <c r="AD39">
        <v>71.67</v>
      </c>
      <c r="AE39">
        <v>66.03</v>
      </c>
      <c r="AF39">
        <v>10.89</v>
      </c>
      <c r="AG39">
        <v>10.14</v>
      </c>
      <c r="AH39">
        <v>10.19</v>
      </c>
      <c r="AI39">
        <v>240</v>
      </c>
      <c r="AJ39" t="s">
        <v>456</v>
      </c>
      <c r="AK39">
        <v>40</v>
      </c>
      <c r="AL39">
        <v>2.6</v>
      </c>
      <c r="AM39">
        <v>4</v>
      </c>
      <c r="AN39">
        <v>6.6</v>
      </c>
      <c r="AO39">
        <v>0</v>
      </c>
      <c r="AP39">
        <v>3140</v>
      </c>
      <c r="AQ39">
        <v>3151</v>
      </c>
      <c r="AR39">
        <v>3150</v>
      </c>
      <c r="AS39">
        <v>13.3</v>
      </c>
      <c r="AT39">
        <v>13.6</v>
      </c>
      <c r="AU39">
        <v>13.5</v>
      </c>
      <c r="AV39">
        <v>2.2200000000000002</v>
      </c>
      <c r="AW39">
        <v>2.34</v>
      </c>
      <c r="AX39">
        <v>2.2599999999999998</v>
      </c>
      <c r="AY39">
        <v>4805</v>
      </c>
      <c r="AZ39">
        <v>5573</v>
      </c>
      <c r="BA39">
        <v>5312</v>
      </c>
      <c r="BB39">
        <v>1452</v>
      </c>
      <c r="BC39">
        <v>1685</v>
      </c>
      <c r="BD39">
        <v>1580</v>
      </c>
      <c r="BE39">
        <v>834</v>
      </c>
      <c r="BF39">
        <v>852</v>
      </c>
      <c r="BG39">
        <v>849</v>
      </c>
      <c r="BH39">
        <v>143.5</v>
      </c>
      <c r="BI39">
        <v>143.5</v>
      </c>
      <c r="BJ39">
        <v>143.5</v>
      </c>
      <c r="BK39">
        <v>87.9</v>
      </c>
      <c r="BL39">
        <v>87.9</v>
      </c>
      <c r="BM39">
        <v>87.9</v>
      </c>
      <c r="BN39">
        <v>93.5</v>
      </c>
      <c r="BO39">
        <v>93.6</v>
      </c>
      <c r="BP39">
        <v>93.5</v>
      </c>
      <c r="BQ39">
        <v>5.6</v>
      </c>
      <c r="BR39">
        <v>5.6</v>
      </c>
      <c r="BS39">
        <v>5.6</v>
      </c>
      <c r="BT39">
        <v>26.6</v>
      </c>
      <c r="BU39">
        <v>31.8</v>
      </c>
      <c r="BV39">
        <v>29.1</v>
      </c>
      <c r="BW39">
        <v>265</v>
      </c>
      <c r="BX39">
        <v>280</v>
      </c>
      <c r="BY39">
        <v>273</v>
      </c>
      <c r="BZ39">
        <v>7</v>
      </c>
      <c r="CA39">
        <v>9</v>
      </c>
      <c r="CB39">
        <v>8.5</v>
      </c>
      <c r="CC39">
        <v>0.2</v>
      </c>
      <c r="CD39">
        <v>0.6</v>
      </c>
      <c r="CE39">
        <v>0.5</v>
      </c>
      <c r="CF39">
        <v>0.5</v>
      </c>
      <c r="CG39">
        <v>0.5</v>
      </c>
      <c r="CH39">
        <v>0.5</v>
      </c>
      <c r="CI39">
        <v>35</v>
      </c>
      <c r="CJ39">
        <v>35</v>
      </c>
      <c r="CK39">
        <v>35</v>
      </c>
      <c r="CL39">
        <v>303</v>
      </c>
      <c r="CM39">
        <v>338</v>
      </c>
      <c r="CN39">
        <v>333</v>
      </c>
      <c r="CO39">
        <v>1660</v>
      </c>
      <c r="CP39">
        <v>720</v>
      </c>
      <c r="CQ39">
        <v>540</v>
      </c>
      <c r="CR39">
        <v>1600</v>
      </c>
      <c r="CS39">
        <v>7.8700000000000006E-2</v>
      </c>
      <c r="CT39">
        <v>8.3799999999999999E-2</v>
      </c>
      <c r="CU39">
        <v>8.1900000000000001E-2</v>
      </c>
      <c r="CV39">
        <v>7.8700000000000006E-2</v>
      </c>
      <c r="CW39">
        <v>9.4E-2</v>
      </c>
      <c r="CX39">
        <v>8.8900000000000007E-2</v>
      </c>
      <c r="CY39">
        <v>6.3500000000000001E-2</v>
      </c>
      <c r="CZ39">
        <v>6.6000000000000003E-2</v>
      </c>
      <c r="DA39">
        <v>6.4799999999999996E-2</v>
      </c>
      <c r="DB39">
        <v>5.0799999999999998E-2</v>
      </c>
      <c r="DC39">
        <v>5.33E-2</v>
      </c>
      <c r="DD39">
        <v>5.1400000000000001E-2</v>
      </c>
      <c r="DE39">
        <v>5.5899999999999998E-2</v>
      </c>
      <c r="DF39">
        <v>7.6200000000000004E-2</v>
      </c>
      <c r="DG39">
        <v>6.6000000000000003E-2</v>
      </c>
      <c r="DH39">
        <v>0</v>
      </c>
      <c r="DI39">
        <v>2</v>
      </c>
      <c r="DJ39">
        <v>3.3000000000000002E-2</v>
      </c>
      <c r="DK39">
        <v>640</v>
      </c>
      <c r="DL39">
        <v>31</v>
      </c>
      <c r="DM39">
        <v>8252</v>
      </c>
      <c r="DN39" t="s">
        <v>188</v>
      </c>
      <c r="DO39">
        <v>1282</v>
      </c>
      <c r="DP39">
        <v>2405</v>
      </c>
      <c r="DQ39" t="s">
        <v>142</v>
      </c>
      <c r="DR39" t="s">
        <v>271</v>
      </c>
      <c r="DS39">
        <v>20001002</v>
      </c>
      <c r="DT39" t="s">
        <v>453</v>
      </c>
      <c r="DU39">
        <v>31</v>
      </c>
      <c r="DV39" t="s">
        <v>143</v>
      </c>
    </row>
    <row r="40" spans="1:126">
      <c r="A40" t="s">
        <v>160</v>
      </c>
      <c r="B40">
        <v>2</v>
      </c>
      <c r="C40">
        <v>14.2</v>
      </c>
      <c r="D40">
        <v>36202</v>
      </c>
      <c r="E40">
        <v>1006</v>
      </c>
      <c r="F40" t="s">
        <v>145</v>
      </c>
      <c r="G40">
        <v>20001009</v>
      </c>
      <c r="H40" t="s">
        <v>457</v>
      </c>
      <c r="I40" t="s">
        <v>236</v>
      </c>
      <c r="J40">
        <v>20001012</v>
      </c>
      <c r="K40">
        <v>20010409</v>
      </c>
      <c r="L40" t="s">
        <v>133</v>
      </c>
      <c r="M40" t="s">
        <v>133</v>
      </c>
      <c r="N40" t="s">
        <v>133</v>
      </c>
      <c r="O40" t="s">
        <v>133</v>
      </c>
      <c r="P40">
        <v>-0.54920000000000002</v>
      </c>
      <c r="Q40" t="s">
        <v>135</v>
      </c>
      <c r="R40" t="s">
        <v>136</v>
      </c>
      <c r="S40" t="s">
        <v>135</v>
      </c>
      <c r="T40" t="s">
        <v>137</v>
      </c>
      <c r="U40" t="s">
        <v>137</v>
      </c>
      <c r="V40">
        <v>0</v>
      </c>
      <c r="W40" t="s">
        <v>151</v>
      </c>
      <c r="X40">
        <v>143.5</v>
      </c>
      <c r="Y40">
        <v>20001007</v>
      </c>
      <c r="Z40" t="s">
        <v>138</v>
      </c>
      <c r="AA40" t="s">
        <v>458</v>
      </c>
      <c r="AB40">
        <v>9903160</v>
      </c>
      <c r="AC40">
        <v>40</v>
      </c>
      <c r="AD40">
        <v>59.75</v>
      </c>
      <c r="AE40">
        <v>52.34</v>
      </c>
      <c r="AF40">
        <v>10.15</v>
      </c>
      <c r="AG40">
        <v>9.0500000000000007</v>
      </c>
      <c r="AH40">
        <v>9.1</v>
      </c>
      <c r="AI40">
        <v>60</v>
      </c>
      <c r="AJ40" t="s">
        <v>459</v>
      </c>
      <c r="AK40">
        <v>40</v>
      </c>
      <c r="AL40">
        <v>7.3</v>
      </c>
      <c r="AM40">
        <v>6.9</v>
      </c>
      <c r="AN40">
        <v>14.2</v>
      </c>
      <c r="AO40">
        <v>0</v>
      </c>
      <c r="AP40">
        <v>3148</v>
      </c>
      <c r="AQ40">
        <v>3156</v>
      </c>
      <c r="AR40">
        <v>3151</v>
      </c>
      <c r="AS40">
        <v>13.4</v>
      </c>
      <c r="AT40">
        <v>13.7</v>
      </c>
      <c r="AU40">
        <v>13.6</v>
      </c>
      <c r="AV40">
        <v>2.1800000000000002</v>
      </c>
      <c r="AW40">
        <v>2.29</v>
      </c>
      <c r="AX40">
        <v>2.2400000000000002</v>
      </c>
      <c r="AY40">
        <v>4215</v>
      </c>
      <c r="AZ40">
        <v>5486</v>
      </c>
      <c r="BA40">
        <v>5273</v>
      </c>
      <c r="BB40">
        <v>2280</v>
      </c>
      <c r="BC40">
        <v>2494</v>
      </c>
      <c r="BD40">
        <v>2403</v>
      </c>
      <c r="BE40">
        <v>834</v>
      </c>
      <c r="BF40">
        <v>860</v>
      </c>
      <c r="BG40">
        <v>845</v>
      </c>
      <c r="BH40">
        <v>143</v>
      </c>
      <c r="BI40">
        <v>144.30000000000001</v>
      </c>
      <c r="BJ40">
        <v>143.6</v>
      </c>
      <c r="BK40">
        <v>87.2</v>
      </c>
      <c r="BL40">
        <v>88</v>
      </c>
      <c r="BM40">
        <v>87.8</v>
      </c>
      <c r="BN40">
        <v>92.7</v>
      </c>
      <c r="BO40">
        <v>93.5</v>
      </c>
      <c r="BP40">
        <v>93.3</v>
      </c>
      <c r="BQ40">
        <v>4.9000000000000004</v>
      </c>
      <c r="BR40">
        <v>6.4</v>
      </c>
      <c r="BS40">
        <v>5.4</v>
      </c>
      <c r="BT40">
        <v>22.3</v>
      </c>
      <c r="BU40">
        <v>27</v>
      </c>
      <c r="BV40">
        <v>26.3</v>
      </c>
      <c r="BW40">
        <v>267</v>
      </c>
      <c r="BX40">
        <v>285</v>
      </c>
      <c r="BY40">
        <v>277</v>
      </c>
      <c r="BZ40">
        <v>7.1</v>
      </c>
      <c r="CA40">
        <v>17.399999999999999</v>
      </c>
      <c r="CB40">
        <v>9.8000000000000007</v>
      </c>
      <c r="CC40">
        <v>0</v>
      </c>
      <c r="CD40">
        <v>6.1</v>
      </c>
      <c r="CE40">
        <v>1.6</v>
      </c>
      <c r="CF40">
        <v>0.42</v>
      </c>
      <c r="CG40">
        <v>0.59</v>
      </c>
      <c r="CH40">
        <v>0.5</v>
      </c>
      <c r="CI40">
        <v>35</v>
      </c>
      <c r="CJ40">
        <v>35</v>
      </c>
      <c r="CK40">
        <v>35</v>
      </c>
      <c r="CL40">
        <v>95</v>
      </c>
      <c r="CM40">
        <v>150</v>
      </c>
      <c r="CN40">
        <v>125</v>
      </c>
      <c r="CO40">
        <v>1660</v>
      </c>
      <c r="CP40">
        <v>720</v>
      </c>
      <c r="CQ40">
        <v>540</v>
      </c>
      <c r="CR40">
        <v>1780</v>
      </c>
      <c r="CS40">
        <v>7.1099999999999997E-2</v>
      </c>
      <c r="CT40">
        <v>7.6200000000000004E-2</v>
      </c>
      <c r="CU40">
        <v>7.2400000000000006E-2</v>
      </c>
      <c r="CV40">
        <v>9.1399999999999995E-2</v>
      </c>
      <c r="CW40">
        <v>0.1118</v>
      </c>
      <c r="CX40">
        <v>9.9699999999999997E-2</v>
      </c>
      <c r="CY40">
        <v>6.0999999999999999E-2</v>
      </c>
      <c r="CZ40">
        <v>6.6000000000000003E-2</v>
      </c>
      <c r="DA40">
        <v>6.3500000000000001E-2</v>
      </c>
      <c r="DB40">
        <v>5.8400000000000001E-2</v>
      </c>
      <c r="DC40">
        <v>6.6000000000000003E-2</v>
      </c>
      <c r="DD40">
        <v>6.2199999999999998E-2</v>
      </c>
      <c r="DE40">
        <v>6.3500000000000001E-2</v>
      </c>
      <c r="DF40">
        <v>6.6000000000000003E-2</v>
      </c>
      <c r="DG40">
        <v>6.54E-2</v>
      </c>
      <c r="DH40">
        <v>2.5000000000000001E-3</v>
      </c>
      <c r="DI40">
        <v>7</v>
      </c>
      <c r="DJ40">
        <v>6.0999999999999999E-2</v>
      </c>
      <c r="DK40">
        <v>1552</v>
      </c>
      <c r="DL40">
        <v>103</v>
      </c>
      <c r="DM40">
        <v>8252</v>
      </c>
      <c r="DN40" t="s">
        <v>188</v>
      </c>
      <c r="DO40">
        <v>1243</v>
      </c>
      <c r="DP40">
        <v>2405</v>
      </c>
      <c r="DQ40" t="s">
        <v>142</v>
      </c>
      <c r="DR40">
        <v>43</v>
      </c>
      <c r="DS40">
        <v>20001009</v>
      </c>
      <c r="DT40" t="s">
        <v>457</v>
      </c>
      <c r="DU40">
        <v>103</v>
      </c>
      <c r="DV40" t="s">
        <v>143</v>
      </c>
    </row>
    <row r="41" spans="1:126">
      <c r="A41" t="s">
        <v>126</v>
      </c>
      <c r="B41">
        <v>3</v>
      </c>
      <c r="C41">
        <v>11.6</v>
      </c>
      <c r="D41">
        <v>38045</v>
      </c>
      <c r="E41" t="s">
        <v>144</v>
      </c>
      <c r="F41" t="s">
        <v>145</v>
      </c>
      <c r="G41">
        <v>20001119</v>
      </c>
      <c r="H41" t="s">
        <v>355</v>
      </c>
      <c r="I41" t="s">
        <v>236</v>
      </c>
      <c r="J41">
        <v>20001120</v>
      </c>
      <c r="K41">
        <v>20010519</v>
      </c>
      <c r="L41" t="s">
        <v>133</v>
      </c>
      <c r="M41" t="s">
        <v>133</v>
      </c>
      <c r="N41" t="s">
        <v>133</v>
      </c>
      <c r="O41" t="s">
        <v>133</v>
      </c>
      <c r="P41">
        <v>1.0588</v>
      </c>
      <c r="Q41" t="s">
        <v>135</v>
      </c>
      <c r="R41" t="s">
        <v>136</v>
      </c>
      <c r="S41" t="s">
        <v>135</v>
      </c>
      <c r="T41" t="s">
        <v>137</v>
      </c>
      <c r="U41" t="s">
        <v>137</v>
      </c>
      <c r="V41">
        <v>0</v>
      </c>
      <c r="W41" t="s">
        <v>286</v>
      </c>
      <c r="X41">
        <v>143.5</v>
      </c>
      <c r="Y41">
        <v>20001117</v>
      </c>
      <c r="Z41" t="s">
        <v>138</v>
      </c>
      <c r="AA41" t="s">
        <v>466</v>
      </c>
      <c r="AB41">
        <v>9910650</v>
      </c>
      <c r="AC41">
        <v>40</v>
      </c>
      <c r="AD41">
        <v>72.03</v>
      </c>
      <c r="AE41">
        <v>64.87</v>
      </c>
      <c r="AF41">
        <v>10.92</v>
      </c>
      <c r="AG41">
        <v>10.050000000000001</v>
      </c>
      <c r="AH41">
        <v>10.26</v>
      </c>
      <c r="AI41">
        <v>310</v>
      </c>
      <c r="AJ41" t="s">
        <v>467</v>
      </c>
      <c r="AK41">
        <v>40</v>
      </c>
      <c r="AL41">
        <v>4</v>
      </c>
      <c r="AM41">
        <v>7.6</v>
      </c>
      <c r="AN41">
        <v>11.6</v>
      </c>
      <c r="AO41">
        <v>0</v>
      </c>
      <c r="AP41">
        <v>3146</v>
      </c>
      <c r="AQ41">
        <v>3154</v>
      </c>
      <c r="AR41">
        <v>3150.4</v>
      </c>
      <c r="AS41">
        <v>13</v>
      </c>
      <c r="AT41">
        <v>19.100000000000001</v>
      </c>
      <c r="AU41">
        <v>13.4</v>
      </c>
      <c r="AV41">
        <v>2.14</v>
      </c>
      <c r="AW41">
        <v>2.35</v>
      </c>
      <c r="AX41">
        <v>2.2400000000000002</v>
      </c>
      <c r="AY41">
        <v>6.1</v>
      </c>
      <c r="AZ41">
        <v>7.1</v>
      </c>
      <c r="BA41">
        <v>6.6</v>
      </c>
      <c r="BB41">
        <v>0</v>
      </c>
      <c r="BC41">
        <v>0</v>
      </c>
      <c r="BD41">
        <v>0</v>
      </c>
      <c r="BE41">
        <v>841</v>
      </c>
      <c r="BF41">
        <v>874</v>
      </c>
      <c r="BG41">
        <v>853</v>
      </c>
      <c r="BH41">
        <v>143.19999999999999</v>
      </c>
      <c r="BI41">
        <v>144</v>
      </c>
      <c r="BJ41">
        <v>143.69999999999999</v>
      </c>
      <c r="BK41">
        <v>87.2</v>
      </c>
      <c r="BL41">
        <v>88.3</v>
      </c>
      <c r="BM41">
        <v>87.8</v>
      </c>
      <c r="BN41">
        <v>92.8</v>
      </c>
      <c r="BO41">
        <v>94</v>
      </c>
      <c r="BP41">
        <v>93.6</v>
      </c>
      <c r="BQ41">
        <v>5.3</v>
      </c>
      <c r="BR41">
        <v>6.1</v>
      </c>
      <c r="BS41">
        <v>5.8</v>
      </c>
      <c r="BT41">
        <v>22.8</v>
      </c>
      <c r="BU41">
        <v>26</v>
      </c>
      <c r="BV41">
        <v>23.8</v>
      </c>
      <c r="BW41">
        <v>276</v>
      </c>
      <c r="BX41">
        <v>279</v>
      </c>
      <c r="BY41">
        <v>276</v>
      </c>
      <c r="BZ41">
        <v>10.1</v>
      </c>
      <c r="CA41">
        <v>12.8</v>
      </c>
      <c r="CB41">
        <v>10.9</v>
      </c>
      <c r="CC41">
        <v>0.5</v>
      </c>
      <c r="CD41">
        <v>0.5</v>
      </c>
      <c r="CE41">
        <v>0.5</v>
      </c>
      <c r="CF41">
        <v>0.5</v>
      </c>
      <c r="CG41">
        <v>0.5</v>
      </c>
      <c r="CH41">
        <v>0.5</v>
      </c>
      <c r="CI41">
        <v>35</v>
      </c>
      <c r="CJ41">
        <v>35</v>
      </c>
      <c r="CK41">
        <v>35</v>
      </c>
      <c r="CL41">
        <v>195.4</v>
      </c>
      <c r="CM41">
        <v>263.39999999999998</v>
      </c>
      <c r="CN41">
        <v>224.9</v>
      </c>
      <c r="CO41">
        <v>1660</v>
      </c>
      <c r="CP41">
        <v>720</v>
      </c>
      <c r="CQ41">
        <v>720</v>
      </c>
      <c r="CR41">
        <v>1350</v>
      </c>
      <c r="CS41">
        <v>6.0999999999999999E-2</v>
      </c>
      <c r="CT41">
        <v>6.0999999999999999E-2</v>
      </c>
      <c r="CU41">
        <v>6.0999999999999999E-2</v>
      </c>
      <c r="CV41">
        <v>8.8900000000000007E-2</v>
      </c>
      <c r="CW41">
        <v>8.8900000000000007E-2</v>
      </c>
      <c r="CX41">
        <v>8.8900000000000007E-2</v>
      </c>
      <c r="CY41">
        <v>6.6000000000000003E-2</v>
      </c>
      <c r="CZ41">
        <v>6.6000000000000003E-2</v>
      </c>
      <c r="DA41">
        <v>6.6000000000000003E-2</v>
      </c>
      <c r="DB41">
        <v>6.3500000000000001E-2</v>
      </c>
      <c r="DC41">
        <v>6.3500000000000001E-2</v>
      </c>
      <c r="DD41">
        <v>6.3500000000000001E-2</v>
      </c>
      <c r="DE41">
        <v>5.33E-2</v>
      </c>
      <c r="DF41">
        <v>6.8599999999999994E-2</v>
      </c>
      <c r="DG41">
        <v>6.0999999999999999E-2</v>
      </c>
      <c r="DH41">
        <v>0</v>
      </c>
      <c r="DI41">
        <v>1</v>
      </c>
      <c r="DJ41">
        <v>3.8100000000000002E-2</v>
      </c>
      <c r="DK41" t="s">
        <v>362</v>
      </c>
      <c r="DL41" t="s">
        <v>141</v>
      </c>
      <c r="DM41">
        <v>8252</v>
      </c>
      <c r="DN41">
        <v>8231</v>
      </c>
      <c r="DO41">
        <v>1289</v>
      </c>
      <c r="DP41" t="s">
        <v>403</v>
      </c>
      <c r="DQ41" t="s">
        <v>142</v>
      </c>
      <c r="DR41" t="s">
        <v>468</v>
      </c>
      <c r="DS41">
        <v>20001119</v>
      </c>
      <c r="DT41" t="s">
        <v>355</v>
      </c>
      <c r="DU41">
        <v>119</v>
      </c>
      <c r="DV41" t="s">
        <v>143</v>
      </c>
    </row>
    <row r="42" spans="1:126">
      <c r="A42" t="s">
        <v>160</v>
      </c>
      <c r="B42">
        <v>3</v>
      </c>
      <c r="C42">
        <v>18.5</v>
      </c>
      <c r="D42">
        <v>38032</v>
      </c>
      <c r="E42">
        <v>1006</v>
      </c>
      <c r="F42" t="s">
        <v>145</v>
      </c>
      <c r="G42">
        <v>20010117</v>
      </c>
      <c r="H42" t="s">
        <v>469</v>
      </c>
      <c r="I42" t="s">
        <v>236</v>
      </c>
      <c r="J42">
        <v>20010118</v>
      </c>
      <c r="K42">
        <v>20010717</v>
      </c>
      <c r="L42" t="s">
        <v>470</v>
      </c>
      <c r="M42" t="s">
        <v>382</v>
      </c>
      <c r="N42" t="s">
        <v>133</v>
      </c>
      <c r="O42" t="s">
        <v>133</v>
      </c>
      <c r="P42">
        <v>0.26519999999999999</v>
      </c>
      <c r="Q42" t="s">
        <v>135</v>
      </c>
      <c r="R42" t="s">
        <v>136</v>
      </c>
      <c r="S42" t="s">
        <v>135</v>
      </c>
      <c r="T42" t="s">
        <v>137</v>
      </c>
      <c r="U42" t="s">
        <v>137</v>
      </c>
      <c r="V42">
        <v>0</v>
      </c>
      <c r="W42" t="s">
        <v>151</v>
      </c>
      <c r="X42">
        <v>143.5</v>
      </c>
      <c r="Y42">
        <v>20010115</v>
      </c>
      <c r="Z42" t="s">
        <v>138</v>
      </c>
      <c r="AA42" t="s">
        <v>471</v>
      </c>
      <c r="AB42">
        <v>9903160</v>
      </c>
      <c r="AC42">
        <v>40</v>
      </c>
      <c r="AD42">
        <v>60.02</v>
      </c>
      <c r="AE42">
        <v>52.55</v>
      </c>
      <c r="AF42">
        <v>10.199999999999999</v>
      </c>
      <c r="AG42">
        <v>8.9499999999999993</v>
      </c>
      <c r="AH42">
        <v>9.01</v>
      </c>
      <c r="AI42">
        <v>340</v>
      </c>
      <c r="AJ42" t="s">
        <v>472</v>
      </c>
      <c r="AK42">
        <v>40</v>
      </c>
      <c r="AL42">
        <v>10.5</v>
      </c>
      <c r="AM42">
        <v>8</v>
      </c>
      <c r="AN42">
        <v>18.5</v>
      </c>
      <c r="AO42">
        <v>0</v>
      </c>
      <c r="AP42">
        <v>3149</v>
      </c>
      <c r="AQ42">
        <v>3150</v>
      </c>
      <c r="AR42">
        <v>3150</v>
      </c>
      <c r="AS42">
        <v>13.4</v>
      </c>
      <c r="AT42">
        <v>13.8</v>
      </c>
      <c r="AU42">
        <v>13.5</v>
      </c>
      <c r="AV42">
        <v>2.21</v>
      </c>
      <c r="AW42">
        <v>2.34</v>
      </c>
      <c r="AX42">
        <v>2.29</v>
      </c>
      <c r="AY42">
        <v>5190</v>
      </c>
      <c r="AZ42">
        <v>5856</v>
      </c>
      <c r="BA42">
        <v>5580</v>
      </c>
      <c r="BB42">
        <v>2157</v>
      </c>
      <c r="BC42">
        <v>2324</v>
      </c>
      <c r="BD42">
        <v>2242</v>
      </c>
      <c r="BE42">
        <v>824</v>
      </c>
      <c r="BF42">
        <v>856</v>
      </c>
      <c r="BG42">
        <v>849</v>
      </c>
      <c r="BH42">
        <v>143.5</v>
      </c>
      <c r="BI42">
        <v>143.5</v>
      </c>
      <c r="BJ42">
        <v>143.5</v>
      </c>
      <c r="BK42">
        <v>87.8</v>
      </c>
      <c r="BL42">
        <v>88</v>
      </c>
      <c r="BM42">
        <v>87.9</v>
      </c>
      <c r="BN42">
        <v>93.4</v>
      </c>
      <c r="BO42">
        <v>93.6</v>
      </c>
      <c r="BP42">
        <v>93.5</v>
      </c>
      <c r="BQ42">
        <v>5.6</v>
      </c>
      <c r="BR42">
        <v>5.6</v>
      </c>
      <c r="BS42">
        <v>5.6</v>
      </c>
      <c r="BT42">
        <v>25.3</v>
      </c>
      <c r="BU42">
        <v>27.3</v>
      </c>
      <c r="BV42">
        <v>26.3</v>
      </c>
      <c r="BW42">
        <v>267</v>
      </c>
      <c r="BX42">
        <v>285</v>
      </c>
      <c r="BY42">
        <v>275</v>
      </c>
      <c r="BZ42">
        <v>7.2</v>
      </c>
      <c r="CA42">
        <v>8.1999999999999993</v>
      </c>
      <c r="CB42">
        <v>7.9</v>
      </c>
      <c r="CC42">
        <v>0.4</v>
      </c>
      <c r="CD42">
        <v>1.6</v>
      </c>
      <c r="CE42">
        <v>0.9</v>
      </c>
      <c r="CF42">
        <v>0.5</v>
      </c>
      <c r="CG42">
        <v>0.5</v>
      </c>
      <c r="CH42">
        <v>0.5</v>
      </c>
      <c r="CI42">
        <v>35</v>
      </c>
      <c r="CJ42">
        <v>35</v>
      </c>
      <c r="CK42">
        <v>35</v>
      </c>
      <c r="CL42">
        <v>165</v>
      </c>
      <c r="CM42">
        <v>233</v>
      </c>
      <c r="CN42">
        <v>207</v>
      </c>
      <c r="CO42">
        <v>1660</v>
      </c>
      <c r="CP42">
        <v>720</v>
      </c>
      <c r="CQ42">
        <v>540</v>
      </c>
      <c r="CR42">
        <v>1500</v>
      </c>
      <c r="CS42">
        <v>7.8700000000000006E-2</v>
      </c>
      <c r="CT42">
        <v>8.6400000000000005E-2</v>
      </c>
      <c r="CU42">
        <v>8.4500000000000006E-2</v>
      </c>
      <c r="CV42">
        <v>0.1041</v>
      </c>
      <c r="CW42">
        <v>0.10920000000000001</v>
      </c>
      <c r="CX42">
        <v>0.1067</v>
      </c>
      <c r="CY42">
        <v>6.6000000000000003E-2</v>
      </c>
      <c r="CZ42">
        <v>7.3700000000000002E-2</v>
      </c>
      <c r="DA42">
        <v>6.9199999999999998E-2</v>
      </c>
      <c r="DB42">
        <v>6.6000000000000003E-2</v>
      </c>
      <c r="DC42">
        <v>7.1099999999999997E-2</v>
      </c>
      <c r="DD42">
        <v>6.8599999999999994E-2</v>
      </c>
      <c r="DE42">
        <v>5.8400000000000001E-2</v>
      </c>
      <c r="DF42">
        <v>6.8599999999999994E-2</v>
      </c>
      <c r="DG42">
        <v>6.3500000000000001E-2</v>
      </c>
      <c r="DH42">
        <v>5.1000000000000004E-3</v>
      </c>
      <c r="DI42">
        <v>2</v>
      </c>
      <c r="DJ42">
        <v>3.3000000000000002E-2</v>
      </c>
      <c r="DK42">
        <v>640</v>
      </c>
      <c r="DL42">
        <v>31</v>
      </c>
      <c r="DM42">
        <v>8252</v>
      </c>
      <c r="DN42" t="s">
        <v>188</v>
      </c>
      <c r="DO42">
        <v>1282</v>
      </c>
      <c r="DP42">
        <v>2405</v>
      </c>
      <c r="DQ42" t="s">
        <v>142</v>
      </c>
      <c r="DR42">
        <v>14</v>
      </c>
      <c r="DS42">
        <v>20010117</v>
      </c>
      <c r="DT42" t="s">
        <v>469</v>
      </c>
      <c r="DU42">
        <v>152</v>
      </c>
      <c r="DV42" t="s">
        <v>143</v>
      </c>
    </row>
    <row r="43" spans="1:126">
      <c r="A43" t="s">
        <v>160</v>
      </c>
      <c r="B43">
        <v>2</v>
      </c>
      <c r="C43">
        <v>21.6</v>
      </c>
      <c r="D43">
        <v>39064</v>
      </c>
      <c r="E43">
        <v>1006</v>
      </c>
      <c r="F43" t="s">
        <v>145</v>
      </c>
      <c r="G43">
        <v>20010120</v>
      </c>
      <c r="H43" t="s">
        <v>473</v>
      </c>
      <c r="I43" t="s">
        <v>236</v>
      </c>
      <c r="J43">
        <v>20010122</v>
      </c>
      <c r="K43">
        <v>20010720</v>
      </c>
      <c r="L43" t="s">
        <v>133</v>
      </c>
      <c r="M43" t="s">
        <v>133</v>
      </c>
      <c r="N43" t="s">
        <v>133</v>
      </c>
      <c r="O43" t="s">
        <v>133</v>
      </c>
      <c r="P43">
        <v>0.85229999999999995</v>
      </c>
      <c r="Q43" t="s">
        <v>135</v>
      </c>
      <c r="R43" t="s">
        <v>136</v>
      </c>
      <c r="S43" t="s">
        <v>135</v>
      </c>
      <c r="T43" t="s">
        <v>137</v>
      </c>
      <c r="U43" t="s">
        <v>137</v>
      </c>
      <c r="V43">
        <v>0</v>
      </c>
      <c r="W43" t="s">
        <v>151</v>
      </c>
      <c r="X43">
        <v>143.5</v>
      </c>
      <c r="Y43">
        <v>20010118</v>
      </c>
      <c r="Z43" t="s">
        <v>138</v>
      </c>
      <c r="AA43" t="s">
        <v>474</v>
      </c>
      <c r="AB43">
        <v>9903160</v>
      </c>
      <c r="AC43">
        <v>40</v>
      </c>
      <c r="AD43">
        <v>59.96</v>
      </c>
      <c r="AE43">
        <v>52.6</v>
      </c>
      <c r="AF43">
        <v>10.18</v>
      </c>
      <c r="AG43">
        <v>9.0500000000000007</v>
      </c>
      <c r="AH43">
        <v>9.1300000000000008</v>
      </c>
      <c r="AI43">
        <v>115</v>
      </c>
      <c r="AJ43" t="s">
        <v>475</v>
      </c>
      <c r="AK43">
        <v>40</v>
      </c>
      <c r="AL43">
        <v>9.9</v>
      </c>
      <c r="AM43">
        <v>11.7</v>
      </c>
      <c r="AN43">
        <v>21.6</v>
      </c>
      <c r="AO43">
        <v>0</v>
      </c>
      <c r="AP43">
        <v>3144</v>
      </c>
      <c r="AQ43">
        <v>3150</v>
      </c>
      <c r="AR43">
        <v>3148</v>
      </c>
      <c r="AS43">
        <v>13.2</v>
      </c>
      <c r="AT43">
        <v>13.6</v>
      </c>
      <c r="AU43">
        <v>13.4</v>
      </c>
      <c r="AV43">
        <v>2.19</v>
      </c>
      <c r="AW43">
        <v>2.34</v>
      </c>
      <c r="AX43">
        <v>2.25</v>
      </c>
      <c r="AY43">
        <v>5200</v>
      </c>
      <c r="AZ43">
        <v>5943</v>
      </c>
      <c r="BA43">
        <v>5498</v>
      </c>
      <c r="BB43">
        <v>2372</v>
      </c>
      <c r="BC43">
        <v>2624</v>
      </c>
      <c r="BD43">
        <v>2462</v>
      </c>
      <c r="BE43">
        <v>802</v>
      </c>
      <c r="BF43">
        <v>867</v>
      </c>
      <c r="BG43">
        <v>850</v>
      </c>
      <c r="BH43">
        <v>142.9</v>
      </c>
      <c r="BI43">
        <v>144.19999999999999</v>
      </c>
      <c r="BJ43">
        <v>143.19999999999999</v>
      </c>
      <c r="BK43">
        <v>87.4</v>
      </c>
      <c r="BL43">
        <v>88.6</v>
      </c>
      <c r="BM43">
        <v>87.9</v>
      </c>
      <c r="BN43">
        <v>93.2</v>
      </c>
      <c r="BO43">
        <v>94.2</v>
      </c>
      <c r="BP43">
        <v>93.7</v>
      </c>
      <c r="BQ43">
        <v>4.8</v>
      </c>
      <c r="BR43">
        <v>6.3</v>
      </c>
      <c r="BS43">
        <v>5.8</v>
      </c>
      <c r="BT43">
        <v>28.2</v>
      </c>
      <c r="BU43">
        <v>33.799999999999997</v>
      </c>
      <c r="BV43">
        <v>31.4</v>
      </c>
      <c r="BW43">
        <v>266</v>
      </c>
      <c r="BX43">
        <v>284</v>
      </c>
      <c r="BY43">
        <v>273</v>
      </c>
      <c r="BZ43">
        <v>8.1999999999999993</v>
      </c>
      <c r="CA43">
        <v>10.199999999999999</v>
      </c>
      <c r="CB43">
        <v>9.6999999999999993</v>
      </c>
      <c r="CC43">
        <v>0.3</v>
      </c>
      <c r="CD43">
        <v>0.7</v>
      </c>
      <c r="CE43">
        <v>0.6</v>
      </c>
      <c r="CF43">
        <v>0.24</v>
      </c>
      <c r="CG43">
        <v>0.65</v>
      </c>
      <c r="CH43">
        <v>0.5</v>
      </c>
      <c r="CI43">
        <v>35</v>
      </c>
      <c r="CJ43">
        <v>35</v>
      </c>
      <c r="CK43">
        <v>35</v>
      </c>
      <c r="CL43">
        <v>38</v>
      </c>
      <c r="CM43">
        <v>96</v>
      </c>
      <c r="CN43">
        <v>65</v>
      </c>
      <c r="CO43">
        <v>1660</v>
      </c>
      <c r="CP43">
        <v>720</v>
      </c>
      <c r="CQ43">
        <v>540</v>
      </c>
      <c r="CR43">
        <v>1725</v>
      </c>
      <c r="CS43">
        <v>6.8599999999999994E-2</v>
      </c>
      <c r="CT43">
        <v>7.6200000000000004E-2</v>
      </c>
      <c r="CU43">
        <v>7.3700000000000002E-2</v>
      </c>
      <c r="CV43">
        <v>9.1399999999999995E-2</v>
      </c>
      <c r="CW43">
        <v>0.1016</v>
      </c>
      <c r="CX43">
        <v>9.5200000000000007E-2</v>
      </c>
      <c r="CY43">
        <v>7.3700000000000002E-2</v>
      </c>
      <c r="CZ43">
        <v>7.6200000000000004E-2</v>
      </c>
      <c r="DA43">
        <v>7.4300000000000005E-2</v>
      </c>
      <c r="DB43">
        <v>5.0799999999999998E-2</v>
      </c>
      <c r="DC43">
        <v>5.8400000000000001E-2</v>
      </c>
      <c r="DD43">
        <v>5.5199999999999999E-2</v>
      </c>
      <c r="DE43">
        <v>6.0999999999999999E-2</v>
      </c>
      <c r="DF43">
        <v>7.6200000000000004E-2</v>
      </c>
      <c r="DG43">
        <v>6.9199999999999998E-2</v>
      </c>
      <c r="DH43">
        <v>2.5000000000000001E-3</v>
      </c>
      <c r="DI43">
        <v>1</v>
      </c>
      <c r="DJ43">
        <v>4.5699999999999998E-2</v>
      </c>
      <c r="DK43">
        <v>1552</v>
      </c>
      <c r="DL43">
        <v>103</v>
      </c>
      <c r="DM43">
        <v>8252</v>
      </c>
      <c r="DN43" t="s">
        <v>188</v>
      </c>
      <c r="DO43">
        <v>1243</v>
      </c>
      <c r="DP43">
        <v>2405</v>
      </c>
      <c r="DQ43" t="s">
        <v>142</v>
      </c>
      <c r="DR43">
        <v>59</v>
      </c>
      <c r="DS43">
        <v>20010120</v>
      </c>
      <c r="DT43" t="s">
        <v>473</v>
      </c>
      <c r="DU43">
        <v>103</v>
      </c>
      <c r="DV43" t="s">
        <v>143</v>
      </c>
    </row>
    <row r="44" spans="1:126">
      <c r="A44" t="s">
        <v>126</v>
      </c>
      <c r="B44">
        <v>1</v>
      </c>
      <c r="C44">
        <v>6.7</v>
      </c>
      <c r="D44">
        <v>38040</v>
      </c>
      <c r="E44">
        <v>1006</v>
      </c>
      <c r="F44" t="s">
        <v>145</v>
      </c>
      <c r="G44">
        <v>20010128</v>
      </c>
      <c r="H44" t="s">
        <v>464</v>
      </c>
      <c r="I44" t="s">
        <v>295</v>
      </c>
      <c r="J44">
        <v>20010129</v>
      </c>
      <c r="K44" t="s">
        <v>131</v>
      </c>
      <c r="L44" t="s">
        <v>268</v>
      </c>
      <c r="M44" t="s">
        <v>476</v>
      </c>
      <c r="N44" t="s">
        <v>305</v>
      </c>
      <c r="O44" t="s">
        <v>133</v>
      </c>
      <c r="P44">
        <v>-1.9697</v>
      </c>
      <c r="Q44" t="s">
        <v>135</v>
      </c>
      <c r="R44" t="s">
        <v>136</v>
      </c>
      <c r="S44" t="s">
        <v>135</v>
      </c>
      <c r="T44" t="s">
        <v>137</v>
      </c>
      <c r="U44" t="s">
        <v>137</v>
      </c>
      <c r="V44">
        <v>0</v>
      </c>
      <c r="W44" t="s">
        <v>286</v>
      </c>
      <c r="X44">
        <v>143.5</v>
      </c>
      <c r="Y44">
        <v>20010126</v>
      </c>
      <c r="Z44" t="s">
        <v>138</v>
      </c>
      <c r="AA44" t="s">
        <v>208</v>
      </c>
      <c r="AB44">
        <v>9910650</v>
      </c>
      <c r="AC44">
        <v>40</v>
      </c>
      <c r="AD44">
        <v>59.81</v>
      </c>
      <c r="AE44">
        <v>52.37</v>
      </c>
      <c r="AF44">
        <v>10.199999999999999</v>
      </c>
      <c r="AG44">
        <v>9.06</v>
      </c>
      <c r="AH44">
        <v>9.14</v>
      </c>
      <c r="AI44">
        <v>260</v>
      </c>
      <c r="AJ44" t="s">
        <v>477</v>
      </c>
      <c r="AK44">
        <v>40</v>
      </c>
      <c r="AL44">
        <v>3.4</v>
      </c>
      <c r="AM44">
        <v>3.3</v>
      </c>
      <c r="AN44">
        <v>6.7</v>
      </c>
      <c r="AO44">
        <v>0</v>
      </c>
      <c r="AP44">
        <v>3144</v>
      </c>
      <c r="AQ44">
        <v>3152</v>
      </c>
      <c r="AR44">
        <v>3148.2</v>
      </c>
      <c r="AS44">
        <v>13.1</v>
      </c>
      <c r="AT44">
        <v>13.2</v>
      </c>
      <c r="AU44">
        <v>13.1</v>
      </c>
      <c r="AV44">
        <v>2.2400000000000002</v>
      </c>
      <c r="AW44">
        <v>2.35</v>
      </c>
      <c r="AX44">
        <v>2.29</v>
      </c>
      <c r="AY44">
        <v>6.6</v>
      </c>
      <c r="AZ44">
        <v>6.9</v>
      </c>
      <c r="BA44">
        <v>6.7</v>
      </c>
      <c r="BB44">
        <v>0</v>
      </c>
      <c r="BC44">
        <v>0</v>
      </c>
      <c r="BD44">
        <v>0</v>
      </c>
      <c r="BE44">
        <v>837</v>
      </c>
      <c r="BF44">
        <v>868</v>
      </c>
      <c r="BG44">
        <v>856</v>
      </c>
      <c r="BH44">
        <v>142.80000000000001</v>
      </c>
      <c r="BI44">
        <v>143.6</v>
      </c>
      <c r="BJ44">
        <v>143.30000000000001</v>
      </c>
      <c r="BK44">
        <v>86.8</v>
      </c>
      <c r="BL44">
        <v>88.2</v>
      </c>
      <c r="BM44">
        <v>87.8</v>
      </c>
      <c r="BN44">
        <v>92.8</v>
      </c>
      <c r="BO44">
        <v>93.8</v>
      </c>
      <c r="BP44">
        <v>93.5</v>
      </c>
      <c r="BQ44">
        <v>5.4</v>
      </c>
      <c r="BR44">
        <v>6</v>
      </c>
      <c r="BS44">
        <v>5.6</v>
      </c>
      <c r="BT44">
        <v>28.9</v>
      </c>
      <c r="BU44">
        <v>32.4</v>
      </c>
      <c r="BV44">
        <v>30.3</v>
      </c>
      <c r="BW44">
        <v>276</v>
      </c>
      <c r="BX44">
        <v>276</v>
      </c>
      <c r="BY44">
        <v>276</v>
      </c>
      <c r="BZ44">
        <v>6.8</v>
      </c>
      <c r="CA44">
        <v>6.8</v>
      </c>
      <c r="CB44">
        <v>6.8</v>
      </c>
      <c r="CC44">
        <v>0.5</v>
      </c>
      <c r="CD44">
        <v>0.5</v>
      </c>
      <c r="CE44">
        <v>0.5</v>
      </c>
      <c r="CF44">
        <v>0.5</v>
      </c>
      <c r="CG44">
        <v>0.5</v>
      </c>
      <c r="CH44">
        <v>0.5</v>
      </c>
      <c r="CI44">
        <v>35</v>
      </c>
      <c r="CJ44">
        <v>35</v>
      </c>
      <c r="CK44">
        <v>35</v>
      </c>
      <c r="CL44">
        <v>172.7</v>
      </c>
      <c r="CM44">
        <v>201</v>
      </c>
      <c r="CN44">
        <v>187.7</v>
      </c>
      <c r="CO44">
        <v>1660</v>
      </c>
      <c r="CP44">
        <v>720</v>
      </c>
      <c r="CQ44">
        <v>720</v>
      </c>
      <c r="CR44">
        <v>1400</v>
      </c>
      <c r="CS44">
        <v>5.33E-2</v>
      </c>
      <c r="CT44">
        <v>5.33E-2</v>
      </c>
      <c r="CU44">
        <v>5.33E-2</v>
      </c>
      <c r="CV44">
        <v>8.8900000000000007E-2</v>
      </c>
      <c r="CW44">
        <v>8.8900000000000007E-2</v>
      </c>
      <c r="CX44">
        <v>8.8900000000000007E-2</v>
      </c>
      <c r="CY44">
        <v>6.0999999999999999E-2</v>
      </c>
      <c r="CZ44">
        <v>6.0999999999999999E-2</v>
      </c>
      <c r="DA44">
        <v>6.0999999999999999E-2</v>
      </c>
      <c r="DB44">
        <v>5.8400000000000001E-2</v>
      </c>
      <c r="DC44">
        <v>6.3500000000000001E-2</v>
      </c>
      <c r="DD44">
        <v>6.0999999999999999E-2</v>
      </c>
      <c r="DE44">
        <v>5.33E-2</v>
      </c>
      <c r="DF44">
        <v>6.3500000000000001E-2</v>
      </c>
      <c r="DG44">
        <v>5.8400000000000001E-2</v>
      </c>
      <c r="DH44">
        <v>0</v>
      </c>
      <c r="DI44">
        <v>12</v>
      </c>
      <c r="DJ44">
        <v>5.8400000000000001E-2</v>
      </c>
      <c r="DK44" t="s">
        <v>301</v>
      </c>
      <c r="DL44" t="s">
        <v>290</v>
      </c>
      <c r="DM44">
        <v>8252</v>
      </c>
      <c r="DN44">
        <v>8231</v>
      </c>
      <c r="DO44">
        <v>1279</v>
      </c>
      <c r="DP44">
        <v>2405</v>
      </c>
      <c r="DQ44" t="s">
        <v>142</v>
      </c>
      <c r="DR44">
        <v>31</v>
      </c>
      <c r="DS44">
        <v>20010128</v>
      </c>
      <c r="DT44" t="s">
        <v>464</v>
      </c>
      <c r="DU44" t="s">
        <v>380</v>
      </c>
      <c r="DV44" t="s">
        <v>143</v>
      </c>
    </row>
    <row r="45" spans="1:126">
      <c r="A45" t="s">
        <v>126</v>
      </c>
      <c r="B45">
        <v>1</v>
      </c>
      <c r="C45">
        <v>8.1</v>
      </c>
      <c r="D45">
        <v>38041</v>
      </c>
      <c r="E45">
        <v>1006</v>
      </c>
      <c r="F45" t="s">
        <v>145</v>
      </c>
      <c r="G45">
        <v>20010203</v>
      </c>
      <c r="H45" t="s">
        <v>260</v>
      </c>
      <c r="I45" t="s">
        <v>236</v>
      </c>
      <c r="J45">
        <v>20010205</v>
      </c>
      <c r="K45">
        <v>20010803</v>
      </c>
      <c r="L45" t="s">
        <v>133</v>
      </c>
      <c r="M45" t="s">
        <v>133</v>
      </c>
      <c r="N45" t="s">
        <v>133</v>
      </c>
      <c r="O45" t="s">
        <v>133</v>
      </c>
      <c r="P45">
        <v>-1.7044999999999999</v>
      </c>
      <c r="Q45" t="s">
        <v>135</v>
      </c>
      <c r="R45" t="s">
        <v>136</v>
      </c>
      <c r="S45" t="s">
        <v>135</v>
      </c>
      <c r="T45" t="s">
        <v>137</v>
      </c>
      <c r="U45" t="s">
        <v>137</v>
      </c>
      <c r="V45">
        <v>0</v>
      </c>
      <c r="W45" t="s">
        <v>286</v>
      </c>
      <c r="X45">
        <v>143.5</v>
      </c>
      <c r="Y45">
        <v>20010201</v>
      </c>
      <c r="Z45" t="s">
        <v>138</v>
      </c>
      <c r="AA45" t="s">
        <v>388</v>
      </c>
      <c r="AB45">
        <v>9910650</v>
      </c>
      <c r="AC45">
        <v>40</v>
      </c>
      <c r="AD45">
        <v>60</v>
      </c>
      <c r="AE45">
        <v>51.62</v>
      </c>
      <c r="AF45">
        <v>10.17</v>
      </c>
      <c r="AG45">
        <v>8.99</v>
      </c>
      <c r="AH45">
        <v>9.11</v>
      </c>
      <c r="AI45">
        <v>110</v>
      </c>
      <c r="AJ45" t="s">
        <v>478</v>
      </c>
      <c r="AK45">
        <v>40</v>
      </c>
      <c r="AL45">
        <v>4.0999999999999996</v>
      </c>
      <c r="AM45">
        <v>4</v>
      </c>
      <c r="AN45">
        <v>8.1</v>
      </c>
      <c r="AO45">
        <v>0</v>
      </c>
      <c r="AP45">
        <v>3147</v>
      </c>
      <c r="AQ45">
        <v>3156</v>
      </c>
      <c r="AR45">
        <v>3150.8</v>
      </c>
      <c r="AS45">
        <v>13.4</v>
      </c>
      <c r="AT45">
        <v>13.7</v>
      </c>
      <c r="AU45">
        <v>13.6</v>
      </c>
      <c r="AV45">
        <v>2.2200000000000002</v>
      </c>
      <c r="AW45">
        <v>2.2999999999999998</v>
      </c>
      <c r="AX45">
        <v>2.2599999999999998</v>
      </c>
      <c r="AY45">
        <v>6.8</v>
      </c>
      <c r="AZ45">
        <v>71.5</v>
      </c>
      <c r="BA45">
        <v>8.6999999999999993</v>
      </c>
      <c r="BB45">
        <v>0</v>
      </c>
      <c r="BC45">
        <v>0</v>
      </c>
      <c r="BD45">
        <v>0</v>
      </c>
      <c r="BE45">
        <v>827</v>
      </c>
      <c r="BF45">
        <v>867</v>
      </c>
      <c r="BG45">
        <v>851</v>
      </c>
      <c r="BH45">
        <v>143.19999999999999</v>
      </c>
      <c r="BI45">
        <v>143.69999999999999</v>
      </c>
      <c r="BJ45">
        <v>143.5</v>
      </c>
      <c r="BK45">
        <v>87.4</v>
      </c>
      <c r="BL45">
        <v>88.1</v>
      </c>
      <c r="BM45">
        <v>87.9</v>
      </c>
      <c r="BN45">
        <v>93.2</v>
      </c>
      <c r="BO45">
        <v>93.8</v>
      </c>
      <c r="BP45">
        <v>93.5</v>
      </c>
      <c r="BQ45">
        <v>5.5</v>
      </c>
      <c r="BR45">
        <v>5.9</v>
      </c>
      <c r="BS45">
        <v>5.7</v>
      </c>
      <c r="BT45">
        <v>18.7</v>
      </c>
      <c r="BU45">
        <v>28.2</v>
      </c>
      <c r="BV45">
        <v>23.3</v>
      </c>
      <c r="BW45">
        <v>276</v>
      </c>
      <c r="BX45">
        <v>276</v>
      </c>
      <c r="BY45">
        <v>276</v>
      </c>
      <c r="BZ45">
        <v>6.8</v>
      </c>
      <c r="CA45">
        <v>7.4</v>
      </c>
      <c r="CB45">
        <v>6.8</v>
      </c>
      <c r="CC45">
        <v>0.5</v>
      </c>
      <c r="CD45">
        <v>0.5</v>
      </c>
      <c r="CE45">
        <v>0.5</v>
      </c>
      <c r="CF45">
        <v>0.5</v>
      </c>
      <c r="CG45">
        <v>0.5</v>
      </c>
      <c r="CH45">
        <v>0.5</v>
      </c>
      <c r="CI45">
        <v>35</v>
      </c>
      <c r="CJ45">
        <v>35</v>
      </c>
      <c r="CK45">
        <v>35</v>
      </c>
      <c r="CL45">
        <v>212.4</v>
      </c>
      <c r="CM45">
        <v>254.8</v>
      </c>
      <c r="CN45">
        <v>234.1</v>
      </c>
      <c r="CO45">
        <v>1660</v>
      </c>
      <c r="CP45">
        <v>720</v>
      </c>
      <c r="CQ45">
        <v>720</v>
      </c>
      <c r="CR45">
        <v>1550</v>
      </c>
      <c r="CS45">
        <v>5.5899999999999998E-2</v>
      </c>
      <c r="CT45">
        <v>5.5899999999999998E-2</v>
      </c>
      <c r="CU45">
        <v>5.5899999999999998E-2</v>
      </c>
      <c r="CV45">
        <v>8.8900000000000007E-2</v>
      </c>
      <c r="CW45">
        <v>8.8900000000000007E-2</v>
      </c>
      <c r="CX45">
        <v>8.8900000000000007E-2</v>
      </c>
      <c r="CY45">
        <v>6.0999999999999999E-2</v>
      </c>
      <c r="CZ45">
        <v>6.0999999999999999E-2</v>
      </c>
      <c r="DA45">
        <v>6.0999999999999999E-2</v>
      </c>
      <c r="DB45">
        <v>5.8400000000000001E-2</v>
      </c>
      <c r="DC45">
        <v>6.3500000000000001E-2</v>
      </c>
      <c r="DD45">
        <v>6.0999999999999999E-2</v>
      </c>
      <c r="DE45">
        <v>5.33E-2</v>
      </c>
      <c r="DF45">
        <v>6.3500000000000001E-2</v>
      </c>
      <c r="DG45">
        <v>5.8400000000000001E-2</v>
      </c>
      <c r="DH45">
        <v>0</v>
      </c>
      <c r="DI45">
        <v>13</v>
      </c>
      <c r="DJ45">
        <v>5.5899999999999998E-2</v>
      </c>
      <c r="DK45" t="s">
        <v>301</v>
      </c>
      <c r="DL45" t="s">
        <v>290</v>
      </c>
      <c r="DM45">
        <v>8252</v>
      </c>
      <c r="DN45">
        <v>8231</v>
      </c>
      <c r="DO45">
        <v>1279</v>
      </c>
      <c r="DP45" t="s">
        <v>479</v>
      </c>
      <c r="DQ45" t="s">
        <v>142</v>
      </c>
      <c r="DR45" t="s">
        <v>480</v>
      </c>
      <c r="DS45">
        <v>20010203</v>
      </c>
      <c r="DT45" t="s">
        <v>260</v>
      </c>
      <c r="DU45" t="s">
        <v>380</v>
      </c>
      <c r="DV45" t="s">
        <v>143</v>
      </c>
    </row>
    <row r="46" spans="1:126">
      <c r="A46" t="s">
        <v>126</v>
      </c>
      <c r="B46">
        <v>3</v>
      </c>
      <c r="C46">
        <v>10.1</v>
      </c>
      <c r="D46">
        <v>39045</v>
      </c>
      <c r="E46" t="s">
        <v>144</v>
      </c>
      <c r="F46" t="s">
        <v>145</v>
      </c>
      <c r="G46">
        <v>20010204</v>
      </c>
      <c r="H46" t="s">
        <v>481</v>
      </c>
      <c r="I46" t="s">
        <v>236</v>
      </c>
      <c r="J46">
        <v>20010205</v>
      </c>
      <c r="K46">
        <v>20010804</v>
      </c>
      <c r="L46" t="s">
        <v>133</v>
      </c>
      <c r="M46" t="s">
        <v>133</v>
      </c>
      <c r="N46" t="s">
        <v>133</v>
      </c>
      <c r="O46" t="s">
        <v>133</v>
      </c>
      <c r="P46">
        <v>0.61760000000000004</v>
      </c>
      <c r="Q46" t="s">
        <v>135</v>
      </c>
      <c r="R46" t="s">
        <v>136</v>
      </c>
      <c r="S46" t="s">
        <v>135</v>
      </c>
      <c r="T46" t="s">
        <v>137</v>
      </c>
      <c r="U46" t="s">
        <v>137</v>
      </c>
      <c r="V46">
        <v>0</v>
      </c>
      <c r="W46" t="s">
        <v>286</v>
      </c>
      <c r="X46">
        <v>143.5</v>
      </c>
      <c r="Y46">
        <v>20010202</v>
      </c>
      <c r="Z46" t="s">
        <v>138</v>
      </c>
      <c r="AA46" t="s">
        <v>338</v>
      </c>
      <c r="AB46">
        <v>9910650</v>
      </c>
      <c r="AC46">
        <v>40</v>
      </c>
      <c r="AD46">
        <v>71.95</v>
      </c>
      <c r="AE46">
        <v>64.06</v>
      </c>
      <c r="AF46">
        <v>10.92</v>
      </c>
      <c r="AG46">
        <v>9.98</v>
      </c>
      <c r="AH46">
        <v>10.220000000000001</v>
      </c>
      <c r="AI46">
        <v>260</v>
      </c>
      <c r="AJ46" t="s">
        <v>482</v>
      </c>
      <c r="AK46">
        <v>40</v>
      </c>
      <c r="AL46">
        <v>3.4</v>
      </c>
      <c r="AM46">
        <v>6.7</v>
      </c>
      <c r="AN46">
        <v>10.1</v>
      </c>
      <c r="AO46">
        <v>0</v>
      </c>
      <c r="AP46">
        <v>3147</v>
      </c>
      <c r="AQ46">
        <v>3156</v>
      </c>
      <c r="AR46">
        <v>3151.7</v>
      </c>
      <c r="AS46">
        <v>13.1</v>
      </c>
      <c r="AT46">
        <v>13.5</v>
      </c>
      <c r="AU46">
        <v>13.3</v>
      </c>
      <c r="AV46">
        <v>2.21</v>
      </c>
      <c r="AW46">
        <v>2.35</v>
      </c>
      <c r="AX46">
        <v>2.29</v>
      </c>
      <c r="AY46">
        <v>6.6</v>
      </c>
      <c r="AZ46">
        <v>7.3</v>
      </c>
      <c r="BA46">
        <v>6.9</v>
      </c>
      <c r="BB46">
        <v>0</v>
      </c>
      <c r="BC46">
        <v>0</v>
      </c>
      <c r="BD46">
        <v>0</v>
      </c>
      <c r="BE46">
        <v>845</v>
      </c>
      <c r="BF46">
        <v>854</v>
      </c>
      <c r="BG46">
        <v>850</v>
      </c>
      <c r="BH46">
        <v>143.1</v>
      </c>
      <c r="BI46">
        <v>143.9</v>
      </c>
      <c r="BJ46">
        <v>143.5</v>
      </c>
      <c r="BK46">
        <v>87.4</v>
      </c>
      <c r="BL46">
        <v>88.2</v>
      </c>
      <c r="BM46">
        <v>87.8</v>
      </c>
      <c r="BN46">
        <v>93.2</v>
      </c>
      <c r="BO46">
        <v>93.7</v>
      </c>
      <c r="BP46">
        <v>93.4</v>
      </c>
      <c r="BQ46">
        <v>5.4</v>
      </c>
      <c r="BR46">
        <v>5.8</v>
      </c>
      <c r="BS46">
        <v>5.6</v>
      </c>
      <c r="BT46">
        <v>34.9</v>
      </c>
      <c r="BU46">
        <v>41</v>
      </c>
      <c r="BV46">
        <v>38.299999999999997</v>
      </c>
      <c r="BW46">
        <v>276</v>
      </c>
      <c r="BX46">
        <v>279</v>
      </c>
      <c r="BY46">
        <v>276</v>
      </c>
      <c r="BZ46">
        <v>9.5</v>
      </c>
      <c r="CA46">
        <v>9.5</v>
      </c>
      <c r="CB46">
        <v>9.5</v>
      </c>
      <c r="CC46">
        <v>0.5</v>
      </c>
      <c r="CD46">
        <v>0.5</v>
      </c>
      <c r="CE46">
        <v>0.5</v>
      </c>
      <c r="CF46">
        <v>0.5</v>
      </c>
      <c r="CG46">
        <v>0.5</v>
      </c>
      <c r="CH46">
        <v>0.5</v>
      </c>
      <c r="CI46">
        <v>35</v>
      </c>
      <c r="CJ46">
        <v>35</v>
      </c>
      <c r="CK46">
        <v>35</v>
      </c>
      <c r="CL46">
        <v>249.2</v>
      </c>
      <c r="CM46">
        <v>294.5</v>
      </c>
      <c r="CN46">
        <v>269.8</v>
      </c>
      <c r="CO46">
        <v>1660</v>
      </c>
      <c r="CP46">
        <v>720</v>
      </c>
      <c r="CQ46">
        <v>720</v>
      </c>
      <c r="CR46">
        <v>1400</v>
      </c>
      <c r="CS46">
        <v>5.8400000000000001E-2</v>
      </c>
      <c r="CT46">
        <v>5.8400000000000001E-2</v>
      </c>
      <c r="CU46">
        <v>5.8400000000000001E-2</v>
      </c>
      <c r="CV46">
        <v>8.8900000000000007E-2</v>
      </c>
      <c r="CW46">
        <v>8.8900000000000007E-2</v>
      </c>
      <c r="CX46">
        <v>8.8900000000000007E-2</v>
      </c>
      <c r="CY46">
        <v>6.6000000000000003E-2</v>
      </c>
      <c r="CZ46">
        <v>6.6000000000000003E-2</v>
      </c>
      <c r="DA46">
        <v>6.6000000000000003E-2</v>
      </c>
      <c r="DB46">
        <v>6.3500000000000001E-2</v>
      </c>
      <c r="DC46">
        <v>6.3500000000000001E-2</v>
      </c>
      <c r="DD46">
        <v>6.3500000000000001E-2</v>
      </c>
      <c r="DE46">
        <v>5.33E-2</v>
      </c>
      <c r="DF46">
        <v>6.8599999999999994E-2</v>
      </c>
      <c r="DG46">
        <v>6.0999999999999999E-2</v>
      </c>
      <c r="DH46">
        <v>0</v>
      </c>
      <c r="DI46">
        <v>19</v>
      </c>
      <c r="DJ46">
        <v>5.5899999999999998E-2</v>
      </c>
      <c r="DK46" t="s">
        <v>362</v>
      </c>
      <c r="DL46" t="s">
        <v>141</v>
      </c>
      <c r="DM46">
        <v>8252</v>
      </c>
      <c r="DN46">
        <v>8231</v>
      </c>
      <c r="DO46">
        <v>1289</v>
      </c>
      <c r="DP46" t="s">
        <v>479</v>
      </c>
      <c r="DQ46" t="s">
        <v>142</v>
      </c>
      <c r="DR46">
        <v>40</v>
      </c>
      <c r="DS46">
        <v>20010204</v>
      </c>
      <c r="DT46" t="s">
        <v>481</v>
      </c>
      <c r="DU46">
        <v>119</v>
      </c>
      <c r="DV46" t="s">
        <v>143</v>
      </c>
    </row>
    <row r="47" spans="1:126">
      <c r="A47" t="s">
        <v>160</v>
      </c>
      <c r="B47">
        <v>4</v>
      </c>
      <c r="C47">
        <v>7.5</v>
      </c>
      <c r="D47">
        <v>38031</v>
      </c>
      <c r="E47" t="s">
        <v>144</v>
      </c>
      <c r="F47" t="s">
        <v>145</v>
      </c>
      <c r="G47">
        <v>20010219</v>
      </c>
      <c r="H47" t="s">
        <v>483</v>
      </c>
      <c r="I47" t="s">
        <v>236</v>
      </c>
      <c r="J47">
        <v>20010220</v>
      </c>
      <c r="K47">
        <v>20010819</v>
      </c>
      <c r="L47" t="s">
        <v>484</v>
      </c>
      <c r="M47" t="s">
        <v>382</v>
      </c>
      <c r="N47" t="s">
        <v>133</v>
      </c>
      <c r="O47" t="s">
        <v>133</v>
      </c>
      <c r="P47">
        <v>-0.14710000000000001</v>
      </c>
      <c r="Q47" t="s">
        <v>135</v>
      </c>
      <c r="R47" t="s">
        <v>136</v>
      </c>
      <c r="S47" t="s">
        <v>135</v>
      </c>
      <c r="T47" t="s">
        <v>137</v>
      </c>
      <c r="U47" t="s">
        <v>137</v>
      </c>
      <c r="V47">
        <v>0</v>
      </c>
      <c r="W47" t="s">
        <v>200</v>
      </c>
      <c r="X47">
        <v>143.5</v>
      </c>
      <c r="Y47">
        <v>20010217</v>
      </c>
      <c r="Z47" t="s">
        <v>138</v>
      </c>
      <c r="AA47" t="s">
        <v>485</v>
      </c>
      <c r="AB47">
        <v>9903160</v>
      </c>
      <c r="AC47">
        <v>40</v>
      </c>
      <c r="AD47">
        <v>71.900000000000006</v>
      </c>
      <c r="AE47">
        <v>65.8</v>
      </c>
      <c r="AF47">
        <v>10.92</v>
      </c>
      <c r="AG47">
        <v>10.15</v>
      </c>
      <c r="AH47">
        <v>10.19</v>
      </c>
      <c r="AI47">
        <v>190</v>
      </c>
      <c r="AJ47" t="s">
        <v>486</v>
      </c>
      <c r="AK47">
        <v>40</v>
      </c>
      <c r="AL47">
        <v>4.0999999999999996</v>
      </c>
      <c r="AM47">
        <v>3.4</v>
      </c>
      <c r="AN47">
        <v>7.5</v>
      </c>
      <c r="AO47">
        <v>0</v>
      </c>
      <c r="AP47">
        <v>3148</v>
      </c>
      <c r="AQ47">
        <v>3152</v>
      </c>
      <c r="AR47">
        <v>3150</v>
      </c>
      <c r="AS47">
        <v>13.3</v>
      </c>
      <c r="AT47">
        <v>13.6</v>
      </c>
      <c r="AU47">
        <v>13.4</v>
      </c>
      <c r="AV47">
        <v>2.16</v>
      </c>
      <c r="AW47">
        <v>2.27</v>
      </c>
      <c r="AX47">
        <v>2.2400000000000002</v>
      </c>
      <c r="AY47">
        <v>5422</v>
      </c>
      <c r="AZ47">
        <v>6044</v>
      </c>
      <c r="BA47">
        <v>5829</v>
      </c>
      <c r="BB47">
        <v>2051</v>
      </c>
      <c r="BC47">
        <v>2249</v>
      </c>
      <c r="BD47">
        <v>2190</v>
      </c>
      <c r="BE47">
        <v>828</v>
      </c>
      <c r="BF47">
        <v>864</v>
      </c>
      <c r="BG47">
        <v>850</v>
      </c>
      <c r="BH47">
        <v>143.4</v>
      </c>
      <c r="BI47">
        <v>143.6</v>
      </c>
      <c r="BJ47">
        <v>143.5</v>
      </c>
      <c r="BK47">
        <v>87.4</v>
      </c>
      <c r="BL47">
        <v>88.4</v>
      </c>
      <c r="BM47">
        <v>87.9</v>
      </c>
      <c r="BN47">
        <v>93.1</v>
      </c>
      <c r="BO47">
        <v>94.1</v>
      </c>
      <c r="BP47">
        <v>93.5</v>
      </c>
      <c r="BQ47">
        <v>5.4</v>
      </c>
      <c r="BR47">
        <v>5.8</v>
      </c>
      <c r="BS47">
        <v>5.6</v>
      </c>
      <c r="BT47">
        <v>27.2</v>
      </c>
      <c r="BU47">
        <v>30.1</v>
      </c>
      <c r="BV47">
        <v>28.3</v>
      </c>
      <c r="BW47">
        <v>270</v>
      </c>
      <c r="BX47">
        <v>282</v>
      </c>
      <c r="BY47">
        <v>275</v>
      </c>
      <c r="BZ47">
        <v>8.6</v>
      </c>
      <c r="CA47">
        <v>10.1</v>
      </c>
      <c r="CB47">
        <v>9.3000000000000007</v>
      </c>
      <c r="CC47">
        <v>1.1000000000000001</v>
      </c>
      <c r="CD47">
        <v>1.5</v>
      </c>
      <c r="CE47">
        <v>1.4</v>
      </c>
      <c r="CF47">
        <v>0.49</v>
      </c>
      <c r="CG47">
        <v>0.51</v>
      </c>
      <c r="CH47">
        <v>0.5</v>
      </c>
      <c r="CI47">
        <v>35</v>
      </c>
      <c r="CJ47">
        <v>35</v>
      </c>
      <c r="CK47">
        <v>35</v>
      </c>
      <c r="CL47">
        <v>108</v>
      </c>
      <c r="CM47">
        <v>140</v>
      </c>
      <c r="CN47">
        <v>124</v>
      </c>
      <c r="CO47">
        <v>1660</v>
      </c>
      <c r="CP47">
        <v>720</v>
      </c>
      <c r="CQ47">
        <v>540</v>
      </c>
      <c r="CR47">
        <v>1650</v>
      </c>
      <c r="CS47">
        <v>8.1299999999999997E-2</v>
      </c>
      <c r="CT47">
        <v>8.6400000000000005E-2</v>
      </c>
      <c r="CU47">
        <v>8.3799999999999999E-2</v>
      </c>
      <c r="CV47">
        <v>8.3799999999999999E-2</v>
      </c>
      <c r="CW47">
        <v>0.1016</v>
      </c>
      <c r="CX47">
        <v>9.4E-2</v>
      </c>
      <c r="CY47">
        <v>6.8599999999999994E-2</v>
      </c>
      <c r="CZ47">
        <v>7.1099999999999997E-2</v>
      </c>
      <c r="DA47">
        <v>7.0499999999999993E-2</v>
      </c>
      <c r="DB47">
        <v>7.3700000000000002E-2</v>
      </c>
      <c r="DC47">
        <v>7.6200000000000004E-2</v>
      </c>
      <c r="DD47">
        <v>7.5600000000000001E-2</v>
      </c>
      <c r="DE47">
        <v>6.3500000000000001E-2</v>
      </c>
      <c r="DF47">
        <v>7.6200000000000004E-2</v>
      </c>
      <c r="DG47">
        <v>6.9800000000000001E-2</v>
      </c>
      <c r="DH47">
        <v>2.5000000000000001E-3</v>
      </c>
      <c r="DI47">
        <v>1</v>
      </c>
      <c r="DJ47">
        <v>3.0499999999999999E-2</v>
      </c>
      <c r="DK47">
        <v>640</v>
      </c>
      <c r="DL47">
        <v>152</v>
      </c>
      <c r="DM47">
        <v>8252</v>
      </c>
      <c r="DN47" t="s">
        <v>188</v>
      </c>
      <c r="DO47">
        <v>1282</v>
      </c>
      <c r="DP47">
        <v>2405</v>
      </c>
      <c r="DQ47" t="s">
        <v>142</v>
      </c>
      <c r="DR47">
        <v>18</v>
      </c>
      <c r="DS47">
        <v>20010219</v>
      </c>
      <c r="DT47" t="s">
        <v>483</v>
      </c>
      <c r="DU47">
        <v>152</v>
      </c>
      <c r="DV47" t="s">
        <v>143</v>
      </c>
    </row>
    <row r="48" spans="1:126">
      <c r="A48" t="s">
        <v>160</v>
      </c>
      <c r="B48">
        <v>4</v>
      </c>
      <c r="C48">
        <v>6.9</v>
      </c>
      <c r="D48">
        <v>38033</v>
      </c>
      <c r="E48" t="s">
        <v>144</v>
      </c>
      <c r="F48" t="s">
        <v>145</v>
      </c>
      <c r="G48">
        <v>20010301</v>
      </c>
      <c r="H48" t="s">
        <v>255</v>
      </c>
      <c r="I48" t="s">
        <v>236</v>
      </c>
      <c r="J48">
        <v>20010302</v>
      </c>
      <c r="K48">
        <v>20010901</v>
      </c>
      <c r="L48" t="s">
        <v>487</v>
      </c>
      <c r="M48" t="s">
        <v>382</v>
      </c>
      <c r="N48" t="s">
        <v>133</v>
      </c>
      <c r="O48" t="s">
        <v>133</v>
      </c>
      <c r="P48">
        <v>-0.32350000000000001</v>
      </c>
      <c r="Q48" t="s">
        <v>135</v>
      </c>
      <c r="R48" t="s">
        <v>136</v>
      </c>
      <c r="S48" t="s">
        <v>135</v>
      </c>
      <c r="T48" t="s">
        <v>137</v>
      </c>
      <c r="U48" t="s">
        <v>137</v>
      </c>
      <c r="V48">
        <v>0</v>
      </c>
      <c r="W48" t="s">
        <v>147</v>
      </c>
      <c r="X48">
        <v>143.5</v>
      </c>
      <c r="Y48">
        <v>20010227</v>
      </c>
      <c r="Z48" t="s">
        <v>138</v>
      </c>
      <c r="AA48" t="s">
        <v>488</v>
      </c>
      <c r="AB48">
        <v>9903160</v>
      </c>
      <c r="AC48">
        <v>40</v>
      </c>
      <c r="AD48">
        <v>76.56</v>
      </c>
      <c r="AE48">
        <v>66.900000000000006</v>
      </c>
      <c r="AF48">
        <v>10.91</v>
      </c>
      <c r="AG48">
        <v>10.24</v>
      </c>
      <c r="AH48">
        <v>10.38</v>
      </c>
      <c r="AI48">
        <v>290</v>
      </c>
      <c r="AJ48" t="s">
        <v>489</v>
      </c>
      <c r="AK48">
        <v>40</v>
      </c>
      <c r="AL48">
        <v>3.8</v>
      </c>
      <c r="AM48">
        <v>3.1</v>
      </c>
      <c r="AN48">
        <v>6.9</v>
      </c>
      <c r="AO48">
        <v>0</v>
      </c>
      <c r="AP48">
        <v>3145</v>
      </c>
      <c r="AQ48">
        <v>3151</v>
      </c>
      <c r="AR48">
        <v>3150</v>
      </c>
      <c r="AS48">
        <v>13.2</v>
      </c>
      <c r="AT48">
        <v>13.8</v>
      </c>
      <c r="AU48">
        <v>13.5</v>
      </c>
      <c r="AV48">
        <v>2.2000000000000002</v>
      </c>
      <c r="AW48">
        <v>2.2599999999999998</v>
      </c>
      <c r="AX48">
        <v>2.23</v>
      </c>
      <c r="AY48">
        <v>4914</v>
      </c>
      <c r="AZ48">
        <v>5930</v>
      </c>
      <c r="BA48">
        <v>5633</v>
      </c>
      <c r="BB48">
        <v>1984</v>
      </c>
      <c r="BC48">
        <v>2285</v>
      </c>
      <c r="BD48">
        <v>2133</v>
      </c>
      <c r="BE48">
        <v>840</v>
      </c>
      <c r="BF48">
        <v>860</v>
      </c>
      <c r="BG48">
        <v>850</v>
      </c>
      <c r="BH48">
        <v>142.5</v>
      </c>
      <c r="BI48">
        <v>143.6</v>
      </c>
      <c r="BJ48">
        <v>143.5</v>
      </c>
      <c r="BK48">
        <v>87.7</v>
      </c>
      <c r="BL48">
        <v>88</v>
      </c>
      <c r="BM48">
        <v>87.9</v>
      </c>
      <c r="BN48">
        <v>93.4</v>
      </c>
      <c r="BO48">
        <v>93.6</v>
      </c>
      <c r="BP48">
        <v>93.5</v>
      </c>
      <c r="BQ48">
        <v>5.6</v>
      </c>
      <c r="BR48">
        <v>5.6</v>
      </c>
      <c r="BS48">
        <v>5.6</v>
      </c>
      <c r="BT48">
        <v>27.2</v>
      </c>
      <c r="BU48">
        <v>29</v>
      </c>
      <c r="BV48">
        <v>28.4</v>
      </c>
      <c r="BW48">
        <v>265</v>
      </c>
      <c r="BX48">
        <v>284</v>
      </c>
      <c r="BY48">
        <v>278</v>
      </c>
      <c r="BZ48">
        <v>8.4</v>
      </c>
      <c r="CA48">
        <v>10.6</v>
      </c>
      <c r="CB48">
        <v>8.9</v>
      </c>
      <c r="CC48">
        <v>0</v>
      </c>
      <c r="CD48">
        <v>1.9</v>
      </c>
      <c r="CE48">
        <v>1</v>
      </c>
      <c r="CF48">
        <v>0.5</v>
      </c>
      <c r="CG48">
        <v>0.51</v>
      </c>
      <c r="CH48">
        <v>0.5</v>
      </c>
      <c r="CI48">
        <v>35</v>
      </c>
      <c r="CJ48">
        <v>35</v>
      </c>
      <c r="CK48">
        <v>35</v>
      </c>
      <c r="CL48">
        <v>85</v>
      </c>
      <c r="CM48">
        <v>137</v>
      </c>
      <c r="CN48">
        <v>127</v>
      </c>
      <c r="CO48">
        <v>1660</v>
      </c>
      <c r="CP48">
        <v>720</v>
      </c>
      <c r="CQ48">
        <v>540</v>
      </c>
      <c r="CR48">
        <v>1550</v>
      </c>
      <c r="CS48">
        <v>7.6200000000000004E-2</v>
      </c>
      <c r="CT48">
        <v>8.1299999999999997E-2</v>
      </c>
      <c r="CU48">
        <v>7.9399999999999998E-2</v>
      </c>
      <c r="CV48">
        <v>9.9099999999999994E-2</v>
      </c>
      <c r="CW48">
        <v>0.1041</v>
      </c>
      <c r="CX48">
        <v>0.1022</v>
      </c>
      <c r="CY48">
        <v>6.0999999999999999E-2</v>
      </c>
      <c r="CZ48">
        <v>6.3500000000000001E-2</v>
      </c>
      <c r="DA48">
        <v>6.1600000000000002E-2</v>
      </c>
      <c r="DB48">
        <v>5.8400000000000001E-2</v>
      </c>
      <c r="DC48">
        <v>6.3500000000000001E-2</v>
      </c>
      <c r="DD48">
        <v>6.0299999999999999E-2</v>
      </c>
      <c r="DE48">
        <v>6.6000000000000003E-2</v>
      </c>
      <c r="DF48">
        <v>7.3700000000000002E-2</v>
      </c>
      <c r="DG48">
        <v>6.9800000000000001E-2</v>
      </c>
      <c r="DH48">
        <v>2.5000000000000001E-3</v>
      </c>
      <c r="DI48">
        <v>1</v>
      </c>
      <c r="DJ48">
        <v>3.56E-2</v>
      </c>
      <c r="DK48">
        <v>1</v>
      </c>
      <c r="DL48">
        <v>205</v>
      </c>
      <c r="DM48">
        <v>8252</v>
      </c>
      <c r="DN48" t="s">
        <v>188</v>
      </c>
      <c r="DO48">
        <v>1038</v>
      </c>
      <c r="DP48">
        <v>2405</v>
      </c>
      <c r="DQ48" t="s">
        <v>142</v>
      </c>
      <c r="DR48">
        <v>1</v>
      </c>
      <c r="DS48">
        <v>20010301</v>
      </c>
      <c r="DT48" t="s">
        <v>255</v>
      </c>
      <c r="DU48">
        <v>205</v>
      </c>
      <c r="DV48" t="s">
        <v>143</v>
      </c>
    </row>
    <row r="49" spans="1:126">
      <c r="A49" t="s">
        <v>239</v>
      </c>
      <c r="B49">
        <v>1</v>
      </c>
      <c r="C49">
        <v>15.1</v>
      </c>
      <c r="D49">
        <v>38052</v>
      </c>
      <c r="E49">
        <v>1006</v>
      </c>
      <c r="F49" t="s">
        <v>145</v>
      </c>
      <c r="G49">
        <v>20010404</v>
      </c>
      <c r="H49" t="s">
        <v>185</v>
      </c>
      <c r="I49" t="s">
        <v>236</v>
      </c>
      <c r="J49">
        <v>20010406</v>
      </c>
      <c r="K49">
        <v>20011004</v>
      </c>
      <c r="L49" t="s">
        <v>133</v>
      </c>
      <c r="M49" t="s">
        <v>133</v>
      </c>
      <c r="N49" t="s">
        <v>133</v>
      </c>
      <c r="O49" t="s">
        <v>133</v>
      </c>
      <c r="P49">
        <v>-0.37880000000000003</v>
      </c>
      <c r="Q49" t="s">
        <v>135</v>
      </c>
      <c r="R49" t="s">
        <v>136</v>
      </c>
      <c r="S49" t="s">
        <v>135</v>
      </c>
      <c r="T49" t="s">
        <v>137</v>
      </c>
      <c r="U49" t="s">
        <v>137</v>
      </c>
      <c r="V49">
        <v>0</v>
      </c>
      <c r="W49" t="s">
        <v>164</v>
      </c>
      <c r="X49">
        <v>143.5</v>
      </c>
      <c r="Y49">
        <v>20010402</v>
      </c>
      <c r="Z49" t="s">
        <v>138</v>
      </c>
      <c r="AA49" t="s">
        <v>490</v>
      </c>
      <c r="AB49">
        <v>11769</v>
      </c>
      <c r="AC49">
        <v>40</v>
      </c>
      <c r="AD49">
        <v>59.83</v>
      </c>
      <c r="AE49">
        <v>52.22</v>
      </c>
      <c r="AF49">
        <v>10.1</v>
      </c>
      <c r="AG49">
        <v>8.99</v>
      </c>
      <c r="AH49">
        <v>9.06</v>
      </c>
      <c r="AI49">
        <v>116</v>
      </c>
      <c r="AJ49">
        <v>38052</v>
      </c>
      <c r="AK49">
        <v>40</v>
      </c>
      <c r="AL49">
        <v>6.5</v>
      </c>
      <c r="AM49">
        <v>8.6</v>
      </c>
      <c r="AN49">
        <v>15.1</v>
      </c>
      <c r="AO49">
        <v>0</v>
      </c>
      <c r="AP49">
        <v>3147</v>
      </c>
      <c r="AQ49">
        <v>3155</v>
      </c>
      <c r="AR49">
        <v>3151</v>
      </c>
      <c r="AS49">
        <v>13.4</v>
      </c>
      <c r="AT49">
        <v>13.4</v>
      </c>
      <c r="AU49">
        <v>13.4</v>
      </c>
      <c r="AV49">
        <v>2.1800000000000002</v>
      </c>
      <c r="AW49">
        <v>2.25</v>
      </c>
      <c r="AX49">
        <v>2.2200000000000002</v>
      </c>
      <c r="AY49">
        <v>5667.2</v>
      </c>
      <c r="AZ49">
        <v>5704.5</v>
      </c>
      <c r="BA49">
        <v>5703.6</v>
      </c>
      <c r="BB49" t="s">
        <v>168</v>
      </c>
      <c r="BC49" t="s">
        <v>168</v>
      </c>
      <c r="BD49" t="s">
        <v>168</v>
      </c>
      <c r="BE49">
        <v>844</v>
      </c>
      <c r="BF49">
        <v>861</v>
      </c>
      <c r="BG49">
        <v>850</v>
      </c>
      <c r="BH49">
        <v>142.5</v>
      </c>
      <c r="BI49">
        <v>144.19999999999999</v>
      </c>
      <c r="BJ49">
        <v>143.30000000000001</v>
      </c>
      <c r="BK49">
        <v>86.7</v>
      </c>
      <c r="BL49">
        <v>88.3</v>
      </c>
      <c r="BM49">
        <v>87.7</v>
      </c>
      <c r="BN49">
        <v>91.9</v>
      </c>
      <c r="BO49">
        <v>94.3</v>
      </c>
      <c r="BP49">
        <v>93.2</v>
      </c>
      <c r="BQ49">
        <v>4.9000000000000004</v>
      </c>
      <c r="BR49">
        <v>6.7</v>
      </c>
      <c r="BS49">
        <v>5.4</v>
      </c>
      <c r="BT49">
        <v>23.9</v>
      </c>
      <c r="BU49">
        <v>36</v>
      </c>
      <c r="BV49">
        <v>32</v>
      </c>
      <c r="BW49">
        <v>276</v>
      </c>
      <c r="BX49">
        <v>276</v>
      </c>
      <c r="BY49">
        <v>276</v>
      </c>
      <c r="BZ49">
        <v>16.5</v>
      </c>
      <c r="CA49">
        <v>16.5</v>
      </c>
      <c r="CB49">
        <v>16.5</v>
      </c>
      <c r="CC49">
        <v>0.3</v>
      </c>
      <c r="CD49">
        <v>0.3</v>
      </c>
      <c r="CE49">
        <v>0.3</v>
      </c>
      <c r="CF49">
        <v>0.45</v>
      </c>
      <c r="CG49">
        <v>0.55000000000000004</v>
      </c>
      <c r="CH49">
        <v>0.5</v>
      </c>
      <c r="CI49">
        <v>35</v>
      </c>
      <c r="CJ49">
        <v>35</v>
      </c>
      <c r="CK49">
        <v>35</v>
      </c>
      <c r="CL49">
        <v>277.5</v>
      </c>
      <c r="CM49">
        <v>294.5</v>
      </c>
      <c r="CN49">
        <v>283.7</v>
      </c>
      <c r="CO49">
        <v>1660</v>
      </c>
      <c r="CP49">
        <v>720</v>
      </c>
      <c r="CQ49">
        <v>540</v>
      </c>
      <c r="CR49">
        <v>1724</v>
      </c>
      <c r="CS49">
        <v>8.1299999999999997E-2</v>
      </c>
      <c r="CT49">
        <v>8.1299999999999997E-2</v>
      </c>
      <c r="CU49">
        <v>8.1299999999999997E-2</v>
      </c>
      <c r="CV49">
        <v>0.1016</v>
      </c>
      <c r="CW49">
        <v>0.1016</v>
      </c>
      <c r="CX49">
        <v>0.1016</v>
      </c>
      <c r="CY49">
        <v>6.6000000000000003E-2</v>
      </c>
      <c r="CZ49">
        <v>6.6000000000000003E-2</v>
      </c>
      <c r="DA49">
        <v>6.6000000000000003E-2</v>
      </c>
      <c r="DB49">
        <v>6.8599999999999994E-2</v>
      </c>
      <c r="DC49">
        <v>6.8599999999999994E-2</v>
      </c>
      <c r="DD49">
        <v>6.8599999999999994E-2</v>
      </c>
      <c r="DE49">
        <v>6.8599999999999994E-2</v>
      </c>
      <c r="DF49">
        <v>6.8599999999999994E-2</v>
      </c>
      <c r="DG49">
        <v>6.8599999999999994E-2</v>
      </c>
      <c r="DH49">
        <v>0</v>
      </c>
      <c r="DI49">
        <v>6</v>
      </c>
      <c r="DJ49">
        <v>4.5699999999999998E-2</v>
      </c>
      <c r="DK49">
        <v>49416</v>
      </c>
      <c r="DL49">
        <v>67.75</v>
      </c>
      <c r="DM49" t="s">
        <v>393</v>
      </c>
      <c r="DN49">
        <v>8231</v>
      </c>
      <c r="DO49">
        <v>488</v>
      </c>
      <c r="DP49">
        <v>2405</v>
      </c>
      <c r="DQ49" t="s">
        <v>142</v>
      </c>
      <c r="DR49">
        <v>224</v>
      </c>
      <c r="DS49">
        <v>20010404</v>
      </c>
      <c r="DT49" t="s">
        <v>185</v>
      </c>
      <c r="DU49">
        <v>91</v>
      </c>
      <c r="DV49" t="s">
        <v>143</v>
      </c>
    </row>
    <row r="50" spans="1:126">
      <c r="A50" t="s">
        <v>126</v>
      </c>
      <c r="B50">
        <v>3</v>
      </c>
      <c r="C50">
        <v>11.2</v>
      </c>
      <c r="D50">
        <v>38042</v>
      </c>
      <c r="E50">
        <v>1006</v>
      </c>
      <c r="F50" t="s">
        <v>145</v>
      </c>
      <c r="G50">
        <v>20010427</v>
      </c>
      <c r="H50" t="s">
        <v>491</v>
      </c>
      <c r="I50" t="s">
        <v>236</v>
      </c>
      <c r="J50">
        <v>20010501</v>
      </c>
      <c r="K50">
        <v>20011027</v>
      </c>
      <c r="L50" t="s">
        <v>133</v>
      </c>
      <c r="M50" t="s">
        <v>133</v>
      </c>
      <c r="N50" t="s">
        <v>133</v>
      </c>
      <c r="O50" t="s">
        <v>133</v>
      </c>
      <c r="P50">
        <v>-0.94420000000000004</v>
      </c>
      <c r="Q50" t="s">
        <v>135</v>
      </c>
      <c r="R50" t="s">
        <v>136</v>
      </c>
      <c r="S50" t="s">
        <v>135</v>
      </c>
      <c r="T50" t="s">
        <v>137</v>
      </c>
      <c r="U50" t="s">
        <v>137</v>
      </c>
      <c r="V50">
        <v>0</v>
      </c>
      <c r="W50" t="s">
        <v>286</v>
      </c>
      <c r="X50">
        <v>143.5</v>
      </c>
      <c r="Y50">
        <v>20010425</v>
      </c>
      <c r="Z50" t="s">
        <v>138</v>
      </c>
      <c r="AA50" t="s">
        <v>323</v>
      </c>
      <c r="AB50">
        <v>9910650</v>
      </c>
      <c r="AC50">
        <v>40</v>
      </c>
      <c r="AD50">
        <v>59.95</v>
      </c>
      <c r="AE50">
        <v>51.85</v>
      </c>
      <c r="AF50">
        <v>10.18</v>
      </c>
      <c r="AG50">
        <v>8.93</v>
      </c>
      <c r="AH50">
        <v>9.1999999999999993</v>
      </c>
      <c r="AI50">
        <v>380</v>
      </c>
      <c r="AJ50" t="s">
        <v>492</v>
      </c>
      <c r="AK50">
        <v>40</v>
      </c>
      <c r="AL50">
        <v>5.6</v>
      </c>
      <c r="AM50">
        <v>0</v>
      </c>
      <c r="AN50">
        <v>5.6</v>
      </c>
      <c r="AO50">
        <v>5.6</v>
      </c>
      <c r="AP50">
        <v>3147</v>
      </c>
      <c r="AQ50">
        <v>3154</v>
      </c>
      <c r="AR50">
        <v>3149.9</v>
      </c>
      <c r="AS50">
        <v>13.3</v>
      </c>
      <c r="AT50">
        <v>13.8</v>
      </c>
      <c r="AU50">
        <v>13.4</v>
      </c>
      <c r="AV50">
        <v>2.15</v>
      </c>
      <c r="AW50">
        <v>2.29</v>
      </c>
      <c r="AX50">
        <v>2.25</v>
      </c>
      <c r="AY50">
        <v>6.5</v>
      </c>
      <c r="AZ50">
        <v>7.1</v>
      </c>
      <c r="BA50">
        <v>6.8</v>
      </c>
      <c r="BB50">
        <v>0</v>
      </c>
      <c r="BC50">
        <v>0</v>
      </c>
      <c r="BD50">
        <v>0</v>
      </c>
      <c r="BE50">
        <v>839</v>
      </c>
      <c r="BF50">
        <v>863</v>
      </c>
      <c r="BG50">
        <v>850</v>
      </c>
      <c r="BH50">
        <v>143.19999999999999</v>
      </c>
      <c r="BI50">
        <v>143.80000000000001</v>
      </c>
      <c r="BJ50">
        <v>143.4</v>
      </c>
      <c r="BK50">
        <v>87.4</v>
      </c>
      <c r="BL50">
        <v>88.7</v>
      </c>
      <c r="BM50">
        <v>87.9</v>
      </c>
      <c r="BN50">
        <v>93</v>
      </c>
      <c r="BO50">
        <v>93.8</v>
      </c>
      <c r="BP50">
        <v>93.4</v>
      </c>
      <c r="BQ50">
        <v>5.0999999999999996</v>
      </c>
      <c r="BR50">
        <v>5.8</v>
      </c>
      <c r="BS50">
        <v>5.6</v>
      </c>
      <c r="BT50">
        <v>26.3</v>
      </c>
      <c r="BU50">
        <v>33.4</v>
      </c>
      <c r="BV50">
        <v>29.8</v>
      </c>
      <c r="BW50">
        <v>272</v>
      </c>
      <c r="BX50">
        <v>276</v>
      </c>
      <c r="BY50">
        <v>276</v>
      </c>
      <c r="BZ50">
        <v>8.4</v>
      </c>
      <c r="CA50">
        <v>10.8</v>
      </c>
      <c r="CB50">
        <v>10</v>
      </c>
      <c r="CC50">
        <v>0.4</v>
      </c>
      <c r="CD50">
        <v>0.5</v>
      </c>
      <c r="CE50">
        <v>0.5</v>
      </c>
      <c r="CF50">
        <v>0.5</v>
      </c>
      <c r="CG50">
        <v>0.5</v>
      </c>
      <c r="CH50">
        <v>0.5</v>
      </c>
      <c r="CI50">
        <v>35</v>
      </c>
      <c r="CJ50">
        <v>35</v>
      </c>
      <c r="CK50">
        <v>35</v>
      </c>
      <c r="CL50">
        <v>5.7</v>
      </c>
      <c r="CM50">
        <v>223.7</v>
      </c>
      <c r="CN50">
        <v>156.80000000000001</v>
      </c>
      <c r="CO50">
        <v>1660</v>
      </c>
      <c r="CP50">
        <v>720</v>
      </c>
      <c r="CQ50">
        <v>720</v>
      </c>
      <c r="CR50">
        <v>1280</v>
      </c>
      <c r="CS50">
        <v>5.8400000000000001E-2</v>
      </c>
      <c r="CT50">
        <v>5.8400000000000001E-2</v>
      </c>
      <c r="CU50">
        <v>5.8400000000000001E-2</v>
      </c>
      <c r="CV50">
        <v>7.8700000000000006E-2</v>
      </c>
      <c r="CW50">
        <v>7.8700000000000006E-2</v>
      </c>
      <c r="CX50">
        <v>7.8700000000000006E-2</v>
      </c>
      <c r="CY50">
        <v>6.6000000000000003E-2</v>
      </c>
      <c r="CZ50">
        <v>6.6000000000000003E-2</v>
      </c>
      <c r="DA50">
        <v>6.6000000000000003E-2</v>
      </c>
      <c r="DB50">
        <v>6.3500000000000001E-2</v>
      </c>
      <c r="DC50">
        <v>6.3500000000000001E-2</v>
      </c>
      <c r="DD50">
        <v>6.3500000000000001E-2</v>
      </c>
      <c r="DE50">
        <v>5.33E-2</v>
      </c>
      <c r="DF50">
        <v>6.8599999999999994E-2</v>
      </c>
      <c r="DG50">
        <v>6.0999999999999999E-2</v>
      </c>
      <c r="DH50">
        <v>0</v>
      </c>
      <c r="DI50">
        <v>1</v>
      </c>
      <c r="DJ50">
        <v>5.33E-2</v>
      </c>
      <c r="DK50" t="s">
        <v>362</v>
      </c>
      <c r="DL50" t="s">
        <v>141</v>
      </c>
      <c r="DM50">
        <v>8252</v>
      </c>
      <c r="DN50">
        <v>8231</v>
      </c>
      <c r="DO50">
        <v>1289</v>
      </c>
      <c r="DP50">
        <v>2405</v>
      </c>
      <c r="DQ50" t="s">
        <v>142</v>
      </c>
      <c r="DR50">
        <v>56</v>
      </c>
      <c r="DS50">
        <v>20010427</v>
      </c>
      <c r="DT50" t="s">
        <v>491</v>
      </c>
      <c r="DU50">
        <v>119</v>
      </c>
      <c r="DV50" t="s">
        <v>143</v>
      </c>
    </row>
    <row r="51" spans="1:126">
      <c r="A51" t="s">
        <v>126</v>
      </c>
      <c r="B51">
        <v>1</v>
      </c>
      <c r="C51">
        <v>7.9</v>
      </c>
      <c r="D51">
        <v>39046</v>
      </c>
      <c r="E51" t="s">
        <v>144</v>
      </c>
      <c r="F51" t="s">
        <v>145</v>
      </c>
      <c r="G51">
        <v>20010511</v>
      </c>
      <c r="H51" t="s">
        <v>388</v>
      </c>
      <c r="I51" t="s">
        <v>236</v>
      </c>
      <c r="J51">
        <v>20010514</v>
      </c>
      <c r="K51">
        <v>20011111</v>
      </c>
      <c r="L51" t="s">
        <v>495</v>
      </c>
      <c r="M51" t="s">
        <v>496</v>
      </c>
      <c r="N51" t="s">
        <v>497</v>
      </c>
      <c r="O51" t="s">
        <v>133</v>
      </c>
      <c r="P51">
        <v>-0.16669999999999999</v>
      </c>
      <c r="Q51" t="s">
        <v>135</v>
      </c>
      <c r="R51" t="s">
        <v>136</v>
      </c>
      <c r="S51" t="s">
        <v>135</v>
      </c>
      <c r="T51" t="s">
        <v>137</v>
      </c>
      <c r="U51" t="s">
        <v>137</v>
      </c>
      <c r="V51">
        <v>0</v>
      </c>
      <c r="W51" t="s">
        <v>286</v>
      </c>
      <c r="X51">
        <v>143.5</v>
      </c>
      <c r="Y51">
        <v>20010509</v>
      </c>
      <c r="Z51" t="s">
        <v>138</v>
      </c>
      <c r="AA51" t="s">
        <v>355</v>
      </c>
      <c r="AB51">
        <v>9910650</v>
      </c>
      <c r="AC51">
        <v>40</v>
      </c>
      <c r="AD51">
        <v>71.8</v>
      </c>
      <c r="AE51">
        <v>65.98</v>
      </c>
      <c r="AF51">
        <v>10.88</v>
      </c>
      <c r="AG51">
        <v>10.1</v>
      </c>
      <c r="AH51">
        <v>10.23</v>
      </c>
      <c r="AI51">
        <v>260</v>
      </c>
      <c r="AJ51" t="s">
        <v>498</v>
      </c>
      <c r="AK51">
        <v>40</v>
      </c>
      <c r="AL51">
        <v>4</v>
      </c>
      <c r="AM51">
        <v>3.9</v>
      </c>
      <c r="AN51">
        <v>7.9</v>
      </c>
      <c r="AO51">
        <v>0</v>
      </c>
      <c r="AP51">
        <v>3146</v>
      </c>
      <c r="AQ51">
        <v>3155</v>
      </c>
      <c r="AR51">
        <v>3150.4</v>
      </c>
      <c r="AS51">
        <v>13.1</v>
      </c>
      <c r="AT51">
        <v>13.6</v>
      </c>
      <c r="AU51">
        <v>13.4</v>
      </c>
      <c r="AV51">
        <v>2.2200000000000002</v>
      </c>
      <c r="AW51">
        <v>2.2999999999999998</v>
      </c>
      <c r="AX51">
        <v>2.27</v>
      </c>
      <c r="AY51">
        <v>6.1</v>
      </c>
      <c r="AZ51">
        <v>6.7</v>
      </c>
      <c r="BA51">
        <v>6.4</v>
      </c>
      <c r="BB51">
        <v>0</v>
      </c>
      <c r="BC51">
        <v>0</v>
      </c>
      <c r="BD51">
        <v>0</v>
      </c>
      <c r="BE51">
        <v>834</v>
      </c>
      <c r="BF51">
        <v>863</v>
      </c>
      <c r="BG51">
        <v>852</v>
      </c>
      <c r="BH51">
        <v>143.30000000000001</v>
      </c>
      <c r="BI51">
        <v>143.80000000000001</v>
      </c>
      <c r="BJ51">
        <v>143.5</v>
      </c>
      <c r="BK51">
        <v>87.2</v>
      </c>
      <c r="BL51">
        <v>88.6</v>
      </c>
      <c r="BM51">
        <v>88</v>
      </c>
      <c r="BN51">
        <v>93.2</v>
      </c>
      <c r="BO51">
        <v>94.2</v>
      </c>
      <c r="BP51">
        <v>93.6</v>
      </c>
      <c r="BQ51">
        <v>5.5</v>
      </c>
      <c r="BR51">
        <v>6.1</v>
      </c>
      <c r="BS51">
        <v>5.6</v>
      </c>
      <c r="BT51">
        <v>31.3</v>
      </c>
      <c r="BU51">
        <v>41.3</v>
      </c>
      <c r="BV51">
        <v>35</v>
      </c>
      <c r="BW51">
        <v>276</v>
      </c>
      <c r="BX51">
        <v>276</v>
      </c>
      <c r="BY51">
        <v>276</v>
      </c>
      <c r="BZ51">
        <v>5.4</v>
      </c>
      <c r="CA51">
        <v>6.8</v>
      </c>
      <c r="CB51">
        <v>6.1</v>
      </c>
      <c r="CC51">
        <v>0.5</v>
      </c>
      <c r="CD51">
        <v>0.5</v>
      </c>
      <c r="CE51">
        <v>0.5</v>
      </c>
      <c r="CF51">
        <v>0.5</v>
      </c>
      <c r="CG51">
        <v>0.5</v>
      </c>
      <c r="CH51">
        <v>0.5</v>
      </c>
      <c r="CI51">
        <v>35</v>
      </c>
      <c r="CJ51">
        <v>35</v>
      </c>
      <c r="CK51">
        <v>35</v>
      </c>
      <c r="CL51">
        <v>141.6</v>
      </c>
      <c r="CM51">
        <v>215.2</v>
      </c>
      <c r="CN51">
        <v>167.4</v>
      </c>
      <c r="CO51">
        <v>1660</v>
      </c>
      <c r="CP51">
        <v>720</v>
      </c>
      <c r="CQ51">
        <v>720</v>
      </c>
      <c r="CR51">
        <v>1400</v>
      </c>
      <c r="CS51">
        <v>5.8400000000000001E-2</v>
      </c>
      <c r="CT51">
        <v>5.8400000000000001E-2</v>
      </c>
      <c r="CU51">
        <v>5.8400000000000001E-2</v>
      </c>
      <c r="CV51">
        <v>8.3799999999999999E-2</v>
      </c>
      <c r="CW51">
        <v>8.3799999999999999E-2</v>
      </c>
      <c r="CX51">
        <v>8.3799999999999999E-2</v>
      </c>
      <c r="CY51">
        <v>6.6000000000000003E-2</v>
      </c>
      <c r="CZ51">
        <v>6.6000000000000003E-2</v>
      </c>
      <c r="DA51">
        <v>6.6000000000000003E-2</v>
      </c>
      <c r="DB51">
        <v>5.8400000000000001E-2</v>
      </c>
      <c r="DC51">
        <v>6.3500000000000001E-2</v>
      </c>
      <c r="DD51">
        <v>6.0999999999999999E-2</v>
      </c>
      <c r="DE51">
        <v>5.33E-2</v>
      </c>
      <c r="DF51">
        <v>6.3500000000000001E-2</v>
      </c>
      <c r="DG51">
        <v>5.8400000000000001E-2</v>
      </c>
      <c r="DH51">
        <v>0</v>
      </c>
      <c r="DI51">
        <v>1</v>
      </c>
      <c r="DJ51">
        <v>4.0599999999999997E-2</v>
      </c>
      <c r="DK51" t="s">
        <v>301</v>
      </c>
      <c r="DL51" t="s">
        <v>290</v>
      </c>
      <c r="DM51">
        <v>8252</v>
      </c>
      <c r="DN51">
        <v>8231</v>
      </c>
      <c r="DO51">
        <v>1279</v>
      </c>
      <c r="DP51" t="s">
        <v>499</v>
      </c>
      <c r="DQ51" t="s">
        <v>142</v>
      </c>
      <c r="DR51">
        <v>47</v>
      </c>
      <c r="DS51">
        <v>20010511</v>
      </c>
      <c r="DT51" t="s">
        <v>388</v>
      </c>
      <c r="DU51" t="s">
        <v>380</v>
      </c>
      <c r="DV51" t="s">
        <v>143</v>
      </c>
    </row>
    <row r="52" spans="1:126">
      <c r="A52" t="s">
        <v>160</v>
      </c>
      <c r="B52">
        <v>2</v>
      </c>
      <c r="C52">
        <v>13.1</v>
      </c>
      <c r="D52">
        <v>40335</v>
      </c>
      <c r="E52">
        <v>1006</v>
      </c>
      <c r="F52" t="s">
        <v>145</v>
      </c>
      <c r="G52">
        <v>20010512</v>
      </c>
      <c r="H52" t="s">
        <v>500</v>
      </c>
      <c r="I52" t="s">
        <v>236</v>
      </c>
      <c r="J52">
        <v>20010517</v>
      </c>
      <c r="K52">
        <v>20011112</v>
      </c>
      <c r="L52" t="s">
        <v>133</v>
      </c>
      <c r="M52" t="s">
        <v>133</v>
      </c>
      <c r="N52" t="s">
        <v>133</v>
      </c>
      <c r="O52" t="s">
        <v>133</v>
      </c>
      <c r="P52">
        <v>-0.53649999999999998</v>
      </c>
      <c r="Q52" t="s">
        <v>135</v>
      </c>
      <c r="R52" t="s">
        <v>136</v>
      </c>
      <c r="S52" t="s">
        <v>135</v>
      </c>
      <c r="T52" t="s">
        <v>137</v>
      </c>
      <c r="U52" t="s">
        <v>137</v>
      </c>
      <c r="V52">
        <v>0</v>
      </c>
      <c r="W52" t="s">
        <v>151</v>
      </c>
      <c r="X52">
        <v>143.5</v>
      </c>
      <c r="Y52">
        <v>20010510</v>
      </c>
      <c r="Z52" t="s">
        <v>138</v>
      </c>
      <c r="AA52" t="s">
        <v>501</v>
      </c>
      <c r="AB52">
        <v>9903160</v>
      </c>
      <c r="AC52">
        <v>40</v>
      </c>
      <c r="AD52">
        <v>60.04</v>
      </c>
      <c r="AE52">
        <v>52.15</v>
      </c>
      <c r="AF52">
        <v>10.19</v>
      </c>
      <c r="AG52">
        <v>8.9499999999999993</v>
      </c>
      <c r="AH52">
        <v>9.07</v>
      </c>
      <c r="AI52">
        <v>220</v>
      </c>
      <c r="AJ52" t="s">
        <v>502</v>
      </c>
      <c r="AK52">
        <v>40</v>
      </c>
      <c r="AL52">
        <v>6.2</v>
      </c>
      <c r="AM52">
        <v>6.9</v>
      </c>
      <c r="AN52">
        <v>13.1</v>
      </c>
      <c r="AO52">
        <v>0</v>
      </c>
      <c r="AP52">
        <v>3142</v>
      </c>
      <c r="AQ52">
        <v>3164</v>
      </c>
      <c r="AR52">
        <v>3150</v>
      </c>
      <c r="AS52">
        <v>13.2</v>
      </c>
      <c r="AT52">
        <v>13.9</v>
      </c>
      <c r="AU52">
        <v>13.5</v>
      </c>
      <c r="AV52">
        <v>2.16</v>
      </c>
      <c r="AW52">
        <v>2.39</v>
      </c>
      <c r="AX52">
        <v>2.2799999999999998</v>
      </c>
      <c r="AY52">
        <v>5311</v>
      </c>
      <c r="AZ52">
        <v>6571</v>
      </c>
      <c r="BA52">
        <v>6150</v>
      </c>
      <c r="BB52">
        <v>1952</v>
      </c>
      <c r="BC52">
        <v>2523</v>
      </c>
      <c r="BD52">
        <v>2254</v>
      </c>
      <c r="BE52">
        <v>820</v>
      </c>
      <c r="BF52">
        <v>869</v>
      </c>
      <c r="BG52">
        <v>856</v>
      </c>
      <c r="BH52">
        <v>143.19999999999999</v>
      </c>
      <c r="BI52">
        <v>144.80000000000001</v>
      </c>
      <c r="BJ52">
        <v>143.80000000000001</v>
      </c>
      <c r="BK52">
        <v>87.3</v>
      </c>
      <c r="BL52">
        <v>87.9</v>
      </c>
      <c r="BM52">
        <v>87.7</v>
      </c>
      <c r="BN52">
        <v>92.9</v>
      </c>
      <c r="BO52">
        <v>93.9</v>
      </c>
      <c r="BP52">
        <v>93.6</v>
      </c>
      <c r="BQ52">
        <v>5.6</v>
      </c>
      <c r="BR52">
        <v>6.1</v>
      </c>
      <c r="BS52">
        <v>5.9</v>
      </c>
      <c r="BT52">
        <v>27.3</v>
      </c>
      <c r="BU52">
        <v>35.6</v>
      </c>
      <c r="BV52">
        <v>30.8</v>
      </c>
      <c r="BW52">
        <v>268</v>
      </c>
      <c r="BX52">
        <v>284</v>
      </c>
      <c r="BY52">
        <v>277</v>
      </c>
      <c r="BZ52">
        <v>7</v>
      </c>
      <c r="CA52">
        <v>10.4</v>
      </c>
      <c r="CB52">
        <v>8.6</v>
      </c>
      <c r="CC52">
        <v>0.2</v>
      </c>
      <c r="CD52">
        <v>0.6</v>
      </c>
      <c r="CE52">
        <v>0.5</v>
      </c>
      <c r="CF52">
        <v>0.43</v>
      </c>
      <c r="CG52">
        <v>0.64</v>
      </c>
      <c r="CH52">
        <v>0.49</v>
      </c>
      <c r="CI52">
        <v>35</v>
      </c>
      <c r="CJ52">
        <v>35</v>
      </c>
      <c r="CK52">
        <v>35</v>
      </c>
      <c r="CL52">
        <v>148</v>
      </c>
      <c r="CM52">
        <v>183</v>
      </c>
      <c r="CN52">
        <v>169</v>
      </c>
      <c r="CO52">
        <v>1660</v>
      </c>
      <c r="CP52">
        <v>720</v>
      </c>
      <c r="CQ52">
        <v>540</v>
      </c>
      <c r="CR52">
        <v>1620</v>
      </c>
      <c r="CS52">
        <v>9.4E-2</v>
      </c>
      <c r="CT52">
        <v>9.4E-2</v>
      </c>
      <c r="CU52">
        <v>9.4E-2</v>
      </c>
      <c r="CV52">
        <v>8.3799999999999999E-2</v>
      </c>
      <c r="CW52">
        <v>9.9099999999999994E-2</v>
      </c>
      <c r="CX52">
        <v>9.3299999999999994E-2</v>
      </c>
      <c r="CY52">
        <v>7.1099999999999997E-2</v>
      </c>
      <c r="CZ52">
        <v>7.6200000000000004E-2</v>
      </c>
      <c r="DA52">
        <v>7.4300000000000005E-2</v>
      </c>
      <c r="DB52">
        <v>5.8400000000000001E-2</v>
      </c>
      <c r="DC52">
        <v>6.0999999999999999E-2</v>
      </c>
      <c r="DD52">
        <v>5.9700000000000003E-2</v>
      </c>
      <c r="DE52">
        <v>6.0999999999999999E-2</v>
      </c>
      <c r="DF52">
        <v>7.6200000000000004E-2</v>
      </c>
      <c r="DG52">
        <v>6.7900000000000002E-2</v>
      </c>
      <c r="DH52">
        <v>2.5000000000000001E-3</v>
      </c>
      <c r="DI52">
        <v>2</v>
      </c>
      <c r="DJ52">
        <v>3.56E-2</v>
      </c>
      <c r="DK52">
        <v>1570</v>
      </c>
      <c r="DL52">
        <v>103</v>
      </c>
      <c r="DM52">
        <v>8252</v>
      </c>
      <c r="DN52" t="s">
        <v>188</v>
      </c>
      <c r="DO52">
        <v>1243</v>
      </c>
      <c r="DP52">
        <v>2405</v>
      </c>
      <c r="DQ52" t="s">
        <v>142</v>
      </c>
      <c r="DR52" t="s">
        <v>503</v>
      </c>
      <c r="DS52">
        <v>20010512</v>
      </c>
      <c r="DT52" t="s">
        <v>500</v>
      </c>
      <c r="DU52">
        <v>103</v>
      </c>
      <c r="DV52" t="s">
        <v>143</v>
      </c>
    </row>
    <row r="53" spans="1:126">
      <c r="A53" t="s">
        <v>160</v>
      </c>
      <c r="B53">
        <v>4</v>
      </c>
      <c r="C53">
        <v>16.399999999999999</v>
      </c>
      <c r="D53">
        <v>40337</v>
      </c>
      <c r="E53">
        <v>1006</v>
      </c>
      <c r="F53" t="s">
        <v>145</v>
      </c>
      <c r="G53">
        <v>20010625</v>
      </c>
      <c r="H53" t="s">
        <v>504</v>
      </c>
      <c r="I53" t="s">
        <v>236</v>
      </c>
      <c r="J53">
        <v>20010625</v>
      </c>
      <c r="K53">
        <v>20011225</v>
      </c>
      <c r="L53" t="s">
        <v>133</v>
      </c>
      <c r="M53" t="s">
        <v>133</v>
      </c>
      <c r="N53" t="s">
        <v>133</v>
      </c>
      <c r="O53" t="s">
        <v>133</v>
      </c>
      <c r="P53">
        <v>0.17169999999999999</v>
      </c>
      <c r="Q53" t="s">
        <v>135</v>
      </c>
      <c r="R53" t="s">
        <v>136</v>
      </c>
      <c r="S53" t="s">
        <v>135</v>
      </c>
      <c r="T53" t="s">
        <v>137</v>
      </c>
      <c r="U53" t="s">
        <v>137</v>
      </c>
      <c r="V53">
        <v>0</v>
      </c>
      <c r="W53" t="s">
        <v>151</v>
      </c>
      <c r="X53">
        <v>143.5</v>
      </c>
      <c r="Y53">
        <v>20010623</v>
      </c>
      <c r="Z53" t="s">
        <v>138</v>
      </c>
      <c r="AA53" t="s">
        <v>505</v>
      </c>
      <c r="AB53">
        <v>9903160</v>
      </c>
      <c r="AC53">
        <v>40</v>
      </c>
      <c r="AD53">
        <v>59.75</v>
      </c>
      <c r="AE53">
        <v>52.38</v>
      </c>
      <c r="AF53">
        <v>10.210000000000001</v>
      </c>
      <c r="AG53">
        <v>9</v>
      </c>
      <c r="AH53">
        <v>9.17</v>
      </c>
      <c r="AI53">
        <v>290</v>
      </c>
      <c r="AJ53" t="s">
        <v>506</v>
      </c>
      <c r="AK53">
        <v>40</v>
      </c>
      <c r="AL53">
        <v>8.4</v>
      </c>
      <c r="AM53">
        <v>8</v>
      </c>
      <c r="AN53">
        <v>16.399999999999999</v>
      </c>
      <c r="AO53">
        <v>0</v>
      </c>
      <c r="AP53">
        <v>3150</v>
      </c>
      <c r="AQ53">
        <v>3151</v>
      </c>
      <c r="AR53">
        <v>3150</v>
      </c>
      <c r="AS53">
        <v>13.4</v>
      </c>
      <c r="AT53">
        <v>13.7</v>
      </c>
      <c r="AU53">
        <v>13.5</v>
      </c>
      <c r="AV53">
        <v>2.1800000000000002</v>
      </c>
      <c r="AW53">
        <v>2.23</v>
      </c>
      <c r="AX53">
        <v>2.2000000000000002</v>
      </c>
      <c r="AY53">
        <v>4702</v>
      </c>
      <c r="AZ53">
        <v>5277</v>
      </c>
      <c r="BA53">
        <v>4914</v>
      </c>
      <c r="BB53">
        <v>2094</v>
      </c>
      <c r="BC53">
        <v>2231</v>
      </c>
      <c r="BD53">
        <v>2171</v>
      </c>
      <c r="BE53">
        <v>827</v>
      </c>
      <c r="BF53">
        <v>851</v>
      </c>
      <c r="BG53">
        <v>849</v>
      </c>
      <c r="BH53">
        <v>143.5</v>
      </c>
      <c r="BI53">
        <v>143.6</v>
      </c>
      <c r="BJ53">
        <v>143.5</v>
      </c>
      <c r="BK53">
        <v>87.4</v>
      </c>
      <c r="BL53">
        <v>88.2</v>
      </c>
      <c r="BM53">
        <v>87.9</v>
      </c>
      <c r="BN53">
        <v>93</v>
      </c>
      <c r="BO53">
        <v>93.8</v>
      </c>
      <c r="BP53">
        <v>93.5</v>
      </c>
      <c r="BQ53">
        <v>5.5</v>
      </c>
      <c r="BR53">
        <v>5.6</v>
      </c>
      <c r="BS53">
        <v>5.6</v>
      </c>
      <c r="BT53">
        <v>28.3</v>
      </c>
      <c r="BU53">
        <v>33</v>
      </c>
      <c r="BV53">
        <v>30.1</v>
      </c>
      <c r="BW53">
        <v>266</v>
      </c>
      <c r="BX53">
        <v>275</v>
      </c>
      <c r="BY53">
        <v>270</v>
      </c>
      <c r="BZ53">
        <v>8.6999999999999993</v>
      </c>
      <c r="CA53">
        <v>9</v>
      </c>
      <c r="CB53">
        <v>8.9</v>
      </c>
      <c r="CC53">
        <v>0</v>
      </c>
      <c r="CD53">
        <v>1.8</v>
      </c>
      <c r="CE53">
        <v>0.7</v>
      </c>
      <c r="CF53">
        <v>0.5</v>
      </c>
      <c r="CG53">
        <v>0.51</v>
      </c>
      <c r="CH53">
        <v>0.5</v>
      </c>
      <c r="CI53">
        <v>35</v>
      </c>
      <c r="CJ53">
        <v>35</v>
      </c>
      <c r="CK53">
        <v>35</v>
      </c>
      <c r="CL53">
        <v>109</v>
      </c>
      <c r="CM53">
        <v>191</v>
      </c>
      <c r="CN53">
        <v>177</v>
      </c>
      <c r="CO53">
        <v>1660</v>
      </c>
      <c r="CP53">
        <v>720</v>
      </c>
      <c r="CQ53">
        <v>540</v>
      </c>
      <c r="CR53">
        <v>1550</v>
      </c>
      <c r="CS53">
        <v>9.4E-2</v>
      </c>
      <c r="CT53">
        <v>9.6500000000000002E-2</v>
      </c>
      <c r="CU53">
        <v>9.5899999999999999E-2</v>
      </c>
      <c r="CV53">
        <v>9.9099999999999994E-2</v>
      </c>
      <c r="CW53">
        <v>0.10920000000000001</v>
      </c>
      <c r="CX53">
        <v>0.10349999999999999</v>
      </c>
      <c r="CY53">
        <v>6.6000000000000003E-2</v>
      </c>
      <c r="CZ53">
        <v>7.1099999999999997E-2</v>
      </c>
      <c r="DA53">
        <v>6.7299999999999999E-2</v>
      </c>
      <c r="DB53">
        <v>6.8599999999999994E-2</v>
      </c>
      <c r="DC53">
        <v>7.1099999999999997E-2</v>
      </c>
      <c r="DD53">
        <v>6.9199999999999998E-2</v>
      </c>
      <c r="DE53">
        <v>7.3700000000000002E-2</v>
      </c>
      <c r="DF53">
        <v>7.6200000000000004E-2</v>
      </c>
      <c r="DG53">
        <v>7.4300000000000005E-2</v>
      </c>
      <c r="DH53">
        <v>5.1000000000000004E-3</v>
      </c>
      <c r="DI53">
        <v>1</v>
      </c>
      <c r="DJ53">
        <v>5.0799999999999998E-2</v>
      </c>
      <c r="DK53">
        <v>640</v>
      </c>
      <c r="DL53">
        <v>152</v>
      </c>
      <c r="DM53">
        <v>8252</v>
      </c>
      <c r="DN53" t="s">
        <v>188</v>
      </c>
      <c r="DO53">
        <v>432</v>
      </c>
      <c r="DP53">
        <v>2405</v>
      </c>
      <c r="DQ53" t="s">
        <v>142</v>
      </c>
      <c r="DR53">
        <v>34</v>
      </c>
      <c r="DS53">
        <v>20010625</v>
      </c>
      <c r="DT53" t="s">
        <v>504</v>
      </c>
      <c r="DU53">
        <v>152</v>
      </c>
      <c r="DV53" t="s">
        <v>143</v>
      </c>
    </row>
    <row r="54" spans="1:126">
      <c r="A54" t="s">
        <v>160</v>
      </c>
      <c r="B54">
        <v>4</v>
      </c>
      <c r="C54">
        <v>10.8</v>
      </c>
      <c r="D54">
        <v>40336</v>
      </c>
      <c r="E54" t="s">
        <v>144</v>
      </c>
      <c r="F54" t="s">
        <v>145</v>
      </c>
      <c r="G54">
        <v>20010630</v>
      </c>
      <c r="H54" t="s">
        <v>507</v>
      </c>
      <c r="I54" t="s">
        <v>236</v>
      </c>
      <c r="J54">
        <v>20010702</v>
      </c>
      <c r="K54">
        <v>20011230</v>
      </c>
      <c r="L54">
        <v>20010626</v>
      </c>
      <c r="M54" t="s">
        <v>133</v>
      </c>
      <c r="N54" t="s">
        <v>133</v>
      </c>
      <c r="O54" t="s">
        <v>133</v>
      </c>
      <c r="P54">
        <v>1.0417000000000001</v>
      </c>
      <c r="Q54" t="s">
        <v>135</v>
      </c>
      <c r="R54" t="s">
        <v>136</v>
      </c>
      <c r="S54" t="s">
        <v>135</v>
      </c>
      <c r="T54" t="s">
        <v>137</v>
      </c>
      <c r="U54" t="s">
        <v>137</v>
      </c>
      <c r="V54">
        <v>0</v>
      </c>
      <c r="W54" t="s">
        <v>147</v>
      </c>
      <c r="X54">
        <v>143.5</v>
      </c>
      <c r="Y54">
        <v>20010628</v>
      </c>
      <c r="Z54" t="s">
        <v>138</v>
      </c>
      <c r="AA54" t="s">
        <v>508</v>
      </c>
      <c r="AB54">
        <v>9903160</v>
      </c>
      <c r="AC54">
        <v>40</v>
      </c>
      <c r="AD54">
        <v>71.849999999999994</v>
      </c>
      <c r="AE54">
        <v>66.34</v>
      </c>
      <c r="AF54">
        <v>10.89</v>
      </c>
      <c r="AG54">
        <v>10.18</v>
      </c>
      <c r="AH54">
        <v>10.3</v>
      </c>
      <c r="AI54">
        <v>140</v>
      </c>
      <c r="AJ54" t="s">
        <v>509</v>
      </c>
      <c r="AK54">
        <v>40</v>
      </c>
      <c r="AL54">
        <v>8.9</v>
      </c>
      <c r="AM54">
        <v>1.9</v>
      </c>
      <c r="AN54">
        <v>10.8</v>
      </c>
      <c r="AO54">
        <v>0</v>
      </c>
      <c r="AP54">
        <v>3143</v>
      </c>
      <c r="AQ54">
        <v>3153</v>
      </c>
      <c r="AR54">
        <v>3150</v>
      </c>
      <c r="AS54">
        <v>13.3</v>
      </c>
      <c r="AT54">
        <v>13.6</v>
      </c>
      <c r="AU54">
        <v>13.4</v>
      </c>
      <c r="AV54">
        <v>2.19</v>
      </c>
      <c r="AW54">
        <v>2.3199999999999998</v>
      </c>
      <c r="AX54">
        <v>2.25</v>
      </c>
      <c r="AY54">
        <v>4807</v>
      </c>
      <c r="AZ54">
        <v>6823</v>
      </c>
      <c r="BA54">
        <v>6040</v>
      </c>
      <c r="BB54">
        <v>1754</v>
      </c>
      <c r="BC54">
        <v>2019</v>
      </c>
      <c r="BD54">
        <v>1895</v>
      </c>
      <c r="BE54">
        <v>837</v>
      </c>
      <c r="BF54">
        <v>850</v>
      </c>
      <c r="BG54">
        <v>849</v>
      </c>
      <c r="BH54">
        <v>143.5</v>
      </c>
      <c r="BI54">
        <v>143.5</v>
      </c>
      <c r="BJ54">
        <v>143.5</v>
      </c>
      <c r="BK54">
        <v>87.8</v>
      </c>
      <c r="BL54">
        <v>88.3</v>
      </c>
      <c r="BM54">
        <v>87.9</v>
      </c>
      <c r="BN54">
        <v>93.2</v>
      </c>
      <c r="BO54">
        <v>94</v>
      </c>
      <c r="BP54">
        <v>93.5</v>
      </c>
      <c r="BQ54">
        <v>5.3</v>
      </c>
      <c r="BR54">
        <v>5.9</v>
      </c>
      <c r="BS54">
        <v>5.6</v>
      </c>
      <c r="BT54">
        <v>24.8</v>
      </c>
      <c r="BU54">
        <v>219.9</v>
      </c>
      <c r="BV54">
        <v>76.3</v>
      </c>
      <c r="BW54">
        <v>269</v>
      </c>
      <c r="BX54">
        <v>280</v>
      </c>
      <c r="BY54">
        <v>276</v>
      </c>
      <c r="BZ54">
        <v>8.3000000000000007</v>
      </c>
      <c r="CA54">
        <v>10.199999999999999</v>
      </c>
      <c r="CB54">
        <v>8.9</v>
      </c>
      <c r="CC54">
        <v>0</v>
      </c>
      <c r="CD54">
        <v>1.9</v>
      </c>
      <c r="CE54">
        <v>0.5</v>
      </c>
      <c r="CF54">
        <v>0.48</v>
      </c>
      <c r="CG54">
        <v>0.52</v>
      </c>
      <c r="CH54">
        <v>0.5</v>
      </c>
      <c r="CI54">
        <v>35</v>
      </c>
      <c r="CJ54">
        <v>35</v>
      </c>
      <c r="CK54">
        <v>35</v>
      </c>
      <c r="CL54">
        <v>196</v>
      </c>
      <c r="CM54">
        <v>300</v>
      </c>
      <c r="CN54">
        <v>229</v>
      </c>
      <c r="CO54">
        <v>1660</v>
      </c>
      <c r="CP54">
        <v>720</v>
      </c>
      <c r="CQ54">
        <v>540</v>
      </c>
      <c r="CR54">
        <v>1700</v>
      </c>
      <c r="CS54">
        <v>8.8900000000000007E-2</v>
      </c>
      <c r="CT54">
        <v>9.4E-2</v>
      </c>
      <c r="CU54">
        <v>9.0800000000000006E-2</v>
      </c>
      <c r="CV54">
        <v>0.1041</v>
      </c>
      <c r="CW54">
        <v>0.1118</v>
      </c>
      <c r="CX54">
        <v>0.10730000000000001</v>
      </c>
      <c r="CY54">
        <v>6.3500000000000001E-2</v>
      </c>
      <c r="CZ54">
        <v>6.6000000000000003E-2</v>
      </c>
      <c r="DA54">
        <v>6.54E-2</v>
      </c>
      <c r="DB54">
        <v>5.8400000000000001E-2</v>
      </c>
      <c r="DC54">
        <v>7.3700000000000002E-2</v>
      </c>
      <c r="DD54">
        <v>6.6699999999999995E-2</v>
      </c>
      <c r="DE54">
        <v>6.3500000000000001E-2</v>
      </c>
      <c r="DF54">
        <v>6.8599999999999994E-2</v>
      </c>
      <c r="DG54">
        <v>6.6699999999999995E-2</v>
      </c>
      <c r="DH54">
        <v>2.5000000000000001E-3</v>
      </c>
      <c r="DI54">
        <v>2</v>
      </c>
      <c r="DJ54">
        <v>5.33E-2</v>
      </c>
      <c r="DK54">
        <v>1</v>
      </c>
      <c r="DL54">
        <v>205</v>
      </c>
      <c r="DM54">
        <v>8252</v>
      </c>
      <c r="DN54" t="s">
        <v>188</v>
      </c>
      <c r="DO54">
        <v>1038</v>
      </c>
      <c r="DP54">
        <v>2405</v>
      </c>
      <c r="DQ54" t="s">
        <v>142</v>
      </c>
      <c r="DR54">
        <v>17</v>
      </c>
      <c r="DS54">
        <v>20010630</v>
      </c>
      <c r="DT54" t="s">
        <v>507</v>
      </c>
      <c r="DU54">
        <v>205</v>
      </c>
      <c r="DV54" t="s">
        <v>143</v>
      </c>
    </row>
    <row r="55" spans="1:126">
      <c r="A55" t="s">
        <v>160</v>
      </c>
      <c r="B55">
        <v>2</v>
      </c>
      <c r="C55">
        <v>6.2</v>
      </c>
      <c r="D55">
        <v>40338</v>
      </c>
      <c r="E55" t="s">
        <v>144</v>
      </c>
      <c r="F55" t="s">
        <v>145</v>
      </c>
      <c r="G55">
        <v>20010710</v>
      </c>
      <c r="H55" t="s">
        <v>510</v>
      </c>
      <c r="I55" t="s">
        <v>236</v>
      </c>
      <c r="J55">
        <v>20010710</v>
      </c>
      <c r="K55">
        <v>20020110</v>
      </c>
      <c r="L55" t="s">
        <v>133</v>
      </c>
      <c r="M55" t="s">
        <v>133</v>
      </c>
      <c r="N55" t="s">
        <v>133</v>
      </c>
      <c r="O55" t="s">
        <v>133</v>
      </c>
      <c r="P55">
        <v>-0.875</v>
      </c>
      <c r="Q55" t="s">
        <v>135</v>
      </c>
      <c r="R55" t="s">
        <v>136</v>
      </c>
      <c r="S55" t="s">
        <v>135</v>
      </c>
      <c r="T55" t="s">
        <v>137</v>
      </c>
      <c r="U55" t="s">
        <v>137</v>
      </c>
      <c r="V55">
        <v>0</v>
      </c>
      <c r="W55" t="s">
        <v>147</v>
      </c>
      <c r="X55">
        <v>143.5</v>
      </c>
      <c r="Y55">
        <v>20010708</v>
      </c>
      <c r="Z55" t="s">
        <v>138</v>
      </c>
      <c r="AA55" t="s">
        <v>511</v>
      </c>
      <c r="AB55">
        <v>9903160</v>
      </c>
      <c r="AC55">
        <v>40</v>
      </c>
      <c r="AD55">
        <v>71.97</v>
      </c>
      <c r="AE55">
        <v>66.3</v>
      </c>
      <c r="AF55">
        <v>10.87</v>
      </c>
      <c r="AG55">
        <v>10.18</v>
      </c>
      <c r="AH55">
        <v>10.32</v>
      </c>
      <c r="AI55">
        <v>290</v>
      </c>
      <c r="AJ55" t="s">
        <v>512</v>
      </c>
      <c r="AK55">
        <v>40</v>
      </c>
      <c r="AL55">
        <v>3.8</v>
      </c>
      <c r="AM55">
        <v>2.4</v>
      </c>
      <c r="AN55">
        <v>6.2</v>
      </c>
      <c r="AO55">
        <v>0</v>
      </c>
      <c r="AP55">
        <v>3152</v>
      </c>
      <c r="AQ55">
        <v>3156</v>
      </c>
      <c r="AR55">
        <v>3154</v>
      </c>
      <c r="AS55">
        <v>13.3</v>
      </c>
      <c r="AT55">
        <v>13.6</v>
      </c>
      <c r="AU55">
        <v>13.4</v>
      </c>
      <c r="AV55">
        <v>2.15</v>
      </c>
      <c r="AW55">
        <v>2.31</v>
      </c>
      <c r="AX55">
        <v>2.2200000000000002</v>
      </c>
      <c r="AY55">
        <v>4797</v>
      </c>
      <c r="AZ55">
        <v>5805</v>
      </c>
      <c r="BA55">
        <v>5193</v>
      </c>
      <c r="BB55">
        <v>1872</v>
      </c>
      <c r="BC55">
        <v>2117</v>
      </c>
      <c r="BD55">
        <v>2031</v>
      </c>
      <c r="BE55">
        <v>823</v>
      </c>
      <c r="BF55">
        <v>872</v>
      </c>
      <c r="BG55">
        <v>852</v>
      </c>
      <c r="BH55">
        <v>143</v>
      </c>
      <c r="BI55">
        <v>143.6</v>
      </c>
      <c r="BJ55">
        <v>143.30000000000001</v>
      </c>
      <c r="BK55">
        <v>87.1</v>
      </c>
      <c r="BL55">
        <v>87.5</v>
      </c>
      <c r="BM55">
        <v>87.4</v>
      </c>
      <c r="BN55">
        <v>92.8</v>
      </c>
      <c r="BO55">
        <v>93.8</v>
      </c>
      <c r="BP55">
        <v>93.4</v>
      </c>
      <c r="BQ55">
        <v>5.5</v>
      </c>
      <c r="BR55">
        <v>6.3</v>
      </c>
      <c r="BS55">
        <v>6.1</v>
      </c>
      <c r="BT55">
        <v>29.7</v>
      </c>
      <c r="BU55">
        <v>35.1</v>
      </c>
      <c r="BV55">
        <v>31.8</v>
      </c>
      <c r="BW55">
        <v>265</v>
      </c>
      <c r="BX55">
        <v>282</v>
      </c>
      <c r="BY55">
        <v>273</v>
      </c>
      <c r="BZ55">
        <v>7.9</v>
      </c>
      <c r="CA55">
        <v>9</v>
      </c>
      <c r="CB55">
        <v>8.5</v>
      </c>
      <c r="CC55">
        <v>0.6</v>
      </c>
      <c r="CD55">
        <v>0.7</v>
      </c>
      <c r="CE55">
        <v>0.6</v>
      </c>
      <c r="CF55">
        <v>0.41</v>
      </c>
      <c r="CG55">
        <v>0.66</v>
      </c>
      <c r="CH55">
        <v>0.52</v>
      </c>
      <c r="CI55">
        <v>35</v>
      </c>
      <c r="CJ55">
        <v>35</v>
      </c>
      <c r="CK55">
        <v>35</v>
      </c>
      <c r="CL55">
        <v>97</v>
      </c>
      <c r="CM55">
        <v>131</v>
      </c>
      <c r="CN55">
        <v>122</v>
      </c>
      <c r="CO55">
        <v>1660</v>
      </c>
      <c r="CP55">
        <v>720</v>
      </c>
      <c r="CQ55">
        <v>540</v>
      </c>
      <c r="CR55">
        <v>1550</v>
      </c>
      <c r="CS55">
        <v>8.6400000000000005E-2</v>
      </c>
      <c r="CT55">
        <v>8.8900000000000007E-2</v>
      </c>
      <c r="CU55">
        <v>8.8300000000000003E-2</v>
      </c>
      <c r="CV55">
        <v>0.1016</v>
      </c>
      <c r="CW55">
        <v>0.1067</v>
      </c>
      <c r="CX55">
        <v>0.10349999999999999</v>
      </c>
      <c r="CY55">
        <v>6.6000000000000003E-2</v>
      </c>
      <c r="CZ55">
        <v>7.1099999999999997E-2</v>
      </c>
      <c r="DA55">
        <v>6.9199999999999998E-2</v>
      </c>
      <c r="DB55">
        <v>5.0799999999999998E-2</v>
      </c>
      <c r="DC55">
        <v>5.33E-2</v>
      </c>
      <c r="DD55">
        <v>5.1400000000000001E-2</v>
      </c>
      <c r="DE55">
        <v>6.6000000000000003E-2</v>
      </c>
      <c r="DF55">
        <v>7.3700000000000002E-2</v>
      </c>
      <c r="DG55">
        <v>6.9199999999999998E-2</v>
      </c>
      <c r="DH55">
        <v>2.5000000000000001E-3</v>
      </c>
      <c r="DI55">
        <v>2</v>
      </c>
      <c r="DJ55">
        <v>3.0499999999999999E-2</v>
      </c>
      <c r="DK55">
        <v>1570</v>
      </c>
      <c r="DL55">
        <v>103</v>
      </c>
      <c r="DM55">
        <v>8252</v>
      </c>
      <c r="DN55" t="s">
        <v>188</v>
      </c>
      <c r="DO55">
        <v>2005</v>
      </c>
      <c r="DP55">
        <v>2405</v>
      </c>
      <c r="DQ55" t="s">
        <v>142</v>
      </c>
      <c r="DR55">
        <v>91</v>
      </c>
      <c r="DS55">
        <v>20010710</v>
      </c>
      <c r="DT55" t="s">
        <v>510</v>
      </c>
      <c r="DU55">
        <v>103</v>
      </c>
      <c r="DV55" t="s">
        <v>143</v>
      </c>
    </row>
    <row r="56" spans="1:126">
      <c r="A56" t="s">
        <v>126</v>
      </c>
      <c r="B56">
        <v>1</v>
      </c>
      <c r="C56">
        <v>15.9</v>
      </c>
      <c r="D56">
        <v>38043</v>
      </c>
      <c r="E56">
        <v>1006</v>
      </c>
      <c r="F56" t="s">
        <v>145</v>
      </c>
      <c r="G56">
        <v>20010812</v>
      </c>
      <c r="H56" t="s">
        <v>427</v>
      </c>
      <c r="I56" t="s">
        <v>236</v>
      </c>
      <c r="J56">
        <v>20010813</v>
      </c>
      <c r="K56">
        <v>20020212</v>
      </c>
      <c r="L56">
        <v>20010810</v>
      </c>
      <c r="M56" t="s">
        <v>133</v>
      </c>
      <c r="N56" t="s">
        <v>133</v>
      </c>
      <c r="O56" t="s">
        <v>133</v>
      </c>
      <c r="P56">
        <v>6.4399999999999999E-2</v>
      </c>
      <c r="Q56" t="s">
        <v>135</v>
      </c>
      <c r="R56" t="s">
        <v>136</v>
      </c>
      <c r="S56" t="s">
        <v>135</v>
      </c>
      <c r="T56" t="s">
        <v>137</v>
      </c>
      <c r="U56" t="s">
        <v>137</v>
      </c>
      <c r="V56">
        <v>0</v>
      </c>
      <c r="W56" t="s">
        <v>164</v>
      </c>
      <c r="X56">
        <v>143.5</v>
      </c>
      <c r="Y56">
        <v>20010810</v>
      </c>
      <c r="Z56" t="s">
        <v>138</v>
      </c>
      <c r="AA56" t="s">
        <v>523</v>
      </c>
      <c r="AB56">
        <v>9910650</v>
      </c>
      <c r="AC56">
        <v>40</v>
      </c>
      <c r="AD56">
        <v>59.99</v>
      </c>
      <c r="AE56">
        <v>52.2</v>
      </c>
      <c r="AF56">
        <v>10.15</v>
      </c>
      <c r="AG56">
        <v>8.99</v>
      </c>
      <c r="AH56">
        <v>9.11</v>
      </c>
      <c r="AI56">
        <v>160</v>
      </c>
      <c r="AJ56" t="s">
        <v>524</v>
      </c>
      <c r="AK56">
        <v>40</v>
      </c>
      <c r="AL56">
        <v>5.9</v>
      </c>
      <c r="AM56">
        <v>10</v>
      </c>
      <c r="AN56">
        <v>15.9</v>
      </c>
      <c r="AO56">
        <v>0</v>
      </c>
      <c r="AP56">
        <v>3149</v>
      </c>
      <c r="AQ56">
        <v>3157</v>
      </c>
      <c r="AR56">
        <v>3154.4</v>
      </c>
      <c r="AS56">
        <v>13.1</v>
      </c>
      <c r="AT56">
        <v>13.8</v>
      </c>
      <c r="AU56">
        <v>13.5</v>
      </c>
      <c r="AV56">
        <v>2.14</v>
      </c>
      <c r="AW56">
        <v>2.2999999999999998</v>
      </c>
      <c r="AX56">
        <v>2.1800000000000002</v>
      </c>
      <c r="AY56">
        <v>6</v>
      </c>
      <c r="AZ56">
        <v>7.1</v>
      </c>
      <c r="BA56">
        <v>6.5</v>
      </c>
      <c r="BB56">
        <v>0</v>
      </c>
      <c r="BC56">
        <v>0</v>
      </c>
      <c r="BD56">
        <v>0</v>
      </c>
      <c r="BE56">
        <v>824</v>
      </c>
      <c r="BF56">
        <v>866</v>
      </c>
      <c r="BG56">
        <v>850</v>
      </c>
      <c r="BH56">
        <v>143.19999999999999</v>
      </c>
      <c r="BI56">
        <v>144</v>
      </c>
      <c r="BJ56">
        <v>143.5</v>
      </c>
      <c r="BK56">
        <v>87.7</v>
      </c>
      <c r="BL56">
        <v>88.7</v>
      </c>
      <c r="BM56">
        <v>88</v>
      </c>
      <c r="BN56">
        <v>93.3</v>
      </c>
      <c r="BO56">
        <v>94.2</v>
      </c>
      <c r="BP56">
        <v>93.6</v>
      </c>
      <c r="BQ56">
        <v>5.0999999999999996</v>
      </c>
      <c r="BR56">
        <v>6.2</v>
      </c>
      <c r="BS56">
        <v>5.6</v>
      </c>
      <c r="BT56">
        <v>31.2</v>
      </c>
      <c r="BU56">
        <v>41.8</v>
      </c>
      <c r="BV56">
        <v>35.6</v>
      </c>
      <c r="BW56">
        <v>276</v>
      </c>
      <c r="BX56">
        <v>276</v>
      </c>
      <c r="BY56">
        <v>276</v>
      </c>
      <c r="BZ56">
        <v>6.8</v>
      </c>
      <c r="CA56">
        <v>6.8</v>
      </c>
      <c r="CB56">
        <v>6.8</v>
      </c>
      <c r="CC56">
        <v>0.5</v>
      </c>
      <c r="CD56">
        <v>0.5</v>
      </c>
      <c r="CE56">
        <v>0.5</v>
      </c>
      <c r="CF56">
        <v>0.5</v>
      </c>
      <c r="CG56">
        <v>0.5</v>
      </c>
      <c r="CH56">
        <v>0.5</v>
      </c>
      <c r="CI56">
        <v>35</v>
      </c>
      <c r="CJ56">
        <v>35</v>
      </c>
      <c r="CK56">
        <v>35</v>
      </c>
      <c r="CL56">
        <v>158.6</v>
      </c>
      <c r="CM56">
        <v>223.7</v>
      </c>
      <c r="CN56">
        <v>201.4</v>
      </c>
      <c r="CO56">
        <v>1660</v>
      </c>
      <c r="CP56">
        <v>720</v>
      </c>
      <c r="CQ56">
        <v>720</v>
      </c>
      <c r="CR56">
        <v>1500</v>
      </c>
      <c r="CS56">
        <v>5.8400000000000001E-2</v>
      </c>
      <c r="CT56">
        <v>5.8400000000000001E-2</v>
      </c>
      <c r="CU56">
        <v>5.8400000000000001E-2</v>
      </c>
      <c r="CV56">
        <v>8.1299999999999997E-2</v>
      </c>
      <c r="CW56">
        <v>8.1299999999999997E-2</v>
      </c>
      <c r="CX56">
        <v>8.1299999999999997E-2</v>
      </c>
      <c r="CY56">
        <v>6.8599999999999994E-2</v>
      </c>
      <c r="CZ56">
        <v>6.8599999999999994E-2</v>
      </c>
      <c r="DA56">
        <v>6.8599999999999994E-2</v>
      </c>
      <c r="DB56">
        <v>5.8400000000000001E-2</v>
      </c>
      <c r="DC56">
        <v>6.3500000000000001E-2</v>
      </c>
      <c r="DD56">
        <v>6.0999999999999999E-2</v>
      </c>
      <c r="DE56">
        <v>5.33E-2</v>
      </c>
      <c r="DF56">
        <v>6.3500000000000001E-2</v>
      </c>
      <c r="DG56">
        <v>5.8400000000000001E-2</v>
      </c>
      <c r="DH56">
        <v>0</v>
      </c>
      <c r="DI56">
        <v>1</v>
      </c>
      <c r="DJ56">
        <v>5.0799999999999998E-2</v>
      </c>
      <c r="DK56" t="s">
        <v>301</v>
      </c>
      <c r="DL56" t="s">
        <v>290</v>
      </c>
      <c r="DM56">
        <v>8252</v>
      </c>
      <c r="DN56">
        <v>8231</v>
      </c>
      <c r="DO56">
        <v>1279</v>
      </c>
      <c r="DP56" t="s">
        <v>516</v>
      </c>
      <c r="DQ56" t="s">
        <v>142</v>
      </c>
      <c r="DR56">
        <v>63</v>
      </c>
      <c r="DS56">
        <v>20010812</v>
      </c>
      <c r="DT56" t="s">
        <v>427</v>
      </c>
      <c r="DU56" t="s">
        <v>380</v>
      </c>
      <c r="DV56" t="s">
        <v>143</v>
      </c>
    </row>
    <row r="57" spans="1:126">
      <c r="A57" t="s">
        <v>126</v>
      </c>
      <c r="B57">
        <v>4</v>
      </c>
      <c r="C57">
        <v>9</v>
      </c>
      <c r="D57">
        <v>40332</v>
      </c>
      <c r="E57">
        <v>1006</v>
      </c>
      <c r="F57" t="s">
        <v>145</v>
      </c>
      <c r="G57">
        <v>20010823</v>
      </c>
      <c r="H57" t="s">
        <v>232</v>
      </c>
      <c r="I57" t="s">
        <v>236</v>
      </c>
      <c r="J57">
        <v>20010824</v>
      </c>
      <c r="K57">
        <v>20020223</v>
      </c>
      <c r="L57" t="s">
        <v>525</v>
      </c>
      <c r="M57" t="s">
        <v>526</v>
      </c>
      <c r="N57" t="s">
        <v>382</v>
      </c>
      <c r="O57" t="s">
        <v>527</v>
      </c>
      <c r="P57">
        <v>-1.4162999999999999</v>
      </c>
      <c r="Q57" t="s">
        <v>135</v>
      </c>
      <c r="R57" t="s">
        <v>136</v>
      </c>
      <c r="S57" t="s">
        <v>135</v>
      </c>
      <c r="T57" t="s">
        <v>137</v>
      </c>
      <c r="U57" t="s">
        <v>137</v>
      </c>
      <c r="V57">
        <v>0</v>
      </c>
      <c r="W57" t="s">
        <v>286</v>
      </c>
      <c r="X57">
        <v>143.5</v>
      </c>
      <c r="Y57">
        <v>20010821</v>
      </c>
      <c r="Z57" t="s">
        <v>138</v>
      </c>
      <c r="AA57" t="s">
        <v>190</v>
      </c>
      <c r="AB57">
        <v>11769</v>
      </c>
      <c r="AC57">
        <v>40</v>
      </c>
      <c r="AD57">
        <v>59.97</v>
      </c>
      <c r="AE57">
        <v>51.19</v>
      </c>
      <c r="AF57">
        <v>10.17</v>
      </c>
      <c r="AG57">
        <v>8.82</v>
      </c>
      <c r="AH57">
        <v>8.9</v>
      </c>
      <c r="AI57">
        <v>210</v>
      </c>
      <c r="AJ57" t="s">
        <v>528</v>
      </c>
      <c r="AK57">
        <v>40</v>
      </c>
      <c r="AL57">
        <v>5.2</v>
      </c>
      <c r="AM57">
        <v>3.8</v>
      </c>
      <c r="AN57">
        <v>9</v>
      </c>
      <c r="AO57">
        <v>0</v>
      </c>
      <c r="AP57">
        <v>3147</v>
      </c>
      <c r="AQ57">
        <v>3152</v>
      </c>
      <c r="AR57">
        <v>3150.3</v>
      </c>
      <c r="AS57">
        <v>13.3</v>
      </c>
      <c r="AT57">
        <v>13.5</v>
      </c>
      <c r="AU57">
        <v>13.4</v>
      </c>
      <c r="AV57">
        <v>2.2200000000000002</v>
      </c>
      <c r="AW57">
        <v>2.2999999999999998</v>
      </c>
      <c r="AX57">
        <v>2.27</v>
      </c>
      <c r="AY57">
        <v>6.8</v>
      </c>
      <c r="AZ57">
        <v>7.3</v>
      </c>
      <c r="BA57">
        <v>7</v>
      </c>
      <c r="BB57">
        <v>0</v>
      </c>
      <c r="BC57">
        <v>0</v>
      </c>
      <c r="BD57">
        <v>0</v>
      </c>
      <c r="BE57">
        <v>841</v>
      </c>
      <c r="BF57">
        <v>858</v>
      </c>
      <c r="BG57">
        <v>851</v>
      </c>
      <c r="BH57">
        <v>143.19999999999999</v>
      </c>
      <c r="BI57">
        <v>143.69999999999999</v>
      </c>
      <c r="BJ57">
        <v>143.4</v>
      </c>
      <c r="BK57">
        <v>87.3</v>
      </c>
      <c r="BL57">
        <v>88.3</v>
      </c>
      <c r="BM57">
        <v>87.8</v>
      </c>
      <c r="BN57">
        <v>93</v>
      </c>
      <c r="BO57">
        <v>93.9</v>
      </c>
      <c r="BP57">
        <v>93.4</v>
      </c>
      <c r="BQ57">
        <v>5.4</v>
      </c>
      <c r="BR57">
        <v>5.8</v>
      </c>
      <c r="BS57">
        <v>5.6</v>
      </c>
      <c r="BT57">
        <v>36.200000000000003</v>
      </c>
      <c r="BU57">
        <v>40.700000000000003</v>
      </c>
      <c r="BV57">
        <v>38.4</v>
      </c>
      <c r="BW57">
        <v>276</v>
      </c>
      <c r="BX57">
        <v>276</v>
      </c>
      <c r="BY57">
        <v>276</v>
      </c>
      <c r="BZ57">
        <v>10.1</v>
      </c>
      <c r="CA57">
        <v>10.1</v>
      </c>
      <c r="CB57">
        <v>10.1</v>
      </c>
      <c r="CC57">
        <v>0.4</v>
      </c>
      <c r="CD57">
        <v>0.4</v>
      </c>
      <c r="CE57">
        <v>0.4</v>
      </c>
      <c r="CF57">
        <v>0.5</v>
      </c>
      <c r="CG57">
        <v>0.5</v>
      </c>
      <c r="CH57">
        <v>0.5</v>
      </c>
      <c r="CI57">
        <v>35</v>
      </c>
      <c r="CJ57">
        <v>35</v>
      </c>
      <c r="CK57">
        <v>35</v>
      </c>
      <c r="CL57">
        <v>118.9</v>
      </c>
      <c r="CM57">
        <v>138.80000000000001</v>
      </c>
      <c r="CN57">
        <v>128.4</v>
      </c>
      <c r="CO57">
        <v>1660</v>
      </c>
      <c r="CP57">
        <v>720</v>
      </c>
      <c r="CQ57">
        <v>720</v>
      </c>
      <c r="CR57">
        <v>1450</v>
      </c>
      <c r="CS57">
        <v>5.5899999999999998E-2</v>
      </c>
      <c r="CT57">
        <v>5.5899999999999998E-2</v>
      </c>
      <c r="CU57">
        <v>5.5899999999999998E-2</v>
      </c>
      <c r="CV57">
        <v>8.1299999999999997E-2</v>
      </c>
      <c r="CW57">
        <v>8.1299999999999997E-2</v>
      </c>
      <c r="CX57">
        <v>8.1299999999999997E-2</v>
      </c>
      <c r="CY57">
        <v>7.1099999999999997E-2</v>
      </c>
      <c r="CZ57">
        <v>7.1099999999999997E-2</v>
      </c>
      <c r="DA57">
        <v>7.1099999999999997E-2</v>
      </c>
      <c r="DB57">
        <v>6.6000000000000003E-2</v>
      </c>
      <c r="DC57">
        <v>6.6000000000000003E-2</v>
      </c>
      <c r="DD57">
        <v>6.6000000000000003E-2</v>
      </c>
      <c r="DE57">
        <v>5.0799999999999998E-2</v>
      </c>
      <c r="DF57">
        <v>6.6000000000000003E-2</v>
      </c>
      <c r="DG57">
        <v>5.8400000000000001E-2</v>
      </c>
      <c r="DH57">
        <v>0</v>
      </c>
      <c r="DI57">
        <v>8</v>
      </c>
      <c r="DJ57">
        <v>5.0799999999999998E-2</v>
      </c>
      <c r="DK57" t="s">
        <v>529</v>
      </c>
      <c r="DL57" t="s">
        <v>141</v>
      </c>
      <c r="DM57">
        <v>8252</v>
      </c>
      <c r="DN57">
        <v>8231</v>
      </c>
      <c r="DO57">
        <v>1288</v>
      </c>
      <c r="DP57" t="s">
        <v>516</v>
      </c>
      <c r="DQ57" t="s">
        <v>142</v>
      </c>
      <c r="DR57">
        <v>74</v>
      </c>
      <c r="DS57">
        <v>20010823</v>
      </c>
      <c r="DT57" t="s">
        <v>232</v>
      </c>
      <c r="DU57">
        <v>119</v>
      </c>
      <c r="DV57" t="s">
        <v>143</v>
      </c>
    </row>
    <row r="58" spans="1:126">
      <c r="A58" t="s">
        <v>160</v>
      </c>
      <c r="B58">
        <v>3</v>
      </c>
      <c r="C58">
        <v>23.3</v>
      </c>
      <c r="D58">
        <v>41614</v>
      </c>
      <c r="E58">
        <v>1006</v>
      </c>
      <c r="F58" t="s">
        <v>145</v>
      </c>
      <c r="G58">
        <v>20010903</v>
      </c>
      <c r="H58" t="s">
        <v>530</v>
      </c>
      <c r="I58" t="s">
        <v>236</v>
      </c>
      <c r="J58">
        <v>20010904</v>
      </c>
      <c r="K58">
        <v>20020303</v>
      </c>
      <c r="L58" t="s">
        <v>525</v>
      </c>
      <c r="M58" t="s">
        <v>526</v>
      </c>
      <c r="N58" t="s">
        <v>382</v>
      </c>
      <c r="O58" t="s">
        <v>133</v>
      </c>
      <c r="P58">
        <v>1.6524000000000001</v>
      </c>
      <c r="Q58" t="s">
        <v>135</v>
      </c>
      <c r="R58" t="s">
        <v>136</v>
      </c>
      <c r="S58" t="s">
        <v>135</v>
      </c>
      <c r="T58" t="s">
        <v>137</v>
      </c>
      <c r="U58" t="s">
        <v>137</v>
      </c>
      <c r="V58">
        <v>0</v>
      </c>
      <c r="W58" t="s">
        <v>151</v>
      </c>
      <c r="X58">
        <v>143.5</v>
      </c>
      <c r="Y58">
        <v>20010901</v>
      </c>
      <c r="Z58" t="s">
        <v>138</v>
      </c>
      <c r="AA58" t="s">
        <v>531</v>
      </c>
      <c r="AB58">
        <v>9903160</v>
      </c>
      <c r="AC58">
        <v>40</v>
      </c>
      <c r="AD58">
        <v>59.75</v>
      </c>
      <c r="AE58">
        <v>50.98</v>
      </c>
      <c r="AF58">
        <v>10.199999999999999</v>
      </c>
      <c r="AG58">
        <v>8.8000000000000007</v>
      </c>
      <c r="AH58">
        <v>8.9499999999999993</v>
      </c>
      <c r="AI58">
        <v>160</v>
      </c>
      <c r="AJ58" t="s">
        <v>532</v>
      </c>
      <c r="AK58">
        <v>40</v>
      </c>
      <c r="AL58">
        <v>11.6</v>
      </c>
      <c r="AM58">
        <v>11.7</v>
      </c>
      <c r="AN58">
        <v>23.3</v>
      </c>
      <c r="AO58">
        <v>0</v>
      </c>
      <c r="AP58">
        <v>3148</v>
      </c>
      <c r="AQ58">
        <v>3152</v>
      </c>
      <c r="AR58">
        <v>3150</v>
      </c>
      <c r="AS58">
        <v>13.2</v>
      </c>
      <c r="AT58">
        <v>13.5</v>
      </c>
      <c r="AU58">
        <v>13.4</v>
      </c>
      <c r="AV58">
        <v>2.11</v>
      </c>
      <c r="AW58">
        <v>2.25</v>
      </c>
      <c r="AX58">
        <v>2.2000000000000002</v>
      </c>
      <c r="AY58">
        <v>5091</v>
      </c>
      <c r="AZ58">
        <v>5951</v>
      </c>
      <c r="BA58">
        <v>5562</v>
      </c>
      <c r="BB58">
        <v>2053</v>
      </c>
      <c r="BC58">
        <v>2285</v>
      </c>
      <c r="BD58">
        <v>2130</v>
      </c>
      <c r="BE58">
        <v>841</v>
      </c>
      <c r="BF58">
        <v>856</v>
      </c>
      <c r="BG58">
        <v>850</v>
      </c>
      <c r="BH58">
        <v>143.4</v>
      </c>
      <c r="BI58">
        <v>143.6</v>
      </c>
      <c r="BJ58">
        <v>143.5</v>
      </c>
      <c r="BK58">
        <v>87.6</v>
      </c>
      <c r="BL58">
        <v>88.2</v>
      </c>
      <c r="BM58">
        <v>87.9</v>
      </c>
      <c r="BN58">
        <v>93.6</v>
      </c>
      <c r="BO58">
        <v>94.3</v>
      </c>
      <c r="BP58">
        <v>94</v>
      </c>
      <c r="BQ58">
        <v>5.8</v>
      </c>
      <c r="BR58">
        <v>6.2</v>
      </c>
      <c r="BS58">
        <v>6.1</v>
      </c>
      <c r="BT58">
        <v>29.4</v>
      </c>
      <c r="BU58">
        <v>32.4</v>
      </c>
      <c r="BV58">
        <v>30.7</v>
      </c>
      <c r="BW58">
        <v>267</v>
      </c>
      <c r="BX58">
        <v>276</v>
      </c>
      <c r="BY58">
        <v>272</v>
      </c>
      <c r="BZ58">
        <v>6.9</v>
      </c>
      <c r="CA58">
        <v>8.6</v>
      </c>
      <c r="CB58">
        <v>7.4</v>
      </c>
      <c r="CC58">
        <v>0.6</v>
      </c>
      <c r="CD58">
        <v>0.8</v>
      </c>
      <c r="CE58">
        <v>0.8</v>
      </c>
      <c r="CF58">
        <v>0.5</v>
      </c>
      <c r="CG58">
        <v>0.5</v>
      </c>
      <c r="CH58">
        <v>0.5</v>
      </c>
      <c r="CI58">
        <v>35</v>
      </c>
      <c r="CJ58">
        <v>35</v>
      </c>
      <c r="CK58">
        <v>35</v>
      </c>
      <c r="CL58">
        <v>200</v>
      </c>
      <c r="CM58">
        <v>226</v>
      </c>
      <c r="CN58">
        <v>212</v>
      </c>
      <c r="CO58">
        <v>1600</v>
      </c>
      <c r="CP58">
        <v>720</v>
      </c>
      <c r="CQ58">
        <v>540</v>
      </c>
      <c r="CR58">
        <v>1620</v>
      </c>
      <c r="CS58">
        <v>9.4E-2</v>
      </c>
      <c r="CT58">
        <v>9.6500000000000002E-2</v>
      </c>
      <c r="CU58">
        <v>9.4600000000000004E-2</v>
      </c>
      <c r="CV58">
        <v>0.10920000000000001</v>
      </c>
      <c r="CW58">
        <v>0.1118</v>
      </c>
      <c r="CX58">
        <v>0.1111</v>
      </c>
      <c r="CY58">
        <v>6.0999999999999999E-2</v>
      </c>
      <c r="CZ58">
        <v>6.3500000000000001E-2</v>
      </c>
      <c r="DA58">
        <v>6.2199999999999998E-2</v>
      </c>
      <c r="DB58">
        <v>6.8599999999999994E-2</v>
      </c>
      <c r="DC58">
        <v>7.3700000000000002E-2</v>
      </c>
      <c r="DD58">
        <v>7.1800000000000003E-2</v>
      </c>
      <c r="DE58">
        <v>5.8400000000000001E-2</v>
      </c>
      <c r="DF58">
        <v>7.6200000000000004E-2</v>
      </c>
      <c r="DG58">
        <v>6.7299999999999999E-2</v>
      </c>
      <c r="DH58">
        <v>2.5000000000000001E-3</v>
      </c>
      <c r="DI58">
        <v>1</v>
      </c>
      <c r="DJ58">
        <v>4.0599999999999997E-2</v>
      </c>
      <c r="DK58">
        <v>1009</v>
      </c>
      <c r="DL58">
        <v>103</v>
      </c>
      <c r="DM58">
        <v>8252</v>
      </c>
      <c r="DN58" t="s">
        <v>188</v>
      </c>
      <c r="DO58">
        <v>1208</v>
      </c>
      <c r="DP58">
        <v>2405</v>
      </c>
      <c r="DQ58" t="s">
        <v>142</v>
      </c>
      <c r="DR58">
        <v>107</v>
      </c>
      <c r="DS58">
        <v>20010903</v>
      </c>
      <c r="DT58" t="s">
        <v>530</v>
      </c>
      <c r="DU58">
        <v>103</v>
      </c>
      <c r="DV58" t="s">
        <v>143</v>
      </c>
    </row>
    <row r="59" spans="1:126">
      <c r="A59" t="s">
        <v>160</v>
      </c>
      <c r="B59">
        <v>4</v>
      </c>
      <c r="C59">
        <v>6.8</v>
      </c>
      <c r="D59">
        <v>41613</v>
      </c>
      <c r="E59" t="s">
        <v>144</v>
      </c>
      <c r="F59" t="s">
        <v>145</v>
      </c>
      <c r="G59">
        <v>20010909</v>
      </c>
      <c r="H59" t="s">
        <v>536</v>
      </c>
      <c r="I59" t="s">
        <v>236</v>
      </c>
      <c r="J59">
        <v>20010910</v>
      </c>
      <c r="K59">
        <v>20020309</v>
      </c>
      <c r="L59" t="s">
        <v>305</v>
      </c>
      <c r="M59" t="s">
        <v>537</v>
      </c>
      <c r="N59" t="s">
        <v>133</v>
      </c>
      <c r="O59" t="s">
        <v>133</v>
      </c>
      <c r="P59">
        <v>-0.625</v>
      </c>
      <c r="Q59" t="s">
        <v>135</v>
      </c>
      <c r="R59" t="s">
        <v>136</v>
      </c>
      <c r="S59" t="s">
        <v>135</v>
      </c>
      <c r="T59" t="s">
        <v>137</v>
      </c>
      <c r="U59" t="s">
        <v>137</v>
      </c>
      <c r="V59">
        <v>0</v>
      </c>
      <c r="W59" t="s">
        <v>147</v>
      </c>
      <c r="X59">
        <v>143.5</v>
      </c>
      <c r="Y59">
        <v>20010907</v>
      </c>
      <c r="Z59" t="s">
        <v>138</v>
      </c>
      <c r="AA59" t="s">
        <v>538</v>
      </c>
      <c r="AB59">
        <v>9903160</v>
      </c>
      <c r="AC59">
        <v>40</v>
      </c>
      <c r="AD59">
        <v>71.89</v>
      </c>
      <c r="AE59">
        <v>66.12</v>
      </c>
      <c r="AF59">
        <v>10.85</v>
      </c>
      <c r="AG59">
        <v>10.119999999999999</v>
      </c>
      <c r="AH59">
        <v>10.29</v>
      </c>
      <c r="AI59">
        <v>180</v>
      </c>
      <c r="AJ59" t="s">
        <v>539</v>
      </c>
      <c r="AK59">
        <v>40</v>
      </c>
      <c r="AL59">
        <v>2.8</v>
      </c>
      <c r="AM59">
        <v>4</v>
      </c>
      <c r="AN59">
        <v>6.8</v>
      </c>
      <c r="AO59">
        <v>0</v>
      </c>
      <c r="AP59">
        <v>3149</v>
      </c>
      <c r="AQ59">
        <v>3151</v>
      </c>
      <c r="AR59">
        <v>3150</v>
      </c>
      <c r="AS59">
        <v>13.3</v>
      </c>
      <c r="AT59">
        <v>13.5</v>
      </c>
      <c r="AU59">
        <v>13.4</v>
      </c>
      <c r="AV59">
        <v>2.17</v>
      </c>
      <c r="AW59">
        <v>2.29</v>
      </c>
      <c r="AX59">
        <v>2.2400000000000002</v>
      </c>
      <c r="AY59">
        <v>5343</v>
      </c>
      <c r="AZ59">
        <v>7201</v>
      </c>
      <c r="BA59">
        <v>5842</v>
      </c>
      <c r="BB59">
        <v>1844</v>
      </c>
      <c r="BC59">
        <v>2151</v>
      </c>
      <c r="BD59">
        <v>2032</v>
      </c>
      <c r="BE59">
        <v>819</v>
      </c>
      <c r="BF59">
        <v>882</v>
      </c>
      <c r="BG59">
        <v>849</v>
      </c>
      <c r="BH59">
        <v>143.4</v>
      </c>
      <c r="BI59">
        <v>143.6</v>
      </c>
      <c r="BJ59">
        <v>143.5</v>
      </c>
      <c r="BK59">
        <v>87.7</v>
      </c>
      <c r="BL59">
        <v>88.2</v>
      </c>
      <c r="BM59">
        <v>87.9</v>
      </c>
      <c r="BN59">
        <v>93.3</v>
      </c>
      <c r="BO59">
        <v>93.9</v>
      </c>
      <c r="BP59">
        <v>93.5</v>
      </c>
      <c r="BQ59">
        <v>5.5</v>
      </c>
      <c r="BR59">
        <v>5.8</v>
      </c>
      <c r="BS59">
        <v>5.6</v>
      </c>
      <c r="BT59">
        <v>219.9</v>
      </c>
      <c r="BU59">
        <v>219.9</v>
      </c>
      <c r="BV59">
        <v>219.9</v>
      </c>
      <c r="BW59">
        <v>267</v>
      </c>
      <c r="BX59">
        <v>279</v>
      </c>
      <c r="BY59">
        <v>274</v>
      </c>
      <c r="BZ59">
        <v>8.6</v>
      </c>
      <c r="CA59">
        <v>9.3000000000000007</v>
      </c>
      <c r="CB59">
        <v>9</v>
      </c>
      <c r="CC59">
        <v>0</v>
      </c>
      <c r="CD59">
        <v>1.5</v>
      </c>
      <c r="CE59">
        <v>0.3</v>
      </c>
      <c r="CF59">
        <v>0.48</v>
      </c>
      <c r="CG59">
        <v>0.52</v>
      </c>
      <c r="CH59">
        <v>0.5</v>
      </c>
      <c r="CI59">
        <v>35</v>
      </c>
      <c r="CJ59">
        <v>35</v>
      </c>
      <c r="CK59">
        <v>35</v>
      </c>
      <c r="CL59">
        <v>166</v>
      </c>
      <c r="CM59">
        <v>240</v>
      </c>
      <c r="CN59">
        <v>202</v>
      </c>
      <c r="CO59">
        <v>1660</v>
      </c>
      <c r="CP59">
        <v>720</v>
      </c>
      <c r="CQ59">
        <v>540</v>
      </c>
      <c r="CR59">
        <v>1660</v>
      </c>
      <c r="CS59">
        <v>8.6400000000000005E-2</v>
      </c>
      <c r="CT59">
        <v>8.8900000000000007E-2</v>
      </c>
      <c r="CU59">
        <v>8.8300000000000003E-2</v>
      </c>
      <c r="CV59">
        <v>0.1016</v>
      </c>
      <c r="CW59">
        <v>0.1067</v>
      </c>
      <c r="CX59">
        <v>0.10539999999999999</v>
      </c>
      <c r="CY59">
        <v>7.1099999999999997E-2</v>
      </c>
      <c r="CZ59">
        <v>7.3700000000000002E-2</v>
      </c>
      <c r="DA59">
        <v>7.1800000000000003E-2</v>
      </c>
      <c r="DB59">
        <v>6.0999999999999999E-2</v>
      </c>
      <c r="DC59">
        <v>7.6200000000000004E-2</v>
      </c>
      <c r="DD59">
        <v>6.7900000000000002E-2</v>
      </c>
      <c r="DE59">
        <v>6.3500000000000001E-2</v>
      </c>
      <c r="DF59">
        <v>7.3700000000000002E-2</v>
      </c>
      <c r="DG59">
        <v>6.7900000000000002E-2</v>
      </c>
      <c r="DH59">
        <v>2.5000000000000001E-3</v>
      </c>
      <c r="DI59">
        <v>4</v>
      </c>
      <c r="DJ59">
        <v>5.8400000000000001E-2</v>
      </c>
      <c r="DK59">
        <v>759</v>
      </c>
      <c r="DL59">
        <v>205</v>
      </c>
      <c r="DM59">
        <v>8252</v>
      </c>
      <c r="DN59" t="s">
        <v>188</v>
      </c>
      <c r="DO59">
        <v>1038</v>
      </c>
      <c r="DP59">
        <v>2405</v>
      </c>
      <c r="DQ59" t="s">
        <v>142</v>
      </c>
      <c r="DR59">
        <v>33</v>
      </c>
      <c r="DS59">
        <v>20010909</v>
      </c>
      <c r="DT59" t="s">
        <v>536</v>
      </c>
      <c r="DU59">
        <v>205</v>
      </c>
      <c r="DV59" t="s">
        <v>143</v>
      </c>
    </row>
    <row r="60" spans="1:126">
      <c r="A60" t="s">
        <v>160</v>
      </c>
      <c r="B60">
        <v>4</v>
      </c>
      <c r="C60">
        <v>8</v>
      </c>
      <c r="D60">
        <v>41616</v>
      </c>
      <c r="E60" t="s">
        <v>144</v>
      </c>
      <c r="F60" t="s">
        <v>145</v>
      </c>
      <c r="G60">
        <v>20010913</v>
      </c>
      <c r="H60" t="s">
        <v>540</v>
      </c>
      <c r="I60" t="s">
        <v>236</v>
      </c>
      <c r="J60">
        <v>20010914</v>
      </c>
      <c r="K60">
        <v>20020313</v>
      </c>
      <c r="L60" t="s">
        <v>133</v>
      </c>
      <c r="M60" t="s">
        <v>133</v>
      </c>
      <c r="N60" t="s">
        <v>133</v>
      </c>
      <c r="O60" t="s">
        <v>133</v>
      </c>
      <c r="P60">
        <v>-0.125</v>
      </c>
      <c r="Q60" t="s">
        <v>135</v>
      </c>
      <c r="R60" t="s">
        <v>136</v>
      </c>
      <c r="S60" t="s">
        <v>135</v>
      </c>
      <c r="T60" t="s">
        <v>137</v>
      </c>
      <c r="U60" t="s">
        <v>137</v>
      </c>
      <c r="V60">
        <v>0</v>
      </c>
      <c r="W60" t="s">
        <v>200</v>
      </c>
      <c r="X60">
        <v>143.5</v>
      </c>
      <c r="Y60">
        <v>20010911</v>
      </c>
      <c r="Z60" t="s">
        <v>541</v>
      </c>
      <c r="AA60" t="s">
        <v>542</v>
      </c>
      <c r="AB60">
        <v>9903160</v>
      </c>
      <c r="AC60">
        <v>40</v>
      </c>
      <c r="AD60">
        <v>71.680000000000007</v>
      </c>
      <c r="AE60">
        <v>66.14</v>
      </c>
      <c r="AF60">
        <v>10.9</v>
      </c>
      <c r="AG60">
        <v>10.199999999999999</v>
      </c>
      <c r="AH60">
        <v>10.28</v>
      </c>
      <c r="AI60">
        <v>90</v>
      </c>
      <c r="AJ60" t="s">
        <v>543</v>
      </c>
      <c r="AK60">
        <v>40</v>
      </c>
      <c r="AL60">
        <v>4.5999999999999996</v>
      </c>
      <c r="AM60">
        <v>3.4</v>
      </c>
      <c r="AN60">
        <v>8</v>
      </c>
      <c r="AO60">
        <v>0</v>
      </c>
      <c r="AP60">
        <v>3148</v>
      </c>
      <c r="AQ60">
        <v>3152</v>
      </c>
      <c r="AR60">
        <v>3150</v>
      </c>
      <c r="AS60">
        <v>13.2</v>
      </c>
      <c r="AT60">
        <v>13.6</v>
      </c>
      <c r="AU60">
        <v>13.4</v>
      </c>
      <c r="AV60">
        <v>2.17</v>
      </c>
      <c r="AW60">
        <v>2.34</v>
      </c>
      <c r="AX60">
        <v>2.2599999999999998</v>
      </c>
      <c r="AY60">
        <v>5134</v>
      </c>
      <c r="AZ60">
        <v>7144</v>
      </c>
      <c r="BA60">
        <v>5755</v>
      </c>
      <c r="BB60">
        <v>2074</v>
      </c>
      <c r="BC60">
        <v>2339</v>
      </c>
      <c r="BD60">
        <v>2240</v>
      </c>
      <c r="BE60">
        <v>827</v>
      </c>
      <c r="BF60">
        <v>880</v>
      </c>
      <c r="BG60">
        <v>856</v>
      </c>
      <c r="BH60">
        <v>143.4</v>
      </c>
      <c r="BI60">
        <v>143.6</v>
      </c>
      <c r="BJ60">
        <v>143.5</v>
      </c>
      <c r="BK60">
        <v>87</v>
      </c>
      <c r="BL60">
        <v>88.2</v>
      </c>
      <c r="BM60">
        <v>87.9</v>
      </c>
      <c r="BN60">
        <v>92.8</v>
      </c>
      <c r="BO60">
        <v>93.9</v>
      </c>
      <c r="BP60">
        <v>93.5</v>
      </c>
      <c r="BQ60">
        <v>5.4</v>
      </c>
      <c r="BR60">
        <v>5.7</v>
      </c>
      <c r="BS60">
        <v>5.6</v>
      </c>
      <c r="BT60">
        <v>219.9</v>
      </c>
      <c r="BU60">
        <v>219.9</v>
      </c>
      <c r="BV60">
        <v>219.9</v>
      </c>
      <c r="BW60">
        <v>267</v>
      </c>
      <c r="BX60">
        <v>279</v>
      </c>
      <c r="BY60">
        <v>274</v>
      </c>
      <c r="BZ60">
        <v>8</v>
      </c>
      <c r="CA60">
        <v>8.4</v>
      </c>
      <c r="CB60">
        <v>8.1999999999999993</v>
      </c>
      <c r="CC60">
        <v>0</v>
      </c>
      <c r="CD60">
        <v>1.6</v>
      </c>
      <c r="CE60">
        <v>0.2</v>
      </c>
      <c r="CF60">
        <v>0.48</v>
      </c>
      <c r="CG60">
        <v>0.53</v>
      </c>
      <c r="CH60">
        <v>0.5</v>
      </c>
      <c r="CI60">
        <v>35</v>
      </c>
      <c r="CJ60">
        <v>35</v>
      </c>
      <c r="CK60">
        <v>35</v>
      </c>
      <c r="CL60">
        <v>221</v>
      </c>
      <c r="CM60">
        <v>273</v>
      </c>
      <c r="CN60">
        <v>247</v>
      </c>
      <c r="CO60">
        <v>1660</v>
      </c>
      <c r="CP60">
        <v>720</v>
      </c>
      <c r="CQ60">
        <v>540</v>
      </c>
      <c r="CR60">
        <v>1750</v>
      </c>
      <c r="CS60">
        <v>8.8900000000000007E-2</v>
      </c>
      <c r="CT60">
        <v>9.4E-2</v>
      </c>
      <c r="CU60">
        <v>9.2100000000000001E-2</v>
      </c>
      <c r="CV60">
        <v>9.4E-2</v>
      </c>
      <c r="CW60">
        <v>0.1143</v>
      </c>
      <c r="CX60">
        <v>0.1041</v>
      </c>
      <c r="CY60">
        <v>6.3500000000000001E-2</v>
      </c>
      <c r="CZ60">
        <v>7.1099999999999997E-2</v>
      </c>
      <c r="DA60">
        <v>6.7299999999999999E-2</v>
      </c>
      <c r="DB60">
        <v>7.3700000000000002E-2</v>
      </c>
      <c r="DC60">
        <v>7.6200000000000004E-2</v>
      </c>
      <c r="DD60">
        <v>7.4300000000000005E-2</v>
      </c>
      <c r="DE60">
        <v>5.0799999999999998E-2</v>
      </c>
      <c r="DF60">
        <v>7.6200000000000004E-2</v>
      </c>
      <c r="DG60">
        <v>6.3500000000000001E-2</v>
      </c>
      <c r="DH60">
        <v>7.6E-3</v>
      </c>
      <c r="DI60">
        <v>1</v>
      </c>
      <c r="DJ60">
        <v>3.0499999999999999E-2</v>
      </c>
      <c r="DK60">
        <v>1448</v>
      </c>
      <c r="DL60">
        <v>152</v>
      </c>
      <c r="DM60">
        <v>8252</v>
      </c>
      <c r="DN60" t="s">
        <v>188</v>
      </c>
      <c r="DO60">
        <v>2004</v>
      </c>
      <c r="DP60">
        <v>2405</v>
      </c>
      <c r="DQ60" t="s">
        <v>142</v>
      </c>
      <c r="DR60" t="s">
        <v>544</v>
      </c>
      <c r="DS60">
        <v>20010913</v>
      </c>
      <c r="DT60" t="s">
        <v>540</v>
      </c>
      <c r="DU60">
        <v>152</v>
      </c>
      <c r="DV60" t="s">
        <v>143</v>
      </c>
    </row>
    <row r="61" spans="1:126">
      <c r="A61" t="s">
        <v>160</v>
      </c>
      <c r="B61">
        <v>3</v>
      </c>
      <c r="C61">
        <v>22.6</v>
      </c>
      <c r="D61">
        <v>41615</v>
      </c>
      <c r="E61">
        <v>1006</v>
      </c>
      <c r="F61" t="s">
        <v>145</v>
      </c>
      <c r="G61">
        <v>20010915</v>
      </c>
      <c r="H61" t="s">
        <v>545</v>
      </c>
      <c r="I61" t="s">
        <v>236</v>
      </c>
      <c r="J61">
        <v>20010917</v>
      </c>
      <c r="K61">
        <v>20020315</v>
      </c>
      <c r="L61" t="s">
        <v>133</v>
      </c>
      <c r="M61" t="s">
        <v>133</v>
      </c>
      <c r="N61" t="s">
        <v>133</v>
      </c>
      <c r="O61" t="s">
        <v>133</v>
      </c>
      <c r="P61">
        <v>1.5021</v>
      </c>
      <c r="Q61" t="s">
        <v>135</v>
      </c>
      <c r="R61" t="s">
        <v>136</v>
      </c>
      <c r="S61" t="s">
        <v>135</v>
      </c>
      <c r="T61" t="s">
        <v>137</v>
      </c>
      <c r="U61" t="s">
        <v>137</v>
      </c>
      <c r="V61">
        <v>0</v>
      </c>
      <c r="W61" t="s">
        <v>151</v>
      </c>
      <c r="X61">
        <v>143.5</v>
      </c>
      <c r="Y61">
        <v>20010913</v>
      </c>
      <c r="Z61" t="s">
        <v>138</v>
      </c>
      <c r="AA61" t="s">
        <v>546</v>
      </c>
      <c r="AB61">
        <v>9903160</v>
      </c>
      <c r="AC61">
        <v>40</v>
      </c>
      <c r="AD61">
        <v>59.92</v>
      </c>
      <c r="AE61">
        <v>51.35</v>
      </c>
      <c r="AF61">
        <v>10.16</v>
      </c>
      <c r="AG61">
        <v>8.86</v>
      </c>
      <c r="AH61">
        <v>8.9700000000000006</v>
      </c>
      <c r="AI61">
        <v>240</v>
      </c>
      <c r="AJ61" t="s">
        <v>547</v>
      </c>
      <c r="AK61">
        <v>40</v>
      </c>
      <c r="AL61">
        <v>13.4</v>
      </c>
      <c r="AM61">
        <v>9.1999999999999993</v>
      </c>
      <c r="AN61">
        <v>22.6</v>
      </c>
      <c r="AO61">
        <v>0</v>
      </c>
      <c r="AP61">
        <v>3142</v>
      </c>
      <c r="AQ61">
        <v>3153</v>
      </c>
      <c r="AR61">
        <v>3150</v>
      </c>
      <c r="AS61">
        <v>13.3</v>
      </c>
      <c r="AT61">
        <v>13.6</v>
      </c>
      <c r="AU61">
        <v>13.4</v>
      </c>
      <c r="AV61">
        <v>2.17</v>
      </c>
      <c r="AW61">
        <v>2.25</v>
      </c>
      <c r="AX61">
        <v>2.2000000000000002</v>
      </c>
      <c r="AY61">
        <v>4666</v>
      </c>
      <c r="AZ61">
        <v>5370</v>
      </c>
      <c r="BA61">
        <v>5064</v>
      </c>
      <c r="BB61">
        <v>2101</v>
      </c>
      <c r="BC61">
        <v>2494</v>
      </c>
      <c r="BD61">
        <v>2317</v>
      </c>
      <c r="BE61">
        <v>841</v>
      </c>
      <c r="BF61">
        <v>853</v>
      </c>
      <c r="BG61">
        <v>849</v>
      </c>
      <c r="BH61">
        <v>143.30000000000001</v>
      </c>
      <c r="BI61">
        <v>143.69999999999999</v>
      </c>
      <c r="BJ61">
        <v>143.5</v>
      </c>
      <c r="BK61">
        <v>87.2</v>
      </c>
      <c r="BL61">
        <v>88.1</v>
      </c>
      <c r="BM61">
        <v>87.9</v>
      </c>
      <c r="BN61">
        <v>93.4</v>
      </c>
      <c r="BO61">
        <v>94.3</v>
      </c>
      <c r="BP61">
        <v>94.1</v>
      </c>
      <c r="BQ61">
        <v>6</v>
      </c>
      <c r="BR61">
        <v>6.3</v>
      </c>
      <c r="BS61">
        <v>6.2</v>
      </c>
      <c r="BT61">
        <v>26.8</v>
      </c>
      <c r="BU61">
        <v>33</v>
      </c>
      <c r="BV61">
        <v>29.7</v>
      </c>
      <c r="BW61">
        <v>267</v>
      </c>
      <c r="BX61">
        <v>281</v>
      </c>
      <c r="BY61">
        <v>274</v>
      </c>
      <c r="BZ61">
        <v>7.8</v>
      </c>
      <c r="CA61">
        <v>8.9</v>
      </c>
      <c r="CB61">
        <v>8.3000000000000007</v>
      </c>
      <c r="CC61">
        <v>0</v>
      </c>
      <c r="CD61">
        <v>0.7</v>
      </c>
      <c r="CE61">
        <v>0.6</v>
      </c>
      <c r="CF61">
        <v>0.5</v>
      </c>
      <c r="CG61">
        <v>0.5</v>
      </c>
      <c r="CH61">
        <v>0.5</v>
      </c>
      <c r="CI61">
        <v>35</v>
      </c>
      <c r="CJ61">
        <v>35</v>
      </c>
      <c r="CK61">
        <v>35</v>
      </c>
      <c r="CL61">
        <v>115</v>
      </c>
      <c r="CM61">
        <v>163</v>
      </c>
      <c r="CN61">
        <v>134</v>
      </c>
      <c r="CO61">
        <v>1660</v>
      </c>
      <c r="CP61">
        <v>720</v>
      </c>
      <c r="CQ61">
        <v>540</v>
      </c>
      <c r="CR61">
        <v>1600</v>
      </c>
      <c r="CS61">
        <v>9.4E-2</v>
      </c>
      <c r="CT61">
        <v>9.6500000000000002E-2</v>
      </c>
      <c r="CU61">
        <v>9.4600000000000004E-2</v>
      </c>
      <c r="CV61">
        <v>0.10920000000000001</v>
      </c>
      <c r="CW61">
        <v>0.1143</v>
      </c>
      <c r="CX61">
        <v>0.1124</v>
      </c>
      <c r="CY61">
        <v>6.3500000000000001E-2</v>
      </c>
      <c r="CZ61">
        <v>6.8599999999999994E-2</v>
      </c>
      <c r="DA61">
        <v>6.6000000000000003E-2</v>
      </c>
      <c r="DB61">
        <v>7.1099999999999997E-2</v>
      </c>
      <c r="DC61">
        <v>7.6200000000000004E-2</v>
      </c>
      <c r="DD61">
        <v>7.3599999999999999E-2</v>
      </c>
      <c r="DE61">
        <v>6.0999999999999999E-2</v>
      </c>
      <c r="DF61">
        <v>7.6200000000000004E-2</v>
      </c>
      <c r="DG61">
        <v>6.8599999999999994E-2</v>
      </c>
      <c r="DH61">
        <v>2.5000000000000001E-3</v>
      </c>
      <c r="DI61">
        <v>4</v>
      </c>
      <c r="DJ61">
        <v>4.0599999999999997E-2</v>
      </c>
      <c r="DK61">
        <v>1009</v>
      </c>
      <c r="DL61">
        <v>103</v>
      </c>
      <c r="DM61">
        <v>8252</v>
      </c>
      <c r="DN61" t="s">
        <v>188</v>
      </c>
      <c r="DO61">
        <v>1208</v>
      </c>
      <c r="DP61">
        <v>2405</v>
      </c>
      <c r="DQ61" t="s">
        <v>142</v>
      </c>
      <c r="DR61">
        <v>110</v>
      </c>
      <c r="DS61">
        <v>20010915</v>
      </c>
      <c r="DT61" t="s">
        <v>545</v>
      </c>
      <c r="DU61">
        <v>103</v>
      </c>
      <c r="DV61" t="s">
        <v>143</v>
      </c>
    </row>
    <row r="62" spans="1:126">
      <c r="A62" t="s">
        <v>160</v>
      </c>
      <c r="B62">
        <v>3</v>
      </c>
      <c r="C62">
        <v>9.4</v>
      </c>
      <c r="D62">
        <v>42450</v>
      </c>
      <c r="E62" t="s">
        <v>144</v>
      </c>
      <c r="F62" t="s">
        <v>145</v>
      </c>
      <c r="G62">
        <v>20011025</v>
      </c>
      <c r="H62" t="s">
        <v>550</v>
      </c>
      <c r="I62" t="s">
        <v>236</v>
      </c>
      <c r="J62">
        <v>20011026</v>
      </c>
      <c r="K62">
        <v>20020425</v>
      </c>
      <c r="L62" t="s">
        <v>133</v>
      </c>
      <c r="M62" t="s">
        <v>133</v>
      </c>
      <c r="N62" t="s">
        <v>133</v>
      </c>
      <c r="O62" t="s">
        <v>133</v>
      </c>
      <c r="P62">
        <v>0.45829999999999999</v>
      </c>
      <c r="Q62" t="s">
        <v>135</v>
      </c>
      <c r="R62" t="s">
        <v>136</v>
      </c>
      <c r="S62" t="s">
        <v>135</v>
      </c>
      <c r="T62" t="s">
        <v>137</v>
      </c>
      <c r="U62" t="s">
        <v>137</v>
      </c>
      <c r="V62">
        <v>0</v>
      </c>
      <c r="W62" t="s">
        <v>147</v>
      </c>
      <c r="X62">
        <v>143.5</v>
      </c>
      <c r="Y62">
        <v>20011023</v>
      </c>
      <c r="Z62" t="s">
        <v>138</v>
      </c>
      <c r="AA62" t="s">
        <v>431</v>
      </c>
      <c r="AB62">
        <v>9903160</v>
      </c>
      <c r="AC62">
        <v>40</v>
      </c>
      <c r="AD62">
        <v>71.55</v>
      </c>
      <c r="AE62">
        <v>65.94</v>
      </c>
      <c r="AF62">
        <v>10.93</v>
      </c>
      <c r="AG62">
        <v>10.07</v>
      </c>
      <c r="AH62">
        <v>10.1</v>
      </c>
      <c r="AI62">
        <v>440</v>
      </c>
      <c r="AJ62" t="s">
        <v>551</v>
      </c>
      <c r="AK62">
        <v>40</v>
      </c>
      <c r="AL62">
        <v>4</v>
      </c>
      <c r="AM62">
        <v>5.4</v>
      </c>
      <c r="AN62">
        <v>9.4</v>
      </c>
      <c r="AO62">
        <v>0</v>
      </c>
      <c r="AP62">
        <v>3148</v>
      </c>
      <c r="AQ62">
        <v>3152</v>
      </c>
      <c r="AR62">
        <v>3150</v>
      </c>
      <c r="AS62">
        <v>13.2</v>
      </c>
      <c r="AT62">
        <v>13.7</v>
      </c>
      <c r="AU62">
        <v>13.4</v>
      </c>
      <c r="AV62">
        <v>2.12</v>
      </c>
      <c r="AW62">
        <v>2.36</v>
      </c>
      <c r="AX62">
        <v>2.23</v>
      </c>
      <c r="AY62">
        <v>3790</v>
      </c>
      <c r="AZ62">
        <v>5507</v>
      </c>
      <c r="BA62">
        <v>4955</v>
      </c>
      <c r="BB62">
        <v>1828</v>
      </c>
      <c r="BC62">
        <v>2390</v>
      </c>
      <c r="BD62">
        <v>2080</v>
      </c>
      <c r="BE62">
        <v>835</v>
      </c>
      <c r="BF62">
        <v>859</v>
      </c>
      <c r="BG62">
        <v>850</v>
      </c>
      <c r="BH62">
        <v>143.4</v>
      </c>
      <c r="BI62">
        <v>143.6</v>
      </c>
      <c r="BJ62">
        <v>143.5</v>
      </c>
      <c r="BK62">
        <v>87.4</v>
      </c>
      <c r="BL62">
        <v>88.5</v>
      </c>
      <c r="BM62">
        <v>87.9</v>
      </c>
      <c r="BN62">
        <v>93.2</v>
      </c>
      <c r="BO62">
        <v>94.5</v>
      </c>
      <c r="BP62">
        <v>93.6</v>
      </c>
      <c r="BQ62">
        <v>5.5</v>
      </c>
      <c r="BR62">
        <v>6.2</v>
      </c>
      <c r="BS62">
        <v>5.8</v>
      </c>
      <c r="BT62">
        <v>25.4</v>
      </c>
      <c r="BU62">
        <v>34.1</v>
      </c>
      <c r="BV62">
        <v>29.4</v>
      </c>
      <c r="BW62">
        <v>262</v>
      </c>
      <c r="BX62">
        <v>281</v>
      </c>
      <c r="BY62">
        <v>272</v>
      </c>
      <c r="BZ62">
        <v>6</v>
      </c>
      <c r="CA62">
        <v>9.6</v>
      </c>
      <c r="CB62">
        <v>7.1</v>
      </c>
      <c r="CC62">
        <v>0.6</v>
      </c>
      <c r="CD62">
        <v>0.7</v>
      </c>
      <c r="CE62">
        <v>0.7</v>
      </c>
      <c r="CF62">
        <v>0.5</v>
      </c>
      <c r="CG62">
        <v>0.5</v>
      </c>
      <c r="CH62">
        <v>0.5</v>
      </c>
      <c r="CI62">
        <v>35</v>
      </c>
      <c r="CJ62">
        <v>35</v>
      </c>
      <c r="CK62">
        <v>35</v>
      </c>
      <c r="CL62">
        <v>205</v>
      </c>
      <c r="CM62">
        <v>251</v>
      </c>
      <c r="CN62">
        <v>226</v>
      </c>
      <c r="CO62">
        <v>1660</v>
      </c>
      <c r="CP62">
        <v>720</v>
      </c>
      <c r="CQ62">
        <v>540</v>
      </c>
      <c r="CR62">
        <v>1400</v>
      </c>
      <c r="CS62">
        <v>9.1399999999999995E-2</v>
      </c>
      <c r="CT62">
        <v>9.4E-2</v>
      </c>
      <c r="CU62">
        <v>9.2700000000000005E-2</v>
      </c>
      <c r="CV62">
        <v>0.1168</v>
      </c>
      <c r="CW62">
        <v>0.11940000000000001</v>
      </c>
      <c r="CX62">
        <v>0.1181</v>
      </c>
      <c r="CY62">
        <v>6.3500000000000001E-2</v>
      </c>
      <c r="CZ62">
        <v>7.1099999999999997E-2</v>
      </c>
      <c r="DA62">
        <v>6.7900000000000002E-2</v>
      </c>
      <c r="DB62">
        <v>6.0999999999999999E-2</v>
      </c>
      <c r="DC62">
        <v>7.3700000000000002E-2</v>
      </c>
      <c r="DD62">
        <v>6.7299999999999999E-2</v>
      </c>
      <c r="DE62">
        <v>5.0799999999999998E-2</v>
      </c>
      <c r="DF62">
        <v>7.6200000000000004E-2</v>
      </c>
      <c r="DG62">
        <v>6.2199999999999998E-2</v>
      </c>
      <c r="DH62">
        <v>7.6E-3</v>
      </c>
      <c r="DI62">
        <v>4</v>
      </c>
      <c r="DJ62">
        <v>5.5899999999999998E-2</v>
      </c>
      <c r="DK62">
        <v>1376</v>
      </c>
      <c r="DL62">
        <v>103</v>
      </c>
      <c r="DM62">
        <v>8252</v>
      </c>
      <c r="DN62" t="s">
        <v>188</v>
      </c>
      <c r="DO62">
        <v>2001</v>
      </c>
      <c r="DP62">
        <v>2405</v>
      </c>
      <c r="DQ62" t="s">
        <v>142</v>
      </c>
      <c r="DR62" t="s">
        <v>552</v>
      </c>
      <c r="DS62">
        <v>20011025</v>
      </c>
      <c r="DT62" t="s">
        <v>550</v>
      </c>
      <c r="DU62">
        <v>103</v>
      </c>
      <c r="DV62" t="s">
        <v>143</v>
      </c>
    </row>
    <row r="63" spans="1:126">
      <c r="A63" t="s">
        <v>126</v>
      </c>
      <c r="B63">
        <v>3</v>
      </c>
      <c r="C63">
        <v>3.4</v>
      </c>
      <c r="D63">
        <v>42171</v>
      </c>
      <c r="E63" t="s">
        <v>144</v>
      </c>
      <c r="F63" t="s">
        <v>145</v>
      </c>
      <c r="G63">
        <v>20011108</v>
      </c>
      <c r="H63" t="s">
        <v>553</v>
      </c>
      <c r="I63" t="s">
        <v>295</v>
      </c>
      <c r="J63">
        <v>20011109</v>
      </c>
      <c r="K63" t="s">
        <v>131</v>
      </c>
      <c r="L63" t="s">
        <v>525</v>
      </c>
      <c r="M63" t="s">
        <v>526</v>
      </c>
      <c r="N63" t="s">
        <v>249</v>
      </c>
      <c r="O63" t="s">
        <v>268</v>
      </c>
      <c r="P63">
        <v>-2.0417000000000001</v>
      </c>
      <c r="Q63" t="s">
        <v>135</v>
      </c>
      <c r="R63" t="s">
        <v>136</v>
      </c>
      <c r="S63" t="s">
        <v>135</v>
      </c>
      <c r="T63" t="s">
        <v>137</v>
      </c>
      <c r="U63" t="s">
        <v>137</v>
      </c>
      <c r="V63">
        <v>0</v>
      </c>
      <c r="W63" t="s">
        <v>286</v>
      </c>
      <c r="X63">
        <v>143.5</v>
      </c>
      <c r="Y63">
        <v>20011106</v>
      </c>
      <c r="Z63" t="s">
        <v>138</v>
      </c>
      <c r="AA63" t="s">
        <v>150</v>
      </c>
      <c r="AB63">
        <v>11769</v>
      </c>
      <c r="AC63">
        <v>40</v>
      </c>
      <c r="AD63">
        <v>71.650000000000006</v>
      </c>
      <c r="AE63">
        <v>66.11</v>
      </c>
      <c r="AF63">
        <v>10.84</v>
      </c>
      <c r="AG63">
        <v>10.119999999999999</v>
      </c>
      <c r="AH63">
        <v>10.3</v>
      </c>
      <c r="AI63">
        <v>460</v>
      </c>
      <c r="AJ63" t="s">
        <v>554</v>
      </c>
      <c r="AK63">
        <v>40</v>
      </c>
      <c r="AL63">
        <v>2.2999999999999998</v>
      </c>
      <c r="AM63">
        <v>1.1000000000000001</v>
      </c>
      <c r="AN63">
        <v>3.4</v>
      </c>
      <c r="AO63">
        <v>0</v>
      </c>
      <c r="AP63">
        <v>3147</v>
      </c>
      <c r="AQ63">
        <v>3159</v>
      </c>
      <c r="AR63">
        <v>3151.3</v>
      </c>
      <c r="AS63">
        <v>13.2</v>
      </c>
      <c r="AT63">
        <v>13.6</v>
      </c>
      <c r="AU63">
        <v>13.4</v>
      </c>
      <c r="AV63">
        <v>2.25</v>
      </c>
      <c r="AW63">
        <v>2.2999999999999998</v>
      </c>
      <c r="AX63">
        <v>2.29</v>
      </c>
      <c r="AY63">
        <v>6.2</v>
      </c>
      <c r="AZ63">
        <v>6.5</v>
      </c>
      <c r="BA63">
        <v>6.4</v>
      </c>
      <c r="BB63">
        <v>0</v>
      </c>
      <c r="BC63">
        <v>0</v>
      </c>
      <c r="BD63">
        <v>0</v>
      </c>
      <c r="BE63">
        <v>845</v>
      </c>
      <c r="BF63">
        <v>858</v>
      </c>
      <c r="BG63">
        <v>851</v>
      </c>
      <c r="BH63">
        <v>143</v>
      </c>
      <c r="BI63">
        <v>144.1</v>
      </c>
      <c r="BJ63">
        <v>143.5</v>
      </c>
      <c r="BK63">
        <v>87.6</v>
      </c>
      <c r="BL63">
        <v>88.2</v>
      </c>
      <c r="BM63">
        <v>87.9</v>
      </c>
      <c r="BN63">
        <v>93.1</v>
      </c>
      <c r="BO63">
        <v>93.8</v>
      </c>
      <c r="BP63">
        <v>93.5</v>
      </c>
      <c r="BQ63">
        <v>5.4</v>
      </c>
      <c r="BR63">
        <v>5.9</v>
      </c>
      <c r="BS63">
        <v>5.6</v>
      </c>
      <c r="BT63">
        <v>32.700000000000003</v>
      </c>
      <c r="BU63">
        <v>37.700000000000003</v>
      </c>
      <c r="BV63">
        <v>35.1</v>
      </c>
      <c r="BW63">
        <v>272</v>
      </c>
      <c r="BX63">
        <v>279</v>
      </c>
      <c r="BY63">
        <v>276</v>
      </c>
      <c r="BZ63">
        <v>9.5</v>
      </c>
      <c r="CA63">
        <v>10.1</v>
      </c>
      <c r="CB63">
        <v>9.9</v>
      </c>
      <c r="CC63">
        <v>0.5</v>
      </c>
      <c r="CD63">
        <v>0.5</v>
      </c>
      <c r="CE63">
        <v>0.5</v>
      </c>
      <c r="CF63">
        <v>0.5</v>
      </c>
      <c r="CG63">
        <v>0.5</v>
      </c>
      <c r="CH63">
        <v>0.5</v>
      </c>
      <c r="CI63">
        <v>35</v>
      </c>
      <c r="CJ63">
        <v>35</v>
      </c>
      <c r="CK63">
        <v>35</v>
      </c>
      <c r="CL63">
        <v>93.4</v>
      </c>
      <c r="CM63">
        <v>141.6</v>
      </c>
      <c r="CN63">
        <v>122.8</v>
      </c>
      <c r="CO63">
        <v>1660</v>
      </c>
      <c r="CP63">
        <v>720</v>
      </c>
      <c r="CQ63">
        <v>720</v>
      </c>
      <c r="CR63">
        <v>1200</v>
      </c>
      <c r="CS63">
        <v>5.33E-2</v>
      </c>
      <c r="CT63">
        <v>5.33E-2</v>
      </c>
      <c r="CU63">
        <v>5.33E-2</v>
      </c>
      <c r="CV63">
        <v>8.3799999999999999E-2</v>
      </c>
      <c r="CW63">
        <v>8.3799999999999999E-2</v>
      </c>
      <c r="CX63">
        <v>8.3799999999999999E-2</v>
      </c>
      <c r="CY63">
        <v>6.0999999999999999E-2</v>
      </c>
      <c r="CZ63">
        <v>6.0999999999999999E-2</v>
      </c>
      <c r="DA63">
        <v>6.0999999999999999E-2</v>
      </c>
      <c r="DB63">
        <v>5.5899999999999998E-2</v>
      </c>
      <c r="DC63">
        <v>5.5899999999999998E-2</v>
      </c>
      <c r="DD63">
        <v>5.5899999999999998E-2</v>
      </c>
      <c r="DE63">
        <v>5.33E-2</v>
      </c>
      <c r="DF63">
        <v>6.8599999999999994E-2</v>
      </c>
      <c r="DG63">
        <v>6.0999999999999999E-2</v>
      </c>
      <c r="DH63">
        <v>0</v>
      </c>
      <c r="DI63">
        <v>3</v>
      </c>
      <c r="DJ63">
        <v>5.5899999999999998E-2</v>
      </c>
      <c r="DK63" t="s">
        <v>267</v>
      </c>
      <c r="DL63" t="s">
        <v>182</v>
      </c>
      <c r="DM63">
        <v>8252</v>
      </c>
      <c r="DN63">
        <v>8231</v>
      </c>
      <c r="DO63">
        <v>1291</v>
      </c>
      <c r="DP63">
        <v>2405</v>
      </c>
      <c r="DQ63" t="s">
        <v>142</v>
      </c>
      <c r="DR63">
        <v>22</v>
      </c>
      <c r="DS63">
        <v>20011108</v>
      </c>
      <c r="DT63" t="s">
        <v>553</v>
      </c>
      <c r="DU63" t="s">
        <v>302</v>
      </c>
      <c r="DV63" t="s">
        <v>143</v>
      </c>
    </row>
    <row r="64" spans="1:126">
      <c r="A64" t="s">
        <v>126</v>
      </c>
      <c r="B64">
        <v>4</v>
      </c>
      <c r="C64">
        <v>4.0999999999999996</v>
      </c>
      <c r="D64">
        <v>42172</v>
      </c>
      <c r="E64" t="s">
        <v>144</v>
      </c>
      <c r="F64" t="s">
        <v>145</v>
      </c>
      <c r="G64">
        <v>20011111</v>
      </c>
      <c r="H64" t="s">
        <v>555</v>
      </c>
      <c r="I64" t="s">
        <v>236</v>
      </c>
      <c r="J64">
        <v>20011112</v>
      </c>
      <c r="K64">
        <v>20020511</v>
      </c>
      <c r="L64" t="s">
        <v>133</v>
      </c>
      <c r="M64" t="s">
        <v>133</v>
      </c>
      <c r="N64" t="s">
        <v>133</v>
      </c>
      <c r="O64" t="s">
        <v>133</v>
      </c>
      <c r="P64">
        <v>-1.75</v>
      </c>
      <c r="Q64" t="s">
        <v>135</v>
      </c>
      <c r="R64" t="s">
        <v>136</v>
      </c>
      <c r="S64" t="s">
        <v>135</v>
      </c>
      <c r="T64" t="s">
        <v>137</v>
      </c>
      <c r="U64" t="s">
        <v>137</v>
      </c>
      <c r="V64">
        <v>0</v>
      </c>
      <c r="W64" t="s">
        <v>286</v>
      </c>
      <c r="X64">
        <v>143.5</v>
      </c>
      <c r="Y64">
        <v>20011109</v>
      </c>
      <c r="Z64" t="s">
        <v>138</v>
      </c>
      <c r="AA64" t="s">
        <v>328</v>
      </c>
      <c r="AB64">
        <v>11769</v>
      </c>
      <c r="AC64">
        <v>40</v>
      </c>
      <c r="AD64">
        <v>71.819999999999993</v>
      </c>
      <c r="AE64">
        <v>65.62</v>
      </c>
      <c r="AF64">
        <v>10.9</v>
      </c>
      <c r="AG64">
        <v>10.11</v>
      </c>
      <c r="AH64">
        <v>10.3</v>
      </c>
      <c r="AI64">
        <v>210</v>
      </c>
      <c r="AJ64" t="s">
        <v>556</v>
      </c>
      <c r="AK64">
        <v>40</v>
      </c>
      <c r="AL64">
        <v>1.5</v>
      </c>
      <c r="AM64">
        <v>2.6</v>
      </c>
      <c r="AN64">
        <v>4.0999999999999996</v>
      </c>
      <c r="AO64">
        <v>0</v>
      </c>
      <c r="AP64">
        <v>3150</v>
      </c>
      <c r="AQ64">
        <v>3159</v>
      </c>
      <c r="AR64">
        <v>3152.7</v>
      </c>
      <c r="AS64">
        <v>13.2</v>
      </c>
      <c r="AT64">
        <v>13.6</v>
      </c>
      <c r="AU64">
        <v>13.4</v>
      </c>
      <c r="AV64">
        <v>2.25</v>
      </c>
      <c r="AW64">
        <v>2.3199999999999998</v>
      </c>
      <c r="AX64">
        <v>2.2799999999999998</v>
      </c>
      <c r="AY64">
        <v>6.8</v>
      </c>
      <c r="AZ64">
        <v>7.5</v>
      </c>
      <c r="BA64">
        <v>7.1</v>
      </c>
      <c r="BB64">
        <v>0</v>
      </c>
      <c r="BC64">
        <v>0</v>
      </c>
      <c r="BD64">
        <v>0</v>
      </c>
      <c r="BE64">
        <v>844</v>
      </c>
      <c r="BF64">
        <v>855</v>
      </c>
      <c r="BG64">
        <v>851</v>
      </c>
      <c r="BH64">
        <v>143.19999999999999</v>
      </c>
      <c r="BI64">
        <v>144</v>
      </c>
      <c r="BJ64">
        <v>143.5</v>
      </c>
      <c r="BK64">
        <v>87.8</v>
      </c>
      <c r="BL64">
        <v>88.1</v>
      </c>
      <c r="BM64">
        <v>87.9</v>
      </c>
      <c r="BN64">
        <v>93.4</v>
      </c>
      <c r="BO64">
        <v>93.7</v>
      </c>
      <c r="BP64">
        <v>93.5</v>
      </c>
      <c r="BQ64">
        <v>5.5</v>
      </c>
      <c r="BR64">
        <v>5.8</v>
      </c>
      <c r="BS64">
        <v>5.6</v>
      </c>
      <c r="BT64">
        <v>28.4</v>
      </c>
      <c r="BU64">
        <v>35.200000000000003</v>
      </c>
      <c r="BV64">
        <v>32.299999999999997</v>
      </c>
      <c r="BW64">
        <v>276</v>
      </c>
      <c r="BX64">
        <v>276</v>
      </c>
      <c r="BY64">
        <v>276</v>
      </c>
      <c r="BZ64">
        <v>9.5</v>
      </c>
      <c r="CA64">
        <v>10.1</v>
      </c>
      <c r="CB64">
        <v>9.9</v>
      </c>
      <c r="CC64">
        <v>0.3</v>
      </c>
      <c r="CD64">
        <v>0.4</v>
      </c>
      <c r="CE64">
        <v>0.4</v>
      </c>
      <c r="CF64">
        <v>0.5</v>
      </c>
      <c r="CG64">
        <v>0.5</v>
      </c>
      <c r="CH64">
        <v>0.5</v>
      </c>
      <c r="CI64">
        <v>35</v>
      </c>
      <c r="CJ64">
        <v>35</v>
      </c>
      <c r="CK64">
        <v>35</v>
      </c>
      <c r="CL64">
        <v>133.1</v>
      </c>
      <c r="CM64">
        <v>150.1</v>
      </c>
      <c r="CN64">
        <v>142.9</v>
      </c>
      <c r="CO64">
        <v>1660</v>
      </c>
      <c r="CP64">
        <v>720</v>
      </c>
      <c r="CQ64">
        <v>720</v>
      </c>
      <c r="CR64">
        <v>1450</v>
      </c>
      <c r="CS64">
        <v>6.0999999999999999E-2</v>
      </c>
      <c r="CT64">
        <v>6.0999999999999999E-2</v>
      </c>
      <c r="CU64">
        <v>6.0999999999999999E-2</v>
      </c>
      <c r="CV64">
        <v>8.6400000000000005E-2</v>
      </c>
      <c r="CW64">
        <v>8.6400000000000005E-2</v>
      </c>
      <c r="CX64">
        <v>8.6400000000000005E-2</v>
      </c>
      <c r="CY64">
        <v>6.8599999999999994E-2</v>
      </c>
      <c r="CZ64">
        <v>6.8599999999999994E-2</v>
      </c>
      <c r="DA64">
        <v>6.8599999999999994E-2</v>
      </c>
      <c r="DB64">
        <v>6.6000000000000003E-2</v>
      </c>
      <c r="DC64">
        <v>6.6000000000000003E-2</v>
      </c>
      <c r="DD64">
        <v>6.6000000000000003E-2</v>
      </c>
      <c r="DE64">
        <v>5.0799999999999998E-2</v>
      </c>
      <c r="DF64">
        <v>6.6000000000000003E-2</v>
      </c>
      <c r="DG64">
        <v>5.8400000000000001E-2</v>
      </c>
      <c r="DH64">
        <v>0</v>
      </c>
      <c r="DI64">
        <v>7</v>
      </c>
      <c r="DJ64">
        <v>3.56E-2</v>
      </c>
      <c r="DK64" t="s">
        <v>515</v>
      </c>
      <c r="DL64" t="s">
        <v>141</v>
      </c>
      <c r="DM64">
        <v>8252</v>
      </c>
      <c r="DN64">
        <v>8231</v>
      </c>
      <c r="DO64">
        <v>1288</v>
      </c>
      <c r="DP64" t="s">
        <v>479</v>
      </c>
      <c r="DQ64" t="s">
        <v>142</v>
      </c>
      <c r="DR64">
        <v>90</v>
      </c>
      <c r="DS64">
        <v>20011111</v>
      </c>
      <c r="DT64" t="s">
        <v>555</v>
      </c>
      <c r="DU64">
        <v>119</v>
      </c>
      <c r="DV64" t="s">
        <v>143</v>
      </c>
    </row>
    <row r="65" spans="1:126">
      <c r="A65" t="s">
        <v>126</v>
      </c>
      <c r="B65">
        <v>3</v>
      </c>
      <c r="C65">
        <v>7.9</v>
      </c>
      <c r="D65">
        <v>42173</v>
      </c>
      <c r="E65" t="s">
        <v>144</v>
      </c>
      <c r="F65" t="s">
        <v>145</v>
      </c>
      <c r="G65">
        <v>20011114</v>
      </c>
      <c r="H65" t="s">
        <v>251</v>
      </c>
      <c r="I65" t="s">
        <v>236</v>
      </c>
      <c r="J65">
        <v>20011115</v>
      </c>
      <c r="K65" t="s">
        <v>131</v>
      </c>
      <c r="L65" t="s">
        <v>557</v>
      </c>
      <c r="M65" t="s">
        <v>419</v>
      </c>
      <c r="N65" t="s">
        <v>484</v>
      </c>
      <c r="O65" t="s">
        <v>133</v>
      </c>
      <c r="P65">
        <v>-0.16669999999999999</v>
      </c>
      <c r="Q65" t="s">
        <v>135</v>
      </c>
      <c r="R65" t="s">
        <v>136</v>
      </c>
      <c r="S65" t="s">
        <v>135</v>
      </c>
      <c r="T65" t="s">
        <v>137</v>
      </c>
      <c r="U65" t="s">
        <v>137</v>
      </c>
      <c r="V65">
        <v>0</v>
      </c>
      <c r="W65" t="s">
        <v>286</v>
      </c>
      <c r="X65">
        <v>143.5</v>
      </c>
      <c r="Y65">
        <v>20011112</v>
      </c>
      <c r="Z65" t="s">
        <v>138</v>
      </c>
      <c r="AA65" t="s">
        <v>355</v>
      </c>
      <c r="AB65">
        <v>11769</v>
      </c>
      <c r="AC65">
        <v>40</v>
      </c>
      <c r="AD65">
        <v>71.88</v>
      </c>
      <c r="AE65">
        <v>66.2</v>
      </c>
      <c r="AF65">
        <v>10.92</v>
      </c>
      <c r="AG65">
        <v>10.15</v>
      </c>
      <c r="AH65">
        <v>10.130000000000001</v>
      </c>
      <c r="AI65">
        <v>310</v>
      </c>
      <c r="AJ65" t="s">
        <v>558</v>
      </c>
      <c r="AK65">
        <v>40</v>
      </c>
      <c r="AL65">
        <v>5.9</v>
      </c>
      <c r="AM65">
        <v>2</v>
      </c>
      <c r="AN65">
        <v>7.9</v>
      </c>
      <c r="AO65">
        <v>0</v>
      </c>
      <c r="AP65">
        <v>3147</v>
      </c>
      <c r="AQ65">
        <v>3155</v>
      </c>
      <c r="AR65">
        <v>3150.8</v>
      </c>
      <c r="AS65">
        <v>13.2</v>
      </c>
      <c r="AT65">
        <v>13.6</v>
      </c>
      <c r="AU65">
        <v>13.4</v>
      </c>
      <c r="AV65">
        <v>2.2200000000000002</v>
      </c>
      <c r="AW65">
        <v>2.2799999999999998</v>
      </c>
      <c r="AX65">
        <v>2.25</v>
      </c>
      <c r="AY65">
        <v>5.8</v>
      </c>
      <c r="AZ65">
        <v>6.2</v>
      </c>
      <c r="BA65">
        <v>6</v>
      </c>
      <c r="BB65">
        <v>0</v>
      </c>
      <c r="BC65">
        <v>0</v>
      </c>
      <c r="BD65">
        <v>0</v>
      </c>
      <c r="BE65">
        <v>836</v>
      </c>
      <c r="BF65">
        <v>868</v>
      </c>
      <c r="BG65">
        <v>850</v>
      </c>
      <c r="BH65">
        <v>143</v>
      </c>
      <c r="BI65">
        <v>144</v>
      </c>
      <c r="BJ65">
        <v>143.6</v>
      </c>
      <c r="BK65">
        <v>87.7</v>
      </c>
      <c r="BL65">
        <v>88.3</v>
      </c>
      <c r="BM65">
        <v>88.1</v>
      </c>
      <c r="BN65">
        <v>93.2</v>
      </c>
      <c r="BO65">
        <v>93.9</v>
      </c>
      <c r="BP65">
        <v>93.7</v>
      </c>
      <c r="BQ65">
        <v>5.4</v>
      </c>
      <c r="BR65">
        <v>5.7</v>
      </c>
      <c r="BS65">
        <v>5.6</v>
      </c>
      <c r="BT65">
        <v>32.4</v>
      </c>
      <c r="BU65">
        <v>37.5</v>
      </c>
      <c r="BV65">
        <v>34.9</v>
      </c>
      <c r="BW65">
        <v>276</v>
      </c>
      <c r="BX65">
        <v>276</v>
      </c>
      <c r="BY65">
        <v>276</v>
      </c>
      <c r="BZ65">
        <v>9.5</v>
      </c>
      <c r="CA65">
        <v>10.1</v>
      </c>
      <c r="CB65">
        <v>9.9</v>
      </c>
      <c r="CC65">
        <v>0.5</v>
      </c>
      <c r="CD65">
        <v>0.5</v>
      </c>
      <c r="CE65">
        <v>0.5</v>
      </c>
      <c r="CF65">
        <v>0.5</v>
      </c>
      <c r="CG65">
        <v>0.5</v>
      </c>
      <c r="CH65">
        <v>0.5</v>
      </c>
      <c r="CI65">
        <v>35</v>
      </c>
      <c r="CJ65">
        <v>35</v>
      </c>
      <c r="CK65">
        <v>35</v>
      </c>
      <c r="CL65">
        <v>116.1</v>
      </c>
      <c r="CM65">
        <v>229.4</v>
      </c>
      <c r="CN65">
        <v>154.5</v>
      </c>
      <c r="CO65">
        <v>1660</v>
      </c>
      <c r="CP65">
        <v>720</v>
      </c>
      <c r="CQ65">
        <v>720</v>
      </c>
      <c r="CR65">
        <v>1350</v>
      </c>
      <c r="CS65">
        <v>5.33E-2</v>
      </c>
      <c r="CT65">
        <v>5.33E-2</v>
      </c>
      <c r="CU65">
        <v>5.33E-2</v>
      </c>
      <c r="CV65">
        <v>8.3799999999999999E-2</v>
      </c>
      <c r="CW65">
        <v>8.3799999999999999E-2</v>
      </c>
      <c r="CX65">
        <v>8.3799999999999999E-2</v>
      </c>
      <c r="CY65">
        <v>6.0999999999999999E-2</v>
      </c>
      <c r="CZ65">
        <v>6.0999999999999999E-2</v>
      </c>
      <c r="DA65">
        <v>6.0999999999999999E-2</v>
      </c>
      <c r="DB65">
        <v>5.5899999999999998E-2</v>
      </c>
      <c r="DC65">
        <v>5.5899999999999998E-2</v>
      </c>
      <c r="DD65">
        <v>5.5899999999999998E-2</v>
      </c>
      <c r="DE65">
        <v>5.33E-2</v>
      </c>
      <c r="DF65">
        <v>6.8599999999999994E-2</v>
      </c>
      <c r="DG65">
        <v>6.0999999999999999E-2</v>
      </c>
      <c r="DH65">
        <v>0</v>
      </c>
      <c r="DI65">
        <v>4</v>
      </c>
      <c r="DJ65">
        <v>3.56E-2</v>
      </c>
      <c r="DK65" t="s">
        <v>267</v>
      </c>
      <c r="DL65" t="s">
        <v>182</v>
      </c>
      <c r="DM65">
        <v>8252</v>
      </c>
      <c r="DN65">
        <v>8231</v>
      </c>
      <c r="DO65">
        <v>1291</v>
      </c>
      <c r="DP65" t="s">
        <v>559</v>
      </c>
      <c r="DQ65" t="s">
        <v>142</v>
      </c>
      <c r="DR65" t="s">
        <v>560</v>
      </c>
      <c r="DS65">
        <v>20011114</v>
      </c>
      <c r="DT65" t="s">
        <v>251</v>
      </c>
      <c r="DU65" t="s">
        <v>302</v>
      </c>
      <c r="DV65" t="s">
        <v>143</v>
      </c>
    </row>
    <row r="66" spans="1:126">
      <c r="A66" t="s">
        <v>239</v>
      </c>
      <c r="B66">
        <v>1</v>
      </c>
      <c r="C66">
        <v>5.0999999999999996</v>
      </c>
      <c r="D66">
        <v>38050</v>
      </c>
      <c r="E66" t="s">
        <v>144</v>
      </c>
      <c r="F66" t="s">
        <v>145</v>
      </c>
      <c r="G66">
        <v>20011116</v>
      </c>
      <c r="H66" t="s">
        <v>561</v>
      </c>
      <c r="I66" t="s">
        <v>236</v>
      </c>
      <c r="J66">
        <v>20011120</v>
      </c>
      <c r="K66">
        <v>20020516</v>
      </c>
      <c r="L66" t="s">
        <v>133</v>
      </c>
      <c r="M66" t="s">
        <v>133</v>
      </c>
      <c r="N66" t="s">
        <v>133</v>
      </c>
      <c r="O66" t="s">
        <v>133</v>
      </c>
      <c r="P66">
        <v>-1.3332999999999999</v>
      </c>
      <c r="Q66" t="s">
        <v>135</v>
      </c>
      <c r="R66" t="s">
        <v>136</v>
      </c>
      <c r="S66" t="s">
        <v>135</v>
      </c>
      <c r="T66" t="s">
        <v>137</v>
      </c>
      <c r="U66" t="s">
        <v>137</v>
      </c>
      <c r="V66">
        <v>0</v>
      </c>
      <c r="W66" t="s">
        <v>164</v>
      </c>
      <c r="X66">
        <v>143.5</v>
      </c>
      <c r="Y66">
        <v>20011114</v>
      </c>
      <c r="Z66" t="s">
        <v>138</v>
      </c>
      <c r="AA66" t="s">
        <v>561</v>
      </c>
      <c r="AB66">
        <v>11769</v>
      </c>
      <c r="AC66">
        <v>40</v>
      </c>
      <c r="AD66">
        <v>71.209999999999994</v>
      </c>
      <c r="AE66">
        <v>64.63</v>
      </c>
      <c r="AF66">
        <v>10.82</v>
      </c>
      <c r="AG66">
        <v>10.029999999999999</v>
      </c>
      <c r="AH66">
        <v>10.17</v>
      </c>
      <c r="AI66">
        <v>-80</v>
      </c>
      <c r="AJ66">
        <v>38050</v>
      </c>
      <c r="AK66">
        <v>40</v>
      </c>
      <c r="AL66">
        <v>2.5</v>
      </c>
      <c r="AM66">
        <v>2.6</v>
      </c>
      <c r="AN66">
        <v>5.0999999999999996</v>
      </c>
      <c r="AO66">
        <v>0</v>
      </c>
      <c r="AP66">
        <v>3145</v>
      </c>
      <c r="AQ66">
        <v>3165</v>
      </c>
      <c r="AR66">
        <v>3152</v>
      </c>
      <c r="AS66">
        <v>13.4</v>
      </c>
      <c r="AT66">
        <v>13.4</v>
      </c>
      <c r="AU66">
        <v>13.4</v>
      </c>
      <c r="AV66">
        <v>2.2000000000000002</v>
      </c>
      <c r="AW66">
        <v>2.2599999999999998</v>
      </c>
      <c r="AX66">
        <v>2.2400000000000002</v>
      </c>
      <c r="AY66">
        <v>4996.1000000000004</v>
      </c>
      <c r="AZ66">
        <v>4996.1000000000004</v>
      </c>
      <c r="BA66">
        <v>4996.1000000000004</v>
      </c>
      <c r="BB66" t="s">
        <v>168</v>
      </c>
      <c r="BC66" t="s">
        <v>168</v>
      </c>
      <c r="BD66" t="s">
        <v>168</v>
      </c>
      <c r="BE66">
        <v>838</v>
      </c>
      <c r="BF66">
        <v>861</v>
      </c>
      <c r="BG66">
        <v>852</v>
      </c>
      <c r="BH66">
        <v>142.4</v>
      </c>
      <c r="BI66">
        <v>144.4</v>
      </c>
      <c r="BJ66">
        <v>143.4</v>
      </c>
      <c r="BK66">
        <v>87.2</v>
      </c>
      <c r="BL66">
        <v>89.7</v>
      </c>
      <c r="BM66">
        <v>88.1</v>
      </c>
      <c r="BN66">
        <v>92.9</v>
      </c>
      <c r="BO66">
        <v>94.6</v>
      </c>
      <c r="BP66">
        <v>93.5</v>
      </c>
      <c r="BQ66">
        <v>4.9000000000000004</v>
      </c>
      <c r="BR66">
        <v>5.7</v>
      </c>
      <c r="BS66">
        <v>5.4</v>
      </c>
      <c r="BT66">
        <v>19.399999999999999</v>
      </c>
      <c r="BU66">
        <v>33.200000000000003</v>
      </c>
      <c r="BV66">
        <v>24.9</v>
      </c>
      <c r="BW66">
        <v>276</v>
      </c>
      <c r="BX66">
        <v>276</v>
      </c>
      <c r="BY66">
        <v>276</v>
      </c>
      <c r="BZ66">
        <v>15.9</v>
      </c>
      <c r="CA66">
        <v>15.9</v>
      </c>
      <c r="CB66">
        <v>15.9</v>
      </c>
      <c r="CC66">
        <v>0.3</v>
      </c>
      <c r="CD66">
        <v>0.3</v>
      </c>
      <c r="CE66">
        <v>0.3</v>
      </c>
      <c r="CF66">
        <v>0.5</v>
      </c>
      <c r="CG66">
        <v>0.5</v>
      </c>
      <c r="CH66">
        <v>0.5</v>
      </c>
      <c r="CI66">
        <v>35</v>
      </c>
      <c r="CJ66">
        <v>35</v>
      </c>
      <c r="CK66">
        <v>35</v>
      </c>
      <c r="CL66">
        <v>271.8</v>
      </c>
      <c r="CM66">
        <v>294.5</v>
      </c>
      <c r="CN66">
        <v>285.39999999999998</v>
      </c>
      <c r="CO66">
        <v>1660</v>
      </c>
      <c r="CP66">
        <v>720</v>
      </c>
      <c r="CQ66">
        <v>540</v>
      </c>
      <c r="CR66">
        <v>1920</v>
      </c>
      <c r="CS66">
        <v>6.6000000000000003E-2</v>
      </c>
      <c r="CT66">
        <v>6.6000000000000003E-2</v>
      </c>
      <c r="CU66">
        <v>6.6000000000000003E-2</v>
      </c>
      <c r="CV66">
        <v>9.1399999999999995E-2</v>
      </c>
      <c r="CW66">
        <v>9.1399999999999995E-2</v>
      </c>
      <c r="CX66">
        <v>9.1399999999999995E-2</v>
      </c>
      <c r="CY66">
        <v>6.8599999999999994E-2</v>
      </c>
      <c r="CZ66">
        <v>6.8599999999999994E-2</v>
      </c>
      <c r="DA66">
        <v>6.8599999999999994E-2</v>
      </c>
      <c r="DB66">
        <v>6.3500000000000001E-2</v>
      </c>
      <c r="DC66">
        <v>6.6000000000000003E-2</v>
      </c>
      <c r="DD66">
        <v>6.4799999999999996E-2</v>
      </c>
      <c r="DE66">
        <v>6.8599999999999994E-2</v>
      </c>
      <c r="DF66">
        <v>6.8599999999999994E-2</v>
      </c>
      <c r="DG66">
        <v>6.8599999999999994E-2</v>
      </c>
      <c r="DH66">
        <v>0</v>
      </c>
      <c r="DI66">
        <v>9</v>
      </c>
      <c r="DJ66">
        <v>5.33E-2</v>
      </c>
      <c r="DK66">
        <v>49416</v>
      </c>
      <c r="DL66">
        <v>67.75</v>
      </c>
      <c r="DM66" t="s">
        <v>445</v>
      </c>
      <c r="DN66">
        <v>8231</v>
      </c>
      <c r="DO66">
        <v>488</v>
      </c>
      <c r="DP66">
        <v>2405</v>
      </c>
      <c r="DQ66" t="s">
        <v>142</v>
      </c>
      <c r="DR66">
        <v>227</v>
      </c>
      <c r="DS66">
        <v>20011116</v>
      </c>
      <c r="DT66" t="s">
        <v>561</v>
      </c>
      <c r="DU66">
        <v>91</v>
      </c>
      <c r="DV66" t="s">
        <v>143</v>
      </c>
    </row>
    <row r="67" spans="1:126">
      <c r="A67" t="s">
        <v>126</v>
      </c>
      <c r="B67">
        <v>1</v>
      </c>
      <c r="C67">
        <v>24.4</v>
      </c>
      <c r="D67">
        <v>42219</v>
      </c>
      <c r="E67">
        <v>1006</v>
      </c>
      <c r="F67" t="s">
        <v>145</v>
      </c>
      <c r="G67">
        <v>20011118</v>
      </c>
      <c r="H67" t="s">
        <v>360</v>
      </c>
      <c r="I67" t="s">
        <v>236</v>
      </c>
      <c r="J67">
        <v>20011119</v>
      </c>
      <c r="K67">
        <v>20020518</v>
      </c>
      <c r="L67" t="s">
        <v>133</v>
      </c>
      <c r="M67" t="s">
        <v>133</v>
      </c>
      <c r="N67" t="s">
        <v>133</v>
      </c>
      <c r="O67" t="s">
        <v>133</v>
      </c>
      <c r="P67">
        <v>1.8884000000000001</v>
      </c>
      <c r="Q67" t="s">
        <v>135</v>
      </c>
      <c r="R67" t="s">
        <v>136</v>
      </c>
      <c r="S67" t="s">
        <v>135</v>
      </c>
      <c r="T67" t="s">
        <v>137</v>
      </c>
      <c r="U67" t="s">
        <v>137</v>
      </c>
      <c r="V67">
        <v>0</v>
      </c>
      <c r="W67" t="s">
        <v>286</v>
      </c>
      <c r="X67">
        <v>143.5</v>
      </c>
      <c r="Y67">
        <v>20011116</v>
      </c>
      <c r="Z67" t="s">
        <v>138</v>
      </c>
      <c r="AA67" t="s">
        <v>562</v>
      </c>
      <c r="AB67">
        <v>11769</v>
      </c>
      <c r="AC67">
        <v>40</v>
      </c>
      <c r="AD67">
        <v>60.01</v>
      </c>
      <c r="AE67">
        <v>51.45</v>
      </c>
      <c r="AF67">
        <v>10.130000000000001</v>
      </c>
      <c r="AG67">
        <v>8.8699999999999992</v>
      </c>
      <c r="AH67">
        <v>9.1</v>
      </c>
      <c r="AI67">
        <v>260</v>
      </c>
      <c r="AJ67" t="s">
        <v>563</v>
      </c>
      <c r="AK67">
        <v>40</v>
      </c>
      <c r="AL67">
        <v>5.7</v>
      </c>
      <c r="AM67">
        <v>18.7</v>
      </c>
      <c r="AN67">
        <v>24.4</v>
      </c>
      <c r="AO67">
        <v>0</v>
      </c>
      <c r="AP67">
        <v>3146</v>
      </c>
      <c r="AQ67">
        <v>3154</v>
      </c>
      <c r="AR67">
        <v>3150.4</v>
      </c>
      <c r="AS67">
        <v>13.3</v>
      </c>
      <c r="AT67">
        <v>13.6</v>
      </c>
      <c r="AU67">
        <v>13.4</v>
      </c>
      <c r="AV67">
        <v>2.15</v>
      </c>
      <c r="AW67">
        <v>2.23</v>
      </c>
      <c r="AX67">
        <v>2.19</v>
      </c>
      <c r="AY67">
        <v>5.5</v>
      </c>
      <c r="AZ67">
        <v>5.9</v>
      </c>
      <c r="BA67">
        <v>5.7</v>
      </c>
      <c r="BB67">
        <v>0</v>
      </c>
      <c r="BC67">
        <v>0</v>
      </c>
      <c r="BD67">
        <v>0</v>
      </c>
      <c r="BE67">
        <v>838</v>
      </c>
      <c r="BF67">
        <v>863</v>
      </c>
      <c r="BG67">
        <v>851</v>
      </c>
      <c r="BH67">
        <v>142.9</v>
      </c>
      <c r="BI67">
        <v>143.6</v>
      </c>
      <c r="BJ67">
        <v>143.4</v>
      </c>
      <c r="BK67">
        <v>87.5</v>
      </c>
      <c r="BL67">
        <v>88.1</v>
      </c>
      <c r="BM67">
        <v>87.8</v>
      </c>
      <c r="BN67">
        <v>93.1</v>
      </c>
      <c r="BO67">
        <v>93.8</v>
      </c>
      <c r="BP67">
        <v>93.4</v>
      </c>
      <c r="BQ67">
        <v>5.4</v>
      </c>
      <c r="BR67">
        <v>5.9</v>
      </c>
      <c r="BS67">
        <v>5.6</v>
      </c>
      <c r="BT67">
        <v>27.8</v>
      </c>
      <c r="BU67">
        <v>32.700000000000003</v>
      </c>
      <c r="BV67">
        <v>29.5</v>
      </c>
      <c r="BW67">
        <v>272</v>
      </c>
      <c r="BX67">
        <v>279</v>
      </c>
      <c r="BY67">
        <v>276</v>
      </c>
      <c r="BZ67">
        <v>6.8</v>
      </c>
      <c r="CA67">
        <v>6.8</v>
      </c>
      <c r="CB67">
        <v>6.8</v>
      </c>
      <c r="CC67">
        <v>0.5</v>
      </c>
      <c r="CD67">
        <v>0.5</v>
      </c>
      <c r="CE67">
        <v>0.5</v>
      </c>
      <c r="CF67">
        <v>0.5</v>
      </c>
      <c r="CG67">
        <v>0.5</v>
      </c>
      <c r="CH67">
        <v>0.5</v>
      </c>
      <c r="CI67">
        <v>35</v>
      </c>
      <c r="CJ67">
        <v>35</v>
      </c>
      <c r="CK67">
        <v>35</v>
      </c>
      <c r="CL67">
        <v>198.2</v>
      </c>
      <c r="CM67">
        <v>246.4</v>
      </c>
      <c r="CN67">
        <v>226.3</v>
      </c>
      <c r="CO67">
        <v>1660</v>
      </c>
      <c r="CP67">
        <v>720</v>
      </c>
      <c r="CQ67">
        <v>720</v>
      </c>
      <c r="CR67">
        <v>1400</v>
      </c>
      <c r="CS67">
        <v>5.5899999999999998E-2</v>
      </c>
      <c r="CT67">
        <v>5.5899999999999998E-2</v>
      </c>
      <c r="CU67">
        <v>5.5899999999999998E-2</v>
      </c>
      <c r="CV67">
        <v>8.8900000000000007E-2</v>
      </c>
      <c r="CW67">
        <v>8.8900000000000007E-2</v>
      </c>
      <c r="CX67">
        <v>8.8900000000000007E-2</v>
      </c>
      <c r="CY67">
        <v>6.8599999999999994E-2</v>
      </c>
      <c r="CZ67">
        <v>6.8599999999999994E-2</v>
      </c>
      <c r="DA67">
        <v>6.8599999999999994E-2</v>
      </c>
      <c r="DB67">
        <v>5.8400000000000001E-2</v>
      </c>
      <c r="DC67">
        <v>6.3500000000000001E-2</v>
      </c>
      <c r="DD67">
        <v>6.0999999999999999E-2</v>
      </c>
      <c r="DE67">
        <v>5.33E-2</v>
      </c>
      <c r="DF67">
        <v>6.3500000000000001E-2</v>
      </c>
      <c r="DG67">
        <v>5.8400000000000001E-2</v>
      </c>
      <c r="DH67">
        <v>0</v>
      </c>
      <c r="DI67">
        <v>17</v>
      </c>
      <c r="DJ67">
        <v>4.0599999999999997E-2</v>
      </c>
      <c r="DK67" t="s">
        <v>301</v>
      </c>
      <c r="DL67" t="s">
        <v>290</v>
      </c>
      <c r="DM67">
        <v>8252</v>
      </c>
      <c r="DN67">
        <v>8231</v>
      </c>
      <c r="DO67">
        <v>1279</v>
      </c>
      <c r="DP67" t="s">
        <v>559</v>
      </c>
      <c r="DQ67" t="s">
        <v>142</v>
      </c>
      <c r="DR67">
        <v>79</v>
      </c>
      <c r="DS67">
        <v>20011118</v>
      </c>
      <c r="DT67" t="s">
        <v>360</v>
      </c>
      <c r="DU67" t="s">
        <v>380</v>
      </c>
      <c r="DV67" t="s">
        <v>143</v>
      </c>
    </row>
    <row r="68" spans="1:126">
      <c r="A68" t="s">
        <v>126</v>
      </c>
      <c r="B68">
        <v>3</v>
      </c>
      <c r="C68">
        <v>8.6999999999999993</v>
      </c>
      <c r="D68">
        <v>42174</v>
      </c>
      <c r="E68" t="s">
        <v>144</v>
      </c>
      <c r="F68" t="s">
        <v>145</v>
      </c>
      <c r="G68">
        <v>20011118</v>
      </c>
      <c r="H68" t="s">
        <v>355</v>
      </c>
      <c r="I68" t="s">
        <v>236</v>
      </c>
      <c r="J68">
        <v>20011119</v>
      </c>
      <c r="K68">
        <v>20020518</v>
      </c>
      <c r="L68" t="s">
        <v>133</v>
      </c>
      <c r="M68" t="s">
        <v>133</v>
      </c>
      <c r="N68" t="s">
        <v>133</v>
      </c>
      <c r="O68" t="s">
        <v>133</v>
      </c>
      <c r="P68">
        <v>0.16669999999999999</v>
      </c>
      <c r="Q68" t="s">
        <v>135</v>
      </c>
      <c r="R68" t="s">
        <v>136</v>
      </c>
      <c r="S68" t="s">
        <v>135</v>
      </c>
      <c r="T68" t="s">
        <v>137</v>
      </c>
      <c r="U68" t="s">
        <v>137</v>
      </c>
      <c r="V68">
        <v>0</v>
      </c>
      <c r="W68" t="s">
        <v>286</v>
      </c>
      <c r="X68">
        <v>143.5</v>
      </c>
      <c r="Y68">
        <v>20011116</v>
      </c>
      <c r="Z68" t="s">
        <v>138</v>
      </c>
      <c r="AA68" t="s">
        <v>275</v>
      </c>
      <c r="AB68">
        <v>11769</v>
      </c>
      <c r="AC68">
        <v>40</v>
      </c>
      <c r="AD68">
        <v>71.88</v>
      </c>
      <c r="AE68">
        <v>67.11</v>
      </c>
      <c r="AF68">
        <v>10.87</v>
      </c>
      <c r="AG68">
        <v>10.25</v>
      </c>
      <c r="AH68">
        <v>10.220000000000001</v>
      </c>
      <c r="AI68">
        <v>560</v>
      </c>
      <c r="AJ68" t="s">
        <v>564</v>
      </c>
      <c r="AK68">
        <v>40</v>
      </c>
      <c r="AL68">
        <v>5.7</v>
      </c>
      <c r="AM68">
        <v>3</v>
      </c>
      <c r="AN68">
        <v>8.6999999999999993</v>
      </c>
      <c r="AO68">
        <v>0</v>
      </c>
      <c r="AP68">
        <v>3145</v>
      </c>
      <c r="AQ68">
        <v>3155</v>
      </c>
      <c r="AR68">
        <v>3150.2</v>
      </c>
      <c r="AS68">
        <v>13.2</v>
      </c>
      <c r="AT68">
        <v>13.6</v>
      </c>
      <c r="AU68">
        <v>13.4</v>
      </c>
      <c r="AV68">
        <v>2.1800000000000002</v>
      </c>
      <c r="AW68">
        <v>2.34</v>
      </c>
      <c r="AX68">
        <v>2.2799999999999998</v>
      </c>
      <c r="AY68">
        <v>5.9</v>
      </c>
      <c r="AZ68">
        <v>6.8</v>
      </c>
      <c r="BA68">
        <v>6.5</v>
      </c>
      <c r="BB68">
        <v>0</v>
      </c>
      <c r="BC68">
        <v>0</v>
      </c>
      <c r="BD68">
        <v>0</v>
      </c>
      <c r="BE68">
        <v>843</v>
      </c>
      <c r="BF68">
        <v>866</v>
      </c>
      <c r="BG68">
        <v>851</v>
      </c>
      <c r="BH68">
        <v>143.1</v>
      </c>
      <c r="BI68">
        <v>144.30000000000001</v>
      </c>
      <c r="BJ68">
        <v>143.6</v>
      </c>
      <c r="BK68">
        <v>87.8</v>
      </c>
      <c r="BL68">
        <v>88.6</v>
      </c>
      <c r="BM68">
        <v>88</v>
      </c>
      <c r="BN68">
        <v>93.3</v>
      </c>
      <c r="BO68">
        <v>94</v>
      </c>
      <c r="BP68">
        <v>93.6</v>
      </c>
      <c r="BQ68">
        <v>5.4</v>
      </c>
      <c r="BR68">
        <v>5.8</v>
      </c>
      <c r="BS68">
        <v>5.6</v>
      </c>
      <c r="BT68">
        <v>30.5</v>
      </c>
      <c r="BU68">
        <v>34.799999999999997</v>
      </c>
      <c r="BV68">
        <v>32.6</v>
      </c>
      <c r="BW68">
        <v>276</v>
      </c>
      <c r="BX68">
        <v>276</v>
      </c>
      <c r="BY68">
        <v>276</v>
      </c>
      <c r="BZ68">
        <v>9.5</v>
      </c>
      <c r="CA68">
        <v>10.1</v>
      </c>
      <c r="CB68">
        <v>9.5</v>
      </c>
      <c r="CC68">
        <v>0.5</v>
      </c>
      <c r="CD68">
        <v>0.5</v>
      </c>
      <c r="CE68">
        <v>0.5</v>
      </c>
      <c r="CF68">
        <v>0.5</v>
      </c>
      <c r="CG68">
        <v>0.5</v>
      </c>
      <c r="CH68">
        <v>0.5</v>
      </c>
      <c r="CI68">
        <v>35</v>
      </c>
      <c r="CJ68">
        <v>35</v>
      </c>
      <c r="CK68">
        <v>35</v>
      </c>
      <c r="CL68">
        <v>147.19999999999999</v>
      </c>
      <c r="CM68">
        <v>402.1</v>
      </c>
      <c r="CN68">
        <v>250</v>
      </c>
      <c r="CO68">
        <v>1660</v>
      </c>
      <c r="CP68">
        <v>720</v>
      </c>
      <c r="CQ68">
        <v>720</v>
      </c>
      <c r="CR68">
        <v>1100</v>
      </c>
      <c r="CS68">
        <v>5.33E-2</v>
      </c>
      <c r="CT68">
        <v>5.33E-2</v>
      </c>
      <c r="CU68">
        <v>5.33E-2</v>
      </c>
      <c r="CV68">
        <v>8.3799999999999999E-2</v>
      </c>
      <c r="CW68">
        <v>8.3799999999999999E-2</v>
      </c>
      <c r="CX68">
        <v>8.3799999999999999E-2</v>
      </c>
      <c r="CY68">
        <v>6.0999999999999999E-2</v>
      </c>
      <c r="CZ68">
        <v>6.0999999999999999E-2</v>
      </c>
      <c r="DA68">
        <v>6.0999999999999999E-2</v>
      </c>
      <c r="DB68">
        <v>5.5899999999999998E-2</v>
      </c>
      <c r="DC68">
        <v>5.5899999999999998E-2</v>
      </c>
      <c r="DD68">
        <v>5.5899999999999998E-2</v>
      </c>
      <c r="DE68">
        <v>5.33E-2</v>
      </c>
      <c r="DF68">
        <v>6.8599999999999994E-2</v>
      </c>
      <c r="DG68">
        <v>6.0999999999999999E-2</v>
      </c>
      <c r="DH68">
        <v>0</v>
      </c>
      <c r="DI68">
        <v>5</v>
      </c>
      <c r="DJ68">
        <v>3.56E-2</v>
      </c>
      <c r="DK68" t="s">
        <v>267</v>
      </c>
      <c r="DL68" t="s">
        <v>182</v>
      </c>
      <c r="DM68">
        <v>8252</v>
      </c>
      <c r="DN68">
        <v>8231</v>
      </c>
      <c r="DO68">
        <v>1291</v>
      </c>
      <c r="DP68" t="s">
        <v>559</v>
      </c>
      <c r="DQ68" t="s">
        <v>142</v>
      </c>
      <c r="DR68">
        <v>23</v>
      </c>
      <c r="DS68">
        <v>20011118</v>
      </c>
      <c r="DT68" t="s">
        <v>355</v>
      </c>
      <c r="DU68" t="s">
        <v>302</v>
      </c>
      <c r="DV68" t="s">
        <v>143</v>
      </c>
    </row>
    <row r="69" spans="1:126">
      <c r="A69" t="s">
        <v>160</v>
      </c>
      <c r="B69">
        <v>4</v>
      </c>
      <c r="C69">
        <v>7.3</v>
      </c>
      <c r="D69">
        <v>43019</v>
      </c>
      <c r="E69" t="s">
        <v>144</v>
      </c>
      <c r="F69" t="s">
        <v>145</v>
      </c>
      <c r="G69">
        <v>20011214</v>
      </c>
      <c r="H69" t="s">
        <v>565</v>
      </c>
      <c r="I69" t="s">
        <v>236</v>
      </c>
      <c r="J69">
        <v>20011214</v>
      </c>
      <c r="K69">
        <v>20020614</v>
      </c>
      <c r="L69" t="s">
        <v>133</v>
      </c>
      <c r="M69" t="s">
        <v>133</v>
      </c>
      <c r="N69" t="s">
        <v>133</v>
      </c>
      <c r="O69" t="s">
        <v>133</v>
      </c>
      <c r="P69">
        <v>-0.41670000000000001</v>
      </c>
      <c r="Q69" t="s">
        <v>135</v>
      </c>
      <c r="R69" t="s">
        <v>136</v>
      </c>
      <c r="S69" t="s">
        <v>135</v>
      </c>
      <c r="T69" t="s">
        <v>137</v>
      </c>
      <c r="U69" t="s">
        <v>137</v>
      </c>
      <c r="V69">
        <v>0</v>
      </c>
      <c r="W69" t="s">
        <v>147</v>
      </c>
      <c r="X69">
        <v>143.5</v>
      </c>
      <c r="Y69">
        <v>20011212</v>
      </c>
      <c r="Z69" t="s">
        <v>138</v>
      </c>
      <c r="AA69" t="s">
        <v>566</v>
      </c>
      <c r="AB69">
        <v>9903160</v>
      </c>
      <c r="AC69">
        <v>40</v>
      </c>
      <c r="AD69">
        <v>71.67</v>
      </c>
      <c r="AE69">
        <v>65.81</v>
      </c>
      <c r="AF69">
        <v>10.9</v>
      </c>
      <c r="AG69">
        <v>10.08</v>
      </c>
      <c r="AH69">
        <v>10.210000000000001</v>
      </c>
      <c r="AI69">
        <v>140</v>
      </c>
      <c r="AJ69" t="s">
        <v>567</v>
      </c>
      <c r="AK69">
        <v>40</v>
      </c>
      <c r="AL69">
        <v>3.7</v>
      </c>
      <c r="AM69">
        <v>3.6</v>
      </c>
      <c r="AN69">
        <v>7.3</v>
      </c>
      <c r="AO69">
        <v>0</v>
      </c>
      <c r="AP69">
        <v>3147</v>
      </c>
      <c r="AQ69">
        <v>3153</v>
      </c>
      <c r="AR69">
        <v>3150</v>
      </c>
      <c r="AS69">
        <v>13.3</v>
      </c>
      <c r="AT69">
        <v>13.6</v>
      </c>
      <c r="AU69">
        <v>13.4</v>
      </c>
      <c r="AV69">
        <v>2.16</v>
      </c>
      <c r="AW69">
        <v>2.2999999999999998</v>
      </c>
      <c r="AX69">
        <v>2.23</v>
      </c>
      <c r="AY69">
        <v>3720</v>
      </c>
      <c r="AZ69">
        <v>4422</v>
      </c>
      <c r="BA69">
        <v>4057</v>
      </c>
      <c r="BB69">
        <v>1843</v>
      </c>
      <c r="BC69">
        <v>2009</v>
      </c>
      <c r="BD69">
        <v>1943</v>
      </c>
      <c r="BE69">
        <v>837</v>
      </c>
      <c r="BF69">
        <v>872</v>
      </c>
      <c r="BG69">
        <v>851</v>
      </c>
      <c r="BH69">
        <v>143.4</v>
      </c>
      <c r="BI69">
        <v>143.6</v>
      </c>
      <c r="BJ69">
        <v>143.5</v>
      </c>
      <c r="BK69">
        <v>87.7</v>
      </c>
      <c r="BL69">
        <v>88.7</v>
      </c>
      <c r="BM69">
        <v>88</v>
      </c>
      <c r="BN69">
        <v>93.3</v>
      </c>
      <c r="BO69">
        <v>94.3</v>
      </c>
      <c r="BP69">
        <v>93.5</v>
      </c>
      <c r="BQ69">
        <v>5.4</v>
      </c>
      <c r="BR69">
        <v>5.7</v>
      </c>
      <c r="BS69">
        <v>5.6</v>
      </c>
      <c r="BT69">
        <v>26.2</v>
      </c>
      <c r="BU69">
        <v>27</v>
      </c>
      <c r="BV69">
        <v>26.4</v>
      </c>
      <c r="BW69">
        <v>267</v>
      </c>
      <c r="BX69">
        <v>280</v>
      </c>
      <c r="BY69">
        <v>276</v>
      </c>
      <c r="BZ69">
        <v>8.3000000000000007</v>
      </c>
      <c r="CA69">
        <v>9.6999999999999993</v>
      </c>
      <c r="CB69">
        <v>8.6999999999999993</v>
      </c>
      <c r="CC69">
        <v>0</v>
      </c>
      <c r="CD69">
        <v>1.1000000000000001</v>
      </c>
      <c r="CE69">
        <v>0.1</v>
      </c>
      <c r="CF69">
        <v>0.5</v>
      </c>
      <c r="CG69">
        <v>0.5</v>
      </c>
      <c r="CH69">
        <v>0.5</v>
      </c>
      <c r="CI69">
        <v>35</v>
      </c>
      <c r="CJ69">
        <v>35</v>
      </c>
      <c r="CK69">
        <v>35</v>
      </c>
      <c r="CL69">
        <v>186</v>
      </c>
      <c r="CM69">
        <v>216</v>
      </c>
      <c r="CN69">
        <v>205</v>
      </c>
      <c r="CO69">
        <v>1660</v>
      </c>
      <c r="CP69">
        <v>720</v>
      </c>
      <c r="CQ69">
        <v>540</v>
      </c>
      <c r="CR69">
        <v>1700</v>
      </c>
      <c r="CS69">
        <v>8.3799999999999999E-2</v>
      </c>
      <c r="CT69">
        <v>8.6400000000000005E-2</v>
      </c>
      <c r="CU69">
        <v>8.5699999999999998E-2</v>
      </c>
      <c r="CV69">
        <v>0.1041</v>
      </c>
      <c r="CW69">
        <v>0.10920000000000001</v>
      </c>
      <c r="CX69">
        <v>0.106</v>
      </c>
      <c r="CY69">
        <v>6.0999999999999999E-2</v>
      </c>
      <c r="CZ69">
        <v>6.3500000000000001E-2</v>
      </c>
      <c r="DA69">
        <v>6.2199999999999998E-2</v>
      </c>
      <c r="DB69">
        <v>5.8400000000000001E-2</v>
      </c>
      <c r="DC69">
        <v>6.8599999999999994E-2</v>
      </c>
      <c r="DD69">
        <v>6.3500000000000001E-2</v>
      </c>
      <c r="DE69">
        <v>5.8400000000000001E-2</v>
      </c>
      <c r="DF69">
        <v>6.3500000000000001E-2</v>
      </c>
      <c r="DG69">
        <v>6.0299999999999999E-2</v>
      </c>
      <c r="DH69">
        <v>0</v>
      </c>
      <c r="DI69">
        <v>3</v>
      </c>
      <c r="DJ69">
        <v>6.0999999999999999E-2</v>
      </c>
      <c r="DK69">
        <v>1620</v>
      </c>
      <c r="DL69">
        <v>205</v>
      </c>
      <c r="DM69">
        <v>8252</v>
      </c>
      <c r="DN69" t="s">
        <v>188</v>
      </c>
      <c r="DO69">
        <v>2003</v>
      </c>
      <c r="DP69">
        <v>2405</v>
      </c>
      <c r="DQ69" t="s">
        <v>142</v>
      </c>
      <c r="DR69">
        <v>49</v>
      </c>
      <c r="DS69">
        <v>20011214</v>
      </c>
      <c r="DT69" t="s">
        <v>565</v>
      </c>
      <c r="DU69">
        <v>205</v>
      </c>
      <c r="DV69" t="s">
        <v>143</v>
      </c>
    </row>
    <row r="70" spans="1:126">
      <c r="A70" t="s">
        <v>160</v>
      </c>
      <c r="B70">
        <v>3</v>
      </c>
      <c r="C70">
        <v>5.9</v>
      </c>
      <c r="D70">
        <v>43021</v>
      </c>
      <c r="E70" t="s">
        <v>144</v>
      </c>
      <c r="F70" t="s">
        <v>145</v>
      </c>
      <c r="G70">
        <v>20020127</v>
      </c>
      <c r="H70" t="s">
        <v>570</v>
      </c>
      <c r="I70" t="s">
        <v>236</v>
      </c>
      <c r="J70">
        <v>20020128</v>
      </c>
      <c r="K70">
        <v>20020727</v>
      </c>
      <c r="L70" t="s">
        <v>133</v>
      </c>
      <c r="M70" t="s">
        <v>133</v>
      </c>
      <c r="N70" t="s">
        <v>133</v>
      </c>
      <c r="O70" t="s">
        <v>133</v>
      </c>
      <c r="P70">
        <v>-1.0345</v>
      </c>
      <c r="Q70" t="s">
        <v>135</v>
      </c>
      <c r="R70" t="s">
        <v>136</v>
      </c>
      <c r="S70" t="s">
        <v>135</v>
      </c>
      <c r="T70" t="s">
        <v>137</v>
      </c>
      <c r="U70" t="s">
        <v>137</v>
      </c>
      <c r="V70">
        <v>0</v>
      </c>
      <c r="W70" t="s">
        <v>147</v>
      </c>
      <c r="X70">
        <v>143.5</v>
      </c>
      <c r="Y70">
        <v>20020125</v>
      </c>
      <c r="Z70" t="s">
        <v>138</v>
      </c>
      <c r="AA70" t="s">
        <v>571</v>
      </c>
      <c r="AB70">
        <v>9903160</v>
      </c>
      <c r="AC70">
        <v>40</v>
      </c>
      <c r="AD70">
        <v>72.23</v>
      </c>
      <c r="AE70">
        <v>64.099999999999994</v>
      </c>
      <c r="AF70">
        <v>10.9</v>
      </c>
      <c r="AG70">
        <v>9.99</v>
      </c>
      <c r="AH70">
        <v>10.15</v>
      </c>
      <c r="AI70">
        <v>240</v>
      </c>
      <c r="AJ70" t="s">
        <v>572</v>
      </c>
      <c r="AK70">
        <v>40</v>
      </c>
      <c r="AL70">
        <v>3.4</v>
      </c>
      <c r="AM70">
        <v>2.5</v>
      </c>
      <c r="AN70">
        <v>5.9</v>
      </c>
      <c r="AO70">
        <v>0</v>
      </c>
      <c r="AP70">
        <v>3148</v>
      </c>
      <c r="AQ70">
        <v>3151</v>
      </c>
      <c r="AR70">
        <v>3150</v>
      </c>
      <c r="AS70">
        <v>13.3</v>
      </c>
      <c r="AT70">
        <v>13.6</v>
      </c>
      <c r="AU70">
        <v>13.5</v>
      </c>
      <c r="AV70">
        <v>2.21</v>
      </c>
      <c r="AW70">
        <v>2.2799999999999998</v>
      </c>
      <c r="AX70">
        <v>2.25</v>
      </c>
      <c r="AY70">
        <v>5051</v>
      </c>
      <c r="AZ70">
        <v>5543</v>
      </c>
      <c r="BA70">
        <v>5275</v>
      </c>
      <c r="BB70">
        <v>2078</v>
      </c>
      <c r="BC70">
        <v>2342</v>
      </c>
      <c r="BD70">
        <v>2268</v>
      </c>
      <c r="BE70">
        <v>847</v>
      </c>
      <c r="BF70">
        <v>854</v>
      </c>
      <c r="BG70">
        <v>850</v>
      </c>
      <c r="BH70">
        <v>143.4</v>
      </c>
      <c r="BI70">
        <v>143.69999999999999</v>
      </c>
      <c r="BJ70">
        <v>143.5</v>
      </c>
      <c r="BK70">
        <v>87.8</v>
      </c>
      <c r="BL70">
        <v>88</v>
      </c>
      <c r="BM70">
        <v>87.9</v>
      </c>
      <c r="BN70">
        <v>93.4</v>
      </c>
      <c r="BO70">
        <v>93.6</v>
      </c>
      <c r="BP70">
        <v>93.5</v>
      </c>
      <c r="BQ70">
        <v>5.5</v>
      </c>
      <c r="BR70">
        <v>5.7</v>
      </c>
      <c r="BS70">
        <v>5.6</v>
      </c>
      <c r="BT70">
        <v>26</v>
      </c>
      <c r="BU70">
        <v>29.4</v>
      </c>
      <c r="BV70">
        <v>27.3</v>
      </c>
      <c r="BW70">
        <v>268</v>
      </c>
      <c r="BX70">
        <v>284</v>
      </c>
      <c r="BY70">
        <v>278</v>
      </c>
      <c r="BZ70">
        <v>8.6999999999999993</v>
      </c>
      <c r="CA70">
        <v>9</v>
      </c>
      <c r="CB70">
        <v>8.8000000000000007</v>
      </c>
      <c r="CC70">
        <v>0</v>
      </c>
      <c r="CD70">
        <v>0.9</v>
      </c>
      <c r="CE70">
        <v>0.5</v>
      </c>
      <c r="CF70">
        <v>0.5</v>
      </c>
      <c r="CG70">
        <v>0.5</v>
      </c>
      <c r="CH70">
        <v>0.5</v>
      </c>
      <c r="CI70">
        <v>35</v>
      </c>
      <c r="CJ70">
        <v>35</v>
      </c>
      <c r="CK70">
        <v>35</v>
      </c>
      <c r="CL70">
        <v>184</v>
      </c>
      <c r="CM70">
        <v>203</v>
      </c>
      <c r="CN70">
        <v>196</v>
      </c>
      <c r="CO70">
        <v>1660</v>
      </c>
      <c r="CP70">
        <v>720</v>
      </c>
      <c r="CQ70">
        <v>540</v>
      </c>
      <c r="CR70">
        <v>1600</v>
      </c>
      <c r="CS70">
        <v>6.3500000000000001E-2</v>
      </c>
      <c r="CT70">
        <v>7.8700000000000006E-2</v>
      </c>
      <c r="CU70">
        <v>7.1099999999999997E-2</v>
      </c>
      <c r="CV70">
        <v>9.1399999999999995E-2</v>
      </c>
      <c r="CW70">
        <v>9.4E-2</v>
      </c>
      <c r="CX70">
        <v>9.3299999999999994E-2</v>
      </c>
      <c r="CY70">
        <v>6.0999999999999999E-2</v>
      </c>
      <c r="CZ70">
        <v>6.8599999999999994E-2</v>
      </c>
      <c r="DA70">
        <v>6.4100000000000004E-2</v>
      </c>
      <c r="DB70">
        <v>5.0799999999999998E-2</v>
      </c>
      <c r="DC70">
        <v>5.5899999999999998E-2</v>
      </c>
      <c r="DD70">
        <v>5.33E-2</v>
      </c>
      <c r="DE70">
        <v>5.0799999999999998E-2</v>
      </c>
      <c r="DF70">
        <v>6.3500000000000001E-2</v>
      </c>
      <c r="DG70">
        <v>5.7200000000000001E-2</v>
      </c>
      <c r="DH70">
        <v>7.6E-3</v>
      </c>
      <c r="DI70">
        <v>2</v>
      </c>
      <c r="DJ70">
        <v>3.3000000000000002E-2</v>
      </c>
      <c r="DK70">
        <v>1376</v>
      </c>
      <c r="DL70">
        <v>103</v>
      </c>
      <c r="DM70">
        <v>8252</v>
      </c>
      <c r="DN70" t="s">
        <v>188</v>
      </c>
      <c r="DO70">
        <v>2001</v>
      </c>
      <c r="DP70">
        <v>2405</v>
      </c>
      <c r="DQ70" t="s">
        <v>142</v>
      </c>
      <c r="DR70">
        <v>136</v>
      </c>
      <c r="DS70">
        <v>20020127</v>
      </c>
      <c r="DT70" t="s">
        <v>570</v>
      </c>
      <c r="DU70">
        <v>103</v>
      </c>
      <c r="DV70" t="s">
        <v>143</v>
      </c>
    </row>
    <row r="71" spans="1:126">
      <c r="A71" t="s">
        <v>160</v>
      </c>
      <c r="B71">
        <v>4</v>
      </c>
      <c r="C71">
        <v>10</v>
      </c>
      <c r="D71">
        <v>43022</v>
      </c>
      <c r="E71" t="s">
        <v>144</v>
      </c>
      <c r="F71" t="s">
        <v>145</v>
      </c>
      <c r="G71">
        <v>20020130</v>
      </c>
      <c r="H71" t="s">
        <v>573</v>
      </c>
      <c r="I71" t="s">
        <v>236</v>
      </c>
      <c r="J71">
        <v>20020131</v>
      </c>
      <c r="K71">
        <v>20020730</v>
      </c>
      <c r="L71" t="s">
        <v>133</v>
      </c>
      <c r="M71" t="s">
        <v>133</v>
      </c>
      <c r="N71" t="s">
        <v>133</v>
      </c>
      <c r="O71" t="s">
        <v>133</v>
      </c>
      <c r="P71">
        <v>0.73280000000000001</v>
      </c>
      <c r="Q71" t="s">
        <v>135</v>
      </c>
      <c r="R71" t="s">
        <v>136</v>
      </c>
      <c r="S71" t="s">
        <v>135</v>
      </c>
      <c r="T71" t="s">
        <v>137</v>
      </c>
      <c r="U71" t="s">
        <v>137</v>
      </c>
      <c r="V71">
        <v>0</v>
      </c>
      <c r="W71" t="s">
        <v>147</v>
      </c>
      <c r="X71">
        <v>143.5</v>
      </c>
      <c r="Y71">
        <v>20020128</v>
      </c>
      <c r="Z71" t="s">
        <v>138</v>
      </c>
      <c r="AA71" t="s">
        <v>574</v>
      </c>
      <c r="AB71">
        <v>9903160</v>
      </c>
      <c r="AC71">
        <v>40</v>
      </c>
      <c r="AD71">
        <v>71.489999999999995</v>
      </c>
      <c r="AE71">
        <v>66.02</v>
      </c>
      <c r="AF71">
        <v>10.85</v>
      </c>
      <c r="AG71">
        <v>10.15</v>
      </c>
      <c r="AH71">
        <v>10.199999999999999</v>
      </c>
      <c r="AI71">
        <v>240</v>
      </c>
      <c r="AJ71" t="s">
        <v>575</v>
      </c>
      <c r="AK71">
        <v>40</v>
      </c>
      <c r="AL71">
        <v>5.2</v>
      </c>
      <c r="AM71">
        <v>4.8</v>
      </c>
      <c r="AN71">
        <v>10</v>
      </c>
      <c r="AO71">
        <v>0</v>
      </c>
      <c r="AP71">
        <v>3147</v>
      </c>
      <c r="AQ71">
        <v>3152</v>
      </c>
      <c r="AR71">
        <v>3150</v>
      </c>
      <c r="AS71">
        <v>13.3</v>
      </c>
      <c r="AT71">
        <v>13.7</v>
      </c>
      <c r="AU71">
        <v>13.5</v>
      </c>
      <c r="AV71">
        <v>2.04</v>
      </c>
      <c r="AW71">
        <v>2.4300000000000002</v>
      </c>
      <c r="AX71">
        <v>2.2200000000000002</v>
      </c>
      <c r="AY71">
        <v>3636</v>
      </c>
      <c r="AZ71">
        <v>4721</v>
      </c>
      <c r="BA71">
        <v>4488</v>
      </c>
      <c r="BB71">
        <v>1722</v>
      </c>
      <c r="BC71">
        <v>1864</v>
      </c>
      <c r="BD71">
        <v>1801</v>
      </c>
      <c r="BE71">
        <v>841</v>
      </c>
      <c r="BF71">
        <v>854</v>
      </c>
      <c r="BG71">
        <v>850</v>
      </c>
      <c r="BH71">
        <v>143.30000000000001</v>
      </c>
      <c r="BI71">
        <v>143.69999999999999</v>
      </c>
      <c r="BJ71">
        <v>143.5</v>
      </c>
      <c r="BK71">
        <v>87.8</v>
      </c>
      <c r="BL71">
        <v>88</v>
      </c>
      <c r="BM71">
        <v>87.9</v>
      </c>
      <c r="BN71">
        <v>93.4</v>
      </c>
      <c r="BO71">
        <v>93.7</v>
      </c>
      <c r="BP71">
        <v>93.5</v>
      </c>
      <c r="BQ71">
        <v>5.4</v>
      </c>
      <c r="BR71">
        <v>5.7</v>
      </c>
      <c r="BS71">
        <v>5.6</v>
      </c>
      <c r="BT71">
        <v>219.5</v>
      </c>
      <c r="BU71">
        <v>219.5</v>
      </c>
      <c r="BV71">
        <v>219.5</v>
      </c>
      <c r="BW71">
        <v>267</v>
      </c>
      <c r="BX71">
        <v>279</v>
      </c>
      <c r="BY71">
        <v>274</v>
      </c>
      <c r="BZ71">
        <v>7.9</v>
      </c>
      <c r="CA71">
        <v>10.9</v>
      </c>
      <c r="CB71">
        <v>8.4</v>
      </c>
      <c r="CC71">
        <v>0</v>
      </c>
      <c r="CD71">
        <v>1.1000000000000001</v>
      </c>
      <c r="CE71">
        <v>0.1</v>
      </c>
      <c r="CF71">
        <v>0.5</v>
      </c>
      <c r="CG71">
        <v>0.5</v>
      </c>
      <c r="CH71">
        <v>0.5</v>
      </c>
      <c r="CI71">
        <v>35</v>
      </c>
      <c r="CJ71">
        <v>35</v>
      </c>
      <c r="CK71">
        <v>35</v>
      </c>
      <c r="CL71">
        <v>176</v>
      </c>
      <c r="CM71">
        <v>213</v>
      </c>
      <c r="CN71">
        <v>203</v>
      </c>
      <c r="CO71">
        <v>1660</v>
      </c>
      <c r="CP71">
        <v>720</v>
      </c>
      <c r="CQ71">
        <v>540</v>
      </c>
      <c r="CR71">
        <v>1600</v>
      </c>
      <c r="CS71">
        <v>7.8700000000000006E-2</v>
      </c>
      <c r="CT71">
        <v>8.8900000000000007E-2</v>
      </c>
      <c r="CU71">
        <v>8.3199999999999996E-2</v>
      </c>
      <c r="CV71">
        <v>9.4E-2</v>
      </c>
      <c r="CW71">
        <v>9.9099999999999994E-2</v>
      </c>
      <c r="CX71">
        <v>9.6500000000000002E-2</v>
      </c>
      <c r="CY71">
        <v>6.0999999999999999E-2</v>
      </c>
      <c r="CZ71">
        <v>6.6000000000000003E-2</v>
      </c>
      <c r="DA71">
        <v>6.2899999999999998E-2</v>
      </c>
      <c r="DB71">
        <v>5.0799999999999998E-2</v>
      </c>
      <c r="DC71">
        <v>5.8400000000000001E-2</v>
      </c>
      <c r="DD71">
        <v>5.5899999999999998E-2</v>
      </c>
      <c r="DE71">
        <v>5.8400000000000001E-2</v>
      </c>
      <c r="DF71">
        <v>6.8599999999999994E-2</v>
      </c>
      <c r="DG71">
        <v>6.4100000000000004E-2</v>
      </c>
      <c r="DH71">
        <v>5.1000000000000004E-3</v>
      </c>
      <c r="DI71">
        <v>4</v>
      </c>
      <c r="DJ71">
        <v>4.3200000000000002E-2</v>
      </c>
      <c r="DK71">
        <v>1510</v>
      </c>
      <c r="DL71">
        <v>152</v>
      </c>
      <c r="DM71">
        <v>8252</v>
      </c>
      <c r="DN71" t="s">
        <v>188</v>
      </c>
      <c r="DO71">
        <v>2004</v>
      </c>
      <c r="DP71">
        <v>2405</v>
      </c>
      <c r="DQ71" t="s">
        <v>142</v>
      </c>
      <c r="DR71" t="s">
        <v>576</v>
      </c>
      <c r="DS71">
        <v>20020130</v>
      </c>
      <c r="DT71" t="s">
        <v>573</v>
      </c>
      <c r="DU71">
        <v>152</v>
      </c>
      <c r="DV71" t="s">
        <v>143</v>
      </c>
    </row>
    <row r="72" spans="1:126">
      <c r="A72" t="s">
        <v>126</v>
      </c>
      <c r="B72">
        <v>4</v>
      </c>
      <c r="C72">
        <v>9.4</v>
      </c>
      <c r="D72">
        <v>42528</v>
      </c>
      <c r="E72" t="s">
        <v>577</v>
      </c>
      <c r="F72" t="s">
        <v>145</v>
      </c>
      <c r="G72">
        <v>20020502</v>
      </c>
      <c r="H72" t="s">
        <v>578</v>
      </c>
      <c r="I72" t="s">
        <v>236</v>
      </c>
      <c r="J72">
        <v>20020503</v>
      </c>
      <c r="K72">
        <v>20021102</v>
      </c>
      <c r="L72" t="s">
        <v>133</v>
      </c>
      <c r="M72" t="s">
        <v>133</v>
      </c>
      <c r="N72" t="s">
        <v>133</v>
      </c>
      <c r="O72" t="s">
        <v>133</v>
      </c>
      <c r="P72">
        <v>-0.84509999999999996</v>
      </c>
      <c r="Q72" t="s">
        <v>135</v>
      </c>
      <c r="R72" t="s">
        <v>136</v>
      </c>
      <c r="S72" t="s">
        <v>135</v>
      </c>
      <c r="T72" t="s">
        <v>137</v>
      </c>
      <c r="U72" t="s">
        <v>137</v>
      </c>
      <c r="V72">
        <v>0</v>
      </c>
      <c r="W72" t="s">
        <v>286</v>
      </c>
      <c r="X72">
        <v>143.5</v>
      </c>
      <c r="Y72">
        <v>20020430</v>
      </c>
      <c r="Z72" t="s">
        <v>138</v>
      </c>
      <c r="AA72" t="s">
        <v>579</v>
      </c>
      <c r="AB72">
        <v>109688</v>
      </c>
      <c r="AC72">
        <v>40</v>
      </c>
      <c r="AD72">
        <v>59.13</v>
      </c>
      <c r="AE72">
        <v>51.76</v>
      </c>
      <c r="AF72">
        <v>10.15</v>
      </c>
      <c r="AG72">
        <v>9.0299999999999994</v>
      </c>
      <c r="AH72">
        <v>9.16</v>
      </c>
      <c r="AI72">
        <v>340</v>
      </c>
      <c r="AJ72" t="s">
        <v>580</v>
      </c>
      <c r="AK72">
        <v>40</v>
      </c>
      <c r="AL72">
        <v>4.9000000000000004</v>
      </c>
      <c r="AM72">
        <v>4.5</v>
      </c>
      <c r="AN72">
        <v>9.4</v>
      </c>
      <c r="AO72">
        <v>0</v>
      </c>
      <c r="AP72">
        <v>3145</v>
      </c>
      <c r="AQ72">
        <v>3156</v>
      </c>
      <c r="AR72">
        <v>3150.5</v>
      </c>
      <c r="AS72">
        <v>13.2</v>
      </c>
      <c r="AT72">
        <v>13.6</v>
      </c>
      <c r="AU72">
        <v>13.4</v>
      </c>
      <c r="AV72">
        <v>2.2200000000000002</v>
      </c>
      <c r="AW72">
        <v>2.29</v>
      </c>
      <c r="AX72">
        <v>2.2599999999999998</v>
      </c>
      <c r="AY72">
        <v>6.2</v>
      </c>
      <c r="AZ72">
        <v>6.7</v>
      </c>
      <c r="BA72">
        <v>6.4</v>
      </c>
      <c r="BB72">
        <v>0</v>
      </c>
      <c r="BC72">
        <v>0</v>
      </c>
      <c r="BD72">
        <v>0</v>
      </c>
      <c r="BE72">
        <v>828</v>
      </c>
      <c r="BF72">
        <v>870</v>
      </c>
      <c r="BG72">
        <v>848</v>
      </c>
      <c r="BH72">
        <v>142.80000000000001</v>
      </c>
      <c r="BI72">
        <v>143.80000000000001</v>
      </c>
      <c r="BJ72">
        <v>143.4</v>
      </c>
      <c r="BK72">
        <v>87.4</v>
      </c>
      <c r="BL72">
        <v>88.2</v>
      </c>
      <c r="BM72">
        <v>87.8</v>
      </c>
      <c r="BN72">
        <v>93.1</v>
      </c>
      <c r="BO72">
        <v>93.8</v>
      </c>
      <c r="BP72">
        <v>93.5</v>
      </c>
      <c r="BQ72">
        <v>5.6</v>
      </c>
      <c r="BR72">
        <v>5.8</v>
      </c>
      <c r="BS72">
        <v>5.6</v>
      </c>
      <c r="BT72">
        <v>28.8</v>
      </c>
      <c r="BU72">
        <v>37.5</v>
      </c>
      <c r="BV72">
        <v>32</v>
      </c>
      <c r="BW72">
        <v>276</v>
      </c>
      <c r="BX72">
        <v>276</v>
      </c>
      <c r="BY72">
        <v>276</v>
      </c>
      <c r="BZ72">
        <v>8.4</v>
      </c>
      <c r="CA72">
        <v>10.1</v>
      </c>
      <c r="CB72">
        <v>9.9</v>
      </c>
      <c r="CC72">
        <v>0.4</v>
      </c>
      <c r="CD72">
        <v>0.5</v>
      </c>
      <c r="CE72">
        <v>0.4</v>
      </c>
      <c r="CF72">
        <v>0.5</v>
      </c>
      <c r="CG72">
        <v>0.52</v>
      </c>
      <c r="CH72">
        <v>0.5</v>
      </c>
      <c r="CI72">
        <v>35</v>
      </c>
      <c r="CJ72">
        <v>35</v>
      </c>
      <c r="CK72">
        <v>35</v>
      </c>
      <c r="CL72">
        <v>158.6</v>
      </c>
      <c r="CM72">
        <v>184.1</v>
      </c>
      <c r="CN72">
        <v>171.6</v>
      </c>
      <c r="CO72">
        <v>1660</v>
      </c>
      <c r="CP72">
        <v>720</v>
      </c>
      <c r="CQ72">
        <v>720</v>
      </c>
      <c r="CR72">
        <v>1320</v>
      </c>
      <c r="CS72">
        <v>5.0799999999999998E-2</v>
      </c>
      <c r="CT72">
        <v>5.0799999999999998E-2</v>
      </c>
      <c r="CU72">
        <v>5.0799999999999998E-2</v>
      </c>
      <c r="CV72">
        <v>8.6400000000000005E-2</v>
      </c>
      <c r="CW72">
        <v>8.6400000000000005E-2</v>
      </c>
      <c r="CX72">
        <v>8.6400000000000005E-2</v>
      </c>
      <c r="CY72">
        <v>6.8599999999999994E-2</v>
      </c>
      <c r="CZ72">
        <v>6.8599999999999994E-2</v>
      </c>
      <c r="DA72">
        <v>6.8599999999999994E-2</v>
      </c>
      <c r="DB72">
        <v>6.6000000000000003E-2</v>
      </c>
      <c r="DC72">
        <v>6.6000000000000003E-2</v>
      </c>
      <c r="DD72">
        <v>6.6000000000000003E-2</v>
      </c>
      <c r="DE72">
        <v>5.0799999999999998E-2</v>
      </c>
      <c r="DF72">
        <v>6.6000000000000003E-2</v>
      </c>
      <c r="DG72">
        <v>5.8400000000000001E-2</v>
      </c>
      <c r="DH72">
        <v>0</v>
      </c>
      <c r="DI72">
        <v>13</v>
      </c>
      <c r="DJ72">
        <v>4.8300000000000003E-2</v>
      </c>
      <c r="DK72" t="s">
        <v>515</v>
      </c>
      <c r="DL72" t="s">
        <v>141</v>
      </c>
      <c r="DM72">
        <v>8252</v>
      </c>
      <c r="DN72">
        <v>8231</v>
      </c>
      <c r="DO72">
        <v>1288</v>
      </c>
      <c r="DP72" t="s">
        <v>403</v>
      </c>
      <c r="DQ72" t="s">
        <v>142</v>
      </c>
      <c r="DR72">
        <v>106</v>
      </c>
      <c r="DS72">
        <v>20020502</v>
      </c>
      <c r="DT72" t="s">
        <v>578</v>
      </c>
      <c r="DU72">
        <v>119</v>
      </c>
      <c r="DV72" t="s">
        <v>143</v>
      </c>
    </row>
    <row r="73" spans="1:126">
      <c r="A73" t="s">
        <v>126</v>
      </c>
      <c r="B73">
        <v>3</v>
      </c>
      <c r="C73">
        <v>7.7</v>
      </c>
      <c r="D73">
        <v>42529</v>
      </c>
      <c r="E73" t="s">
        <v>577</v>
      </c>
      <c r="F73" t="s">
        <v>145</v>
      </c>
      <c r="G73">
        <v>20020505</v>
      </c>
      <c r="H73" t="s">
        <v>258</v>
      </c>
      <c r="I73" t="s">
        <v>236</v>
      </c>
      <c r="J73">
        <v>20020506</v>
      </c>
      <c r="K73">
        <v>20021105</v>
      </c>
      <c r="L73" t="s">
        <v>133</v>
      </c>
      <c r="M73" t="s">
        <v>133</v>
      </c>
      <c r="N73" t="s">
        <v>133</v>
      </c>
      <c r="O73" t="s">
        <v>133</v>
      </c>
      <c r="P73">
        <v>-1.2441</v>
      </c>
      <c r="Q73" t="s">
        <v>135</v>
      </c>
      <c r="R73" t="s">
        <v>136</v>
      </c>
      <c r="S73" t="s">
        <v>135</v>
      </c>
      <c r="T73" t="s">
        <v>137</v>
      </c>
      <c r="U73" t="s">
        <v>137</v>
      </c>
      <c r="V73">
        <v>0</v>
      </c>
      <c r="W73" t="s">
        <v>286</v>
      </c>
      <c r="X73">
        <v>143.5</v>
      </c>
      <c r="Y73">
        <v>20020503</v>
      </c>
      <c r="Z73" t="s">
        <v>138</v>
      </c>
      <c r="AA73" t="s">
        <v>299</v>
      </c>
      <c r="AB73">
        <v>109688</v>
      </c>
      <c r="AC73">
        <v>40</v>
      </c>
      <c r="AD73">
        <v>59.14</v>
      </c>
      <c r="AE73">
        <v>51.69</v>
      </c>
      <c r="AF73">
        <v>10.130000000000001</v>
      </c>
      <c r="AG73">
        <v>9.01</v>
      </c>
      <c r="AH73">
        <v>9.1999999999999993</v>
      </c>
      <c r="AI73">
        <v>260</v>
      </c>
      <c r="AJ73" t="s">
        <v>581</v>
      </c>
      <c r="AK73">
        <v>40</v>
      </c>
      <c r="AL73">
        <v>4.4000000000000004</v>
      </c>
      <c r="AM73">
        <v>3.3</v>
      </c>
      <c r="AN73">
        <v>7.7</v>
      </c>
      <c r="AO73">
        <v>0</v>
      </c>
      <c r="AP73">
        <v>3147</v>
      </c>
      <c r="AQ73">
        <v>3154</v>
      </c>
      <c r="AR73">
        <v>3150.6</v>
      </c>
      <c r="AS73">
        <v>13.2</v>
      </c>
      <c r="AT73">
        <v>13.5</v>
      </c>
      <c r="AU73">
        <v>13.4</v>
      </c>
      <c r="AV73">
        <v>2.2400000000000002</v>
      </c>
      <c r="AW73">
        <v>2.3199999999999998</v>
      </c>
      <c r="AX73">
        <v>2.29</v>
      </c>
      <c r="AY73">
        <v>6.3</v>
      </c>
      <c r="AZ73">
        <v>6.7</v>
      </c>
      <c r="BA73">
        <v>6.5</v>
      </c>
      <c r="BB73">
        <v>0</v>
      </c>
      <c r="BC73">
        <v>0</v>
      </c>
      <c r="BD73">
        <v>0</v>
      </c>
      <c r="BE73">
        <v>847</v>
      </c>
      <c r="BF73">
        <v>855</v>
      </c>
      <c r="BG73">
        <v>850</v>
      </c>
      <c r="BH73">
        <v>143</v>
      </c>
      <c r="BI73">
        <v>143.80000000000001</v>
      </c>
      <c r="BJ73">
        <v>143.4</v>
      </c>
      <c r="BK73">
        <v>87.6</v>
      </c>
      <c r="BL73">
        <v>88.3</v>
      </c>
      <c r="BM73">
        <v>88</v>
      </c>
      <c r="BN73">
        <v>93.2</v>
      </c>
      <c r="BO73">
        <v>93.9</v>
      </c>
      <c r="BP73">
        <v>93.6</v>
      </c>
      <c r="BQ73">
        <v>5.4</v>
      </c>
      <c r="BR73">
        <v>5.8</v>
      </c>
      <c r="BS73">
        <v>5.6</v>
      </c>
      <c r="BT73">
        <v>26.4</v>
      </c>
      <c r="BU73">
        <v>31.7</v>
      </c>
      <c r="BV73">
        <v>29.4</v>
      </c>
      <c r="BW73">
        <v>276</v>
      </c>
      <c r="BX73">
        <v>279</v>
      </c>
      <c r="BY73">
        <v>276</v>
      </c>
      <c r="BZ73">
        <v>10.1</v>
      </c>
      <c r="CA73">
        <v>10.1</v>
      </c>
      <c r="CB73">
        <v>10.1</v>
      </c>
      <c r="CC73">
        <v>0.5</v>
      </c>
      <c r="CD73">
        <v>0.5</v>
      </c>
      <c r="CE73">
        <v>0.5</v>
      </c>
      <c r="CF73">
        <v>0.5</v>
      </c>
      <c r="CG73">
        <v>0.5</v>
      </c>
      <c r="CH73">
        <v>0.5</v>
      </c>
      <c r="CI73">
        <v>35</v>
      </c>
      <c r="CJ73">
        <v>35</v>
      </c>
      <c r="CK73">
        <v>35</v>
      </c>
      <c r="CL73">
        <v>70.8</v>
      </c>
      <c r="CM73">
        <v>96.3</v>
      </c>
      <c r="CN73">
        <v>86.6</v>
      </c>
      <c r="CO73">
        <v>1660</v>
      </c>
      <c r="CP73">
        <v>720</v>
      </c>
      <c r="CQ73">
        <v>720</v>
      </c>
      <c r="CR73">
        <v>1400</v>
      </c>
      <c r="CS73">
        <v>5.0799999999999998E-2</v>
      </c>
      <c r="CT73">
        <v>5.0799999999999998E-2</v>
      </c>
      <c r="CU73">
        <v>5.0799999999999998E-2</v>
      </c>
      <c r="CV73">
        <v>8.6400000000000005E-2</v>
      </c>
      <c r="CW73">
        <v>8.6400000000000005E-2</v>
      </c>
      <c r="CX73">
        <v>8.6400000000000005E-2</v>
      </c>
      <c r="CY73">
        <v>6.0999999999999999E-2</v>
      </c>
      <c r="CZ73">
        <v>6.0999999999999999E-2</v>
      </c>
      <c r="DA73">
        <v>6.0999999999999999E-2</v>
      </c>
      <c r="DB73">
        <v>5.5899999999999998E-2</v>
      </c>
      <c r="DC73">
        <v>5.5899999999999998E-2</v>
      </c>
      <c r="DD73">
        <v>5.5899999999999998E-2</v>
      </c>
      <c r="DE73">
        <v>5.0799999999999998E-2</v>
      </c>
      <c r="DF73">
        <v>7.6200000000000004E-2</v>
      </c>
      <c r="DG73">
        <v>6.3500000000000001E-2</v>
      </c>
      <c r="DH73">
        <v>0</v>
      </c>
      <c r="DI73">
        <v>21</v>
      </c>
      <c r="DJ73">
        <v>4.0599999999999997E-2</v>
      </c>
      <c r="DK73" t="s">
        <v>267</v>
      </c>
      <c r="DL73" t="s">
        <v>182</v>
      </c>
      <c r="DM73">
        <v>8252</v>
      </c>
      <c r="DN73">
        <v>8231</v>
      </c>
      <c r="DO73">
        <v>1291</v>
      </c>
      <c r="DP73" t="s">
        <v>403</v>
      </c>
      <c r="DQ73" t="s">
        <v>142</v>
      </c>
      <c r="DR73">
        <v>39</v>
      </c>
      <c r="DS73">
        <v>20020505</v>
      </c>
      <c r="DT73" t="s">
        <v>258</v>
      </c>
      <c r="DU73" t="s">
        <v>302</v>
      </c>
      <c r="DV73" t="s">
        <v>143</v>
      </c>
    </row>
    <row r="74" spans="1:126">
      <c r="A74" t="s">
        <v>160</v>
      </c>
      <c r="B74">
        <v>3</v>
      </c>
      <c r="C74">
        <v>7.4</v>
      </c>
      <c r="D74">
        <v>43023</v>
      </c>
      <c r="E74" t="s">
        <v>144</v>
      </c>
      <c r="F74" t="s">
        <v>145</v>
      </c>
      <c r="G74">
        <v>20020510</v>
      </c>
      <c r="H74" t="s">
        <v>582</v>
      </c>
      <c r="I74" t="s">
        <v>236</v>
      </c>
      <c r="J74">
        <v>20020513</v>
      </c>
      <c r="K74">
        <v>20021113</v>
      </c>
      <c r="L74">
        <v>20020506</v>
      </c>
      <c r="M74" t="s">
        <v>133</v>
      </c>
      <c r="N74" t="s">
        <v>133</v>
      </c>
      <c r="O74" t="s">
        <v>133</v>
      </c>
      <c r="P74">
        <v>-0.38790000000000002</v>
      </c>
      <c r="Q74" t="s">
        <v>135</v>
      </c>
      <c r="R74" t="s">
        <v>136</v>
      </c>
      <c r="S74" t="s">
        <v>135</v>
      </c>
      <c r="T74" t="s">
        <v>137</v>
      </c>
      <c r="U74" t="s">
        <v>137</v>
      </c>
      <c r="V74">
        <v>0</v>
      </c>
      <c r="W74" t="s">
        <v>147</v>
      </c>
      <c r="X74">
        <v>143.5</v>
      </c>
      <c r="Y74">
        <v>20020508</v>
      </c>
      <c r="Z74" t="s">
        <v>138</v>
      </c>
      <c r="AA74" t="s">
        <v>583</v>
      </c>
      <c r="AB74">
        <v>9903160</v>
      </c>
      <c r="AC74">
        <v>40</v>
      </c>
      <c r="AD74">
        <v>71.84</v>
      </c>
      <c r="AE74">
        <v>65.040000000000006</v>
      </c>
      <c r="AF74">
        <v>10.93</v>
      </c>
      <c r="AG74">
        <v>10.01</v>
      </c>
      <c r="AH74">
        <v>10.1</v>
      </c>
      <c r="AI74">
        <v>150</v>
      </c>
      <c r="AJ74" t="s">
        <v>584</v>
      </c>
      <c r="AK74">
        <v>40</v>
      </c>
      <c r="AL74">
        <v>4.0999999999999996</v>
      </c>
      <c r="AM74">
        <v>3.3</v>
      </c>
      <c r="AN74">
        <v>7.4</v>
      </c>
      <c r="AO74">
        <v>0</v>
      </c>
      <c r="AP74">
        <v>3147</v>
      </c>
      <c r="AQ74">
        <v>3156</v>
      </c>
      <c r="AR74">
        <v>3150</v>
      </c>
      <c r="AS74">
        <v>13.1</v>
      </c>
      <c r="AT74">
        <v>13.6</v>
      </c>
      <c r="AU74">
        <v>13.4</v>
      </c>
      <c r="AV74">
        <v>2.19</v>
      </c>
      <c r="AW74">
        <v>2.2799999999999998</v>
      </c>
      <c r="AX74">
        <v>2.23</v>
      </c>
      <c r="AY74">
        <v>4780</v>
      </c>
      <c r="AZ74">
        <v>5527</v>
      </c>
      <c r="BA74">
        <v>5200</v>
      </c>
      <c r="BB74">
        <v>2006</v>
      </c>
      <c r="BC74">
        <v>2296</v>
      </c>
      <c r="BD74">
        <v>2153</v>
      </c>
      <c r="BE74">
        <v>816</v>
      </c>
      <c r="BF74">
        <v>882</v>
      </c>
      <c r="BG74">
        <v>853</v>
      </c>
      <c r="BH74">
        <v>143.30000000000001</v>
      </c>
      <c r="BI74">
        <v>143.6</v>
      </c>
      <c r="BJ74">
        <v>143.5</v>
      </c>
      <c r="BK74">
        <v>87.8</v>
      </c>
      <c r="BL74">
        <v>88</v>
      </c>
      <c r="BM74">
        <v>87.9</v>
      </c>
      <c r="BN74">
        <v>93.3</v>
      </c>
      <c r="BO74">
        <v>93.6</v>
      </c>
      <c r="BP74">
        <v>93.5</v>
      </c>
      <c r="BQ74">
        <v>5.4</v>
      </c>
      <c r="BR74">
        <v>5.7</v>
      </c>
      <c r="BS74">
        <v>5.6</v>
      </c>
      <c r="BT74">
        <v>24.3</v>
      </c>
      <c r="BU74">
        <v>30.7</v>
      </c>
      <c r="BV74">
        <v>26.7</v>
      </c>
      <c r="BW74">
        <v>267</v>
      </c>
      <c r="BX74">
        <v>282</v>
      </c>
      <c r="BY74">
        <v>277</v>
      </c>
      <c r="BZ74">
        <v>8.1999999999999993</v>
      </c>
      <c r="CA74">
        <v>8.4</v>
      </c>
      <c r="CB74">
        <v>8.3000000000000007</v>
      </c>
      <c r="CC74">
        <v>0.5</v>
      </c>
      <c r="CD74">
        <v>0.6</v>
      </c>
      <c r="CE74">
        <v>0.5</v>
      </c>
      <c r="CF74">
        <v>0.48</v>
      </c>
      <c r="CG74">
        <v>0.52</v>
      </c>
      <c r="CH74">
        <v>0.5</v>
      </c>
      <c r="CI74">
        <v>35</v>
      </c>
      <c r="CJ74">
        <v>35</v>
      </c>
      <c r="CK74">
        <v>35</v>
      </c>
      <c r="CL74">
        <v>265</v>
      </c>
      <c r="CM74">
        <v>306</v>
      </c>
      <c r="CN74">
        <v>290</v>
      </c>
      <c r="CO74">
        <v>1660</v>
      </c>
      <c r="CP74">
        <v>720</v>
      </c>
      <c r="CQ74">
        <v>540</v>
      </c>
      <c r="CR74">
        <v>1690</v>
      </c>
      <c r="CS74">
        <v>7.1099999999999997E-2</v>
      </c>
      <c r="CT74">
        <v>7.8700000000000006E-2</v>
      </c>
      <c r="CU74">
        <v>7.5600000000000001E-2</v>
      </c>
      <c r="CV74">
        <v>9.1399999999999995E-2</v>
      </c>
      <c r="CW74">
        <v>9.9099999999999994E-2</v>
      </c>
      <c r="CX74">
        <v>9.5299999999999996E-2</v>
      </c>
      <c r="CY74">
        <v>6.0999999999999999E-2</v>
      </c>
      <c r="CZ74">
        <v>6.3500000000000001E-2</v>
      </c>
      <c r="DA74">
        <v>6.1600000000000002E-2</v>
      </c>
      <c r="DB74">
        <v>5.33E-2</v>
      </c>
      <c r="DC74">
        <v>5.8400000000000001E-2</v>
      </c>
      <c r="DD74">
        <v>5.6500000000000002E-2</v>
      </c>
      <c r="DE74">
        <v>5.0799999999999998E-2</v>
      </c>
      <c r="DF74">
        <v>7.3700000000000002E-2</v>
      </c>
      <c r="DG74">
        <v>6.2199999999999998E-2</v>
      </c>
      <c r="DH74">
        <v>2.5000000000000001E-3</v>
      </c>
      <c r="DI74">
        <v>1</v>
      </c>
      <c r="DJ74">
        <v>3.56E-2</v>
      </c>
      <c r="DK74" t="s">
        <v>585</v>
      </c>
      <c r="DL74">
        <v>103</v>
      </c>
      <c r="DM74">
        <v>8252</v>
      </c>
      <c r="DN74" t="s">
        <v>188</v>
      </c>
      <c r="DO74">
        <v>2001</v>
      </c>
      <c r="DP74">
        <v>2405</v>
      </c>
      <c r="DQ74" t="s">
        <v>142</v>
      </c>
      <c r="DR74">
        <v>152</v>
      </c>
      <c r="DS74">
        <v>20020510</v>
      </c>
      <c r="DT74" t="s">
        <v>582</v>
      </c>
      <c r="DU74">
        <v>103</v>
      </c>
      <c r="DV74" t="s">
        <v>143</v>
      </c>
    </row>
    <row r="75" spans="1:126">
      <c r="A75" t="s">
        <v>126</v>
      </c>
      <c r="B75">
        <v>1</v>
      </c>
      <c r="C75">
        <v>6.3</v>
      </c>
      <c r="D75">
        <v>43556</v>
      </c>
      <c r="E75" t="s">
        <v>144</v>
      </c>
      <c r="F75" t="s">
        <v>145</v>
      </c>
      <c r="G75">
        <v>20020524</v>
      </c>
      <c r="H75" t="s">
        <v>586</v>
      </c>
      <c r="I75" t="s">
        <v>295</v>
      </c>
      <c r="J75">
        <v>20020524</v>
      </c>
      <c r="K75" t="s">
        <v>131</v>
      </c>
      <c r="L75" t="s">
        <v>587</v>
      </c>
      <c r="M75" t="s">
        <v>588</v>
      </c>
      <c r="N75" t="s">
        <v>589</v>
      </c>
      <c r="O75" t="s">
        <v>537</v>
      </c>
      <c r="P75">
        <v>-0.86209999999999998</v>
      </c>
      <c r="Q75" t="s">
        <v>135</v>
      </c>
      <c r="R75" t="s">
        <v>136</v>
      </c>
      <c r="S75" t="s">
        <v>135</v>
      </c>
      <c r="T75" t="s">
        <v>137</v>
      </c>
      <c r="U75" t="s">
        <v>137</v>
      </c>
      <c r="V75">
        <v>0</v>
      </c>
      <c r="W75" t="s">
        <v>286</v>
      </c>
      <c r="X75">
        <v>143.5</v>
      </c>
      <c r="Y75">
        <v>20020522</v>
      </c>
      <c r="Z75" t="s">
        <v>138</v>
      </c>
      <c r="AA75" t="s">
        <v>129</v>
      </c>
      <c r="AB75">
        <v>109688</v>
      </c>
      <c r="AC75">
        <v>40</v>
      </c>
      <c r="AD75">
        <v>71.709999999999994</v>
      </c>
      <c r="AE75">
        <v>64.69</v>
      </c>
      <c r="AF75">
        <v>10.9</v>
      </c>
      <c r="AG75">
        <v>10.029999999999999</v>
      </c>
      <c r="AH75">
        <v>10.18</v>
      </c>
      <c r="AI75">
        <v>160</v>
      </c>
      <c r="AJ75" t="s">
        <v>590</v>
      </c>
      <c r="AK75">
        <v>40</v>
      </c>
      <c r="AL75">
        <v>3.5</v>
      </c>
      <c r="AM75">
        <v>2.8</v>
      </c>
      <c r="AN75">
        <v>6.3</v>
      </c>
      <c r="AO75">
        <v>0</v>
      </c>
      <c r="AP75">
        <v>3146</v>
      </c>
      <c r="AQ75">
        <v>3152</v>
      </c>
      <c r="AR75">
        <v>3149</v>
      </c>
      <c r="AS75">
        <v>13.1</v>
      </c>
      <c r="AT75">
        <v>13.5</v>
      </c>
      <c r="AU75">
        <v>13.3</v>
      </c>
      <c r="AV75">
        <v>2.16</v>
      </c>
      <c r="AW75">
        <v>2.2799999999999998</v>
      </c>
      <c r="AX75">
        <v>2.21</v>
      </c>
      <c r="AY75">
        <v>5.5</v>
      </c>
      <c r="AZ75">
        <v>5.9</v>
      </c>
      <c r="BA75">
        <v>5.8</v>
      </c>
      <c r="BB75">
        <v>0</v>
      </c>
      <c r="BC75">
        <v>0</v>
      </c>
      <c r="BD75">
        <v>0</v>
      </c>
      <c r="BE75">
        <v>834</v>
      </c>
      <c r="BF75">
        <v>866</v>
      </c>
      <c r="BG75">
        <v>850</v>
      </c>
      <c r="BH75">
        <v>143.1</v>
      </c>
      <c r="BI75">
        <v>143.80000000000001</v>
      </c>
      <c r="BJ75">
        <v>143.4</v>
      </c>
      <c r="BK75">
        <v>87.6</v>
      </c>
      <c r="BL75">
        <v>88.1</v>
      </c>
      <c r="BM75">
        <v>87.9</v>
      </c>
      <c r="BN75">
        <v>93.2</v>
      </c>
      <c r="BO75">
        <v>93.7</v>
      </c>
      <c r="BP75">
        <v>93.5</v>
      </c>
      <c r="BQ75">
        <v>5.5</v>
      </c>
      <c r="BR75">
        <v>5.7</v>
      </c>
      <c r="BS75">
        <v>5.6</v>
      </c>
      <c r="BT75">
        <v>30.6</v>
      </c>
      <c r="BU75">
        <v>37.6</v>
      </c>
      <c r="BV75">
        <v>33.5</v>
      </c>
      <c r="BW75">
        <v>276</v>
      </c>
      <c r="BX75">
        <v>276</v>
      </c>
      <c r="BY75">
        <v>276</v>
      </c>
      <c r="BZ75">
        <v>6.8</v>
      </c>
      <c r="CA75">
        <v>7.4</v>
      </c>
      <c r="CB75">
        <v>7.4</v>
      </c>
      <c r="CC75">
        <v>0.5</v>
      </c>
      <c r="CD75">
        <v>0.5</v>
      </c>
      <c r="CE75">
        <v>0.5</v>
      </c>
      <c r="CF75">
        <v>0.5</v>
      </c>
      <c r="CG75">
        <v>0.5</v>
      </c>
      <c r="CH75">
        <v>0.5</v>
      </c>
      <c r="CI75">
        <v>35</v>
      </c>
      <c r="CJ75">
        <v>35</v>
      </c>
      <c r="CK75">
        <v>35</v>
      </c>
      <c r="CL75">
        <v>198.2</v>
      </c>
      <c r="CM75">
        <v>254.8</v>
      </c>
      <c r="CN75">
        <v>224.1</v>
      </c>
      <c r="CO75">
        <v>1660</v>
      </c>
      <c r="CP75">
        <v>720</v>
      </c>
      <c r="CQ75">
        <v>720</v>
      </c>
      <c r="CR75">
        <v>1500</v>
      </c>
      <c r="CS75">
        <v>5.5899999999999998E-2</v>
      </c>
      <c r="CT75">
        <v>5.5899999999999998E-2</v>
      </c>
      <c r="CU75">
        <v>5.5899999999999998E-2</v>
      </c>
      <c r="CV75">
        <v>8.3799999999999999E-2</v>
      </c>
      <c r="CW75">
        <v>8.3799999999999999E-2</v>
      </c>
      <c r="CX75">
        <v>8.3799999999999999E-2</v>
      </c>
      <c r="CY75">
        <v>7.1099999999999997E-2</v>
      </c>
      <c r="CZ75">
        <v>7.1099999999999997E-2</v>
      </c>
      <c r="DA75">
        <v>7.1099999999999997E-2</v>
      </c>
      <c r="DB75">
        <v>5.8400000000000001E-2</v>
      </c>
      <c r="DC75">
        <v>6.3500000000000001E-2</v>
      </c>
      <c r="DD75">
        <v>6.0999999999999999E-2</v>
      </c>
      <c r="DE75">
        <v>5.33E-2</v>
      </c>
      <c r="DF75">
        <v>6.3500000000000001E-2</v>
      </c>
      <c r="DG75">
        <v>5.8400000000000001E-2</v>
      </c>
      <c r="DH75">
        <v>0</v>
      </c>
      <c r="DI75">
        <v>1</v>
      </c>
      <c r="DJ75">
        <v>4.5699999999999998E-2</v>
      </c>
      <c r="DK75" t="s">
        <v>301</v>
      </c>
      <c r="DL75" t="s">
        <v>290</v>
      </c>
      <c r="DM75">
        <v>8252</v>
      </c>
      <c r="DN75">
        <v>8231</v>
      </c>
      <c r="DO75">
        <v>1279</v>
      </c>
      <c r="DP75" t="s">
        <v>499</v>
      </c>
      <c r="DQ75" t="s">
        <v>142</v>
      </c>
      <c r="DR75">
        <v>95</v>
      </c>
      <c r="DS75">
        <v>20020524</v>
      </c>
      <c r="DT75" t="s">
        <v>586</v>
      </c>
      <c r="DU75" t="s">
        <v>380</v>
      </c>
      <c r="DV75" t="s">
        <v>143</v>
      </c>
    </row>
    <row r="76" spans="1:126">
      <c r="A76" t="s">
        <v>126</v>
      </c>
      <c r="B76">
        <v>1</v>
      </c>
      <c r="C76">
        <v>3.3</v>
      </c>
      <c r="D76">
        <v>43557</v>
      </c>
      <c r="E76" t="s">
        <v>144</v>
      </c>
      <c r="F76" t="s">
        <v>145</v>
      </c>
      <c r="G76">
        <v>20020526</v>
      </c>
      <c r="H76" t="s">
        <v>593</v>
      </c>
      <c r="I76" t="s">
        <v>295</v>
      </c>
      <c r="J76">
        <v>20020530</v>
      </c>
      <c r="K76" t="s">
        <v>131</v>
      </c>
      <c r="L76" t="s">
        <v>268</v>
      </c>
      <c r="M76" t="s">
        <v>133</v>
      </c>
      <c r="N76" t="s">
        <v>133</v>
      </c>
      <c r="O76" t="s">
        <v>133</v>
      </c>
      <c r="P76">
        <v>-2.1551999999999998</v>
      </c>
      <c r="Q76" t="s">
        <v>135</v>
      </c>
      <c r="R76" t="s">
        <v>136</v>
      </c>
      <c r="S76" t="s">
        <v>135</v>
      </c>
      <c r="T76" t="s">
        <v>137</v>
      </c>
      <c r="U76" t="s">
        <v>137</v>
      </c>
      <c r="V76">
        <v>0</v>
      </c>
      <c r="W76" t="s">
        <v>286</v>
      </c>
      <c r="X76">
        <v>143.5</v>
      </c>
      <c r="Y76">
        <v>20020524</v>
      </c>
      <c r="Z76" t="s">
        <v>138</v>
      </c>
      <c r="AA76" t="s">
        <v>594</v>
      </c>
      <c r="AB76">
        <v>109688</v>
      </c>
      <c r="AC76">
        <v>40</v>
      </c>
      <c r="AD76">
        <v>71.650000000000006</v>
      </c>
      <c r="AE76">
        <v>66.13</v>
      </c>
      <c r="AF76">
        <v>10.91</v>
      </c>
      <c r="AG76">
        <v>10.18</v>
      </c>
      <c r="AH76">
        <v>10.29</v>
      </c>
      <c r="AI76">
        <v>160</v>
      </c>
      <c r="AJ76" t="s">
        <v>595</v>
      </c>
      <c r="AK76">
        <v>40</v>
      </c>
      <c r="AL76">
        <v>1.7</v>
      </c>
      <c r="AM76">
        <v>1.6</v>
      </c>
      <c r="AN76">
        <v>3.3</v>
      </c>
      <c r="AO76">
        <v>0</v>
      </c>
      <c r="AP76">
        <v>3146</v>
      </c>
      <c r="AQ76">
        <v>3157</v>
      </c>
      <c r="AR76">
        <v>3151.6</v>
      </c>
      <c r="AS76">
        <v>13.1</v>
      </c>
      <c r="AT76">
        <v>13.4</v>
      </c>
      <c r="AU76">
        <v>13.2</v>
      </c>
      <c r="AV76">
        <v>2.1800000000000002</v>
      </c>
      <c r="AW76">
        <v>2.27</v>
      </c>
      <c r="AX76">
        <v>2.2200000000000002</v>
      </c>
      <c r="AY76">
        <v>5.4</v>
      </c>
      <c r="AZ76">
        <v>6.2</v>
      </c>
      <c r="BA76">
        <v>5.7</v>
      </c>
      <c r="BB76">
        <v>0</v>
      </c>
      <c r="BC76">
        <v>0</v>
      </c>
      <c r="BD76">
        <v>0</v>
      </c>
      <c r="BE76">
        <v>839</v>
      </c>
      <c r="BF76">
        <v>868</v>
      </c>
      <c r="BG76">
        <v>855</v>
      </c>
      <c r="BH76">
        <v>142.80000000000001</v>
      </c>
      <c r="BI76">
        <v>144.1</v>
      </c>
      <c r="BJ76">
        <v>143.4</v>
      </c>
      <c r="BK76">
        <v>87.4</v>
      </c>
      <c r="BL76">
        <v>88.1</v>
      </c>
      <c r="BM76">
        <v>87.8</v>
      </c>
      <c r="BN76">
        <v>93.1</v>
      </c>
      <c r="BO76">
        <v>93.7</v>
      </c>
      <c r="BP76">
        <v>93.4</v>
      </c>
      <c r="BQ76">
        <v>5.5</v>
      </c>
      <c r="BR76">
        <v>5.8</v>
      </c>
      <c r="BS76">
        <v>5.6</v>
      </c>
      <c r="BT76">
        <v>27</v>
      </c>
      <c r="BU76">
        <v>38</v>
      </c>
      <c r="BV76">
        <v>32.799999999999997</v>
      </c>
      <c r="BW76">
        <v>276</v>
      </c>
      <c r="BX76">
        <v>276</v>
      </c>
      <c r="BY76">
        <v>276</v>
      </c>
      <c r="BZ76">
        <v>6.8</v>
      </c>
      <c r="CA76">
        <v>6.8</v>
      </c>
      <c r="CB76">
        <v>6.8</v>
      </c>
      <c r="CC76">
        <v>0.5</v>
      </c>
      <c r="CD76">
        <v>0.7</v>
      </c>
      <c r="CE76">
        <v>0.5</v>
      </c>
      <c r="CF76">
        <v>0.5</v>
      </c>
      <c r="CG76">
        <v>0.5</v>
      </c>
      <c r="CH76">
        <v>0.5</v>
      </c>
      <c r="CI76">
        <v>35</v>
      </c>
      <c r="CJ76">
        <v>35</v>
      </c>
      <c r="CK76">
        <v>35</v>
      </c>
      <c r="CL76">
        <v>161.4</v>
      </c>
      <c r="CM76">
        <v>192.6</v>
      </c>
      <c r="CN76">
        <v>175.2</v>
      </c>
      <c r="CO76">
        <v>1660</v>
      </c>
      <c r="CP76">
        <v>720</v>
      </c>
      <c r="CQ76">
        <v>720</v>
      </c>
      <c r="CR76">
        <v>1500</v>
      </c>
      <c r="CS76">
        <v>5.8400000000000001E-2</v>
      </c>
      <c r="CT76">
        <v>5.8400000000000001E-2</v>
      </c>
      <c r="CU76">
        <v>5.8400000000000001E-2</v>
      </c>
      <c r="CV76">
        <v>8.1299999999999997E-2</v>
      </c>
      <c r="CW76">
        <v>8.1299999999999997E-2</v>
      </c>
      <c r="CX76">
        <v>8.1299999999999997E-2</v>
      </c>
      <c r="CY76">
        <v>7.1099999999999997E-2</v>
      </c>
      <c r="CZ76">
        <v>7.1099999999999997E-2</v>
      </c>
      <c r="DA76">
        <v>7.1099999999999997E-2</v>
      </c>
      <c r="DB76">
        <v>5.8400000000000001E-2</v>
      </c>
      <c r="DC76">
        <v>6.3500000000000001E-2</v>
      </c>
      <c r="DD76">
        <v>6.0999999999999999E-2</v>
      </c>
      <c r="DE76">
        <v>5.33E-2</v>
      </c>
      <c r="DF76">
        <v>6.3500000000000001E-2</v>
      </c>
      <c r="DG76">
        <v>5.8400000000000001E-2</v>
      </c>
      <c r="DH76">
        <v>0</v>
      </c>
      <c r="DI76">
        <v>2</v>
      </c>
      <c r="DJ76">
        <v>3.0499999999999999E-2</v>
      </c>
      <c r="DK76" t="s">
        <v>301</v>
      </c>
      <c r="DL76" t="s">
        <v>290</v>
      </c>
      <c r="DM76">
        <v>8252</v>
      </c>
      <c r="DN76">
        <v>8231</v>
      </c>
      <c r="DO76">
        <v>1279</v>
      </c>
      <c r="DP76" t="s">
        <v>403</v>
      </c>
      <c r="DQ76" t="s">
        <v>142</v>
      </c>
      <c r="DR76" t="s">
        <v>596</v>
      </c>
      <c r="DS76">
        <v>20020526</v>
      </c>
      <c r="DT76" t="s">
        <v>593</v>
      </c>
      <c r="DU76" t="s">
        <v>380</v>
      </c>
      <c r="DV76" t="s">
        <v>143</v>
      </c>
    </row>
    <row r="77" spans="1:126">
      <c r="A77" t="s">
        <v>239</v>
      </c>
      <c r="B77">
        <v>1</v>
      </c>
      <c r="C77">
        <v>11.3</v>
      </c>
      <c r="D77">
        <v>42530</v>
      </c>
      <c r="E77" t="s">
        <v>577</v>
      </c>
      <c r="F77" t="s">
        <v>145</v>
      </c>
      <c r="G77">
        <v>20020606</v>
      </c>
      <c r="H77" t="s">
        <v>597</v>
      </c>
      <c r="I77" t="s">
        <v>236</v>
      </c>
      <c r="J77">
        <v>20020614</v>
      </c>
      <c r="K77">
        <v>20021206</v>
      </c>
      <c r="L77" t="s">
        <v>133</v>
      </c>
      <c r="M77" t="s">
        <v>133</v>
      </c>
      <c r="N77" t="s">
        <v>133</v>
      </c>
      <c r="O77" t="s">
        <v>133</v>
      </c>
      <c r="P77">
        <v>-0.39910000000000001</v>
      </c>
      <c r="Q77" t="s">
        <v>135</v>
      </c>
      <c r="R77" t="s">
        <v>136</v>
      </c>
      <c r="S77" t="s">
        <v>135</v>
      </c>
      <c r="T77" t="s">
        <v>137</v>
      </c>
      <c r="U77" t="s">
        <v>137</v>
      </c>
      <c r="V77">
        <v>0</v>
      </c>
      <c r="W77" t="s">
        <v>164</v>
      </c>
      <c r="X77">
        <v>143.5</v>
      </c>
      <c r="Y77">
        <v>20020604</v>
      </c>
      <c r="Z77" t="s">
        <v>138</v>
      </c>
      <c r="AA77" t="s">
        <v>466</v>
      </c>
      <c r="AB77">
        <v>11769</v>
      </c>
      <c r="AC77">
        <v>40</v>
      </c>
      <c r="AD77">
        <v>58.83</v>
      </c>
      <c r="AE77">
        <v>52.25</v>
      </c>
      <c r="AF77">
        <v>10.09</v>
      </c>
      <c r="AG77">
        <v>9.1199999999999992</v>
      </c>
      <c r="AH77">
        <v>9.2200000000000006</v>
      </c>
      <c r="AI77">
        <v>172</v>
      </c>
      <c r="AJ77">
        <v>42530</v>
      </c>
      <c r="AK77">
        <v>40</v>
      </c>
      <c r="AL77">
        <v>6.2</v>
      </c>
      <c r="AM77">
        <v>5.0999999999999996</v>
      </c>
      <c r="AN77">
        <v>11.3</v>
      </c>
      <c r="AO77">
        <v>0</v>
      </c>
      <c r="AP77">
        <v>3140</v>
      </c>
      <c r="AQ77">
        <v>3175</v>
      </c>
      <c r="AR77">
        <v>3153</v>
      </c>
      <c r="AS77">
        <v>13.4</v>
      </c>
      <c r="AT77">
        <v>13.4</v>
      </c>
      <c r="AU77">
        <v>13.4</v>
      </c>
      <c r="AV77">
        <v>2.1800000000000002</v>
      </c>
      <c r="AW77">
        <v>2.27</v>
      </c>
      <c r="AX77">
        <v>2.23</v>
      </c>
      <c r="AY77">
        <v>5070.7</v>
      </c>
      <c r="AZ77">
        <v>6189.2</v>
      </c>
      <c r="BA77">
        <v>5525.6</v>
      </c>
      <c r="BB77" t="s">
        <v>168</v>
      </c>
      <c r="BC77" t="s">
        <v>168</v>
      </c>
      <c r="BD77" t="s">
        <v>168</v>
      </c>
      <c r="BE77">
        <v>849</v>
      </c>
      <c r="BF77">
        <v>855</v>
      </c>
      <c r="BG77">
        <v>850</v>
      </c>
      <c r="BH77">
        <v>142.19999999999999</v>
      </c>
      <c r="BI77">
        <v>144.4</v>
      </c>
      <c r="BJ77">
        <v>143.30000000000001</v>
      </c>
      <c r="BK77">
        <v>82.8</v>
      </c>
      <c r="BL77">
        <v>88.8</v>
      </c>
      <c r="BM77">
        <v>87.5</v>
      </c>
      <c r="BN77">
        <v>92.7</v>
      </c>
      <c r="BO77">
        <v>94.4</v>
      </c>
      <c r="BP77">
        <v>93.6</v>
      </c>
      <c r="BQ77">
        <v>4.8</v>
      </c>
      <c r="BR77">
        <v>6.9</v>
      </c>
      <c r="BS77">
        <v>5.8</v>
      </c>
      <c r="BT77">
        <v>29.4</v>
      </c>
      <c r="BU77">
        <v>40.6</v>
      </c>
      <c r="BV77">
        <v>33.299999999999997</v>
      </c>
      <c r="BW77">
        <v>276</v>
      </c>
      <c r="BX77">
        <v>276</v>
      </c>
      <c r="BY77">
        <v>276</v>
      </c>
      <c r="BZ77">
        <v>13.8</v>
      </c>
      <c r="CA77">
        <v>14.5</v>
      </c>
      <c r="CB77">
        <v>14.2</v>
      </c>
      <c r="CC77">
        <v>0.3</v>
      </c>
      <c r="CD77">
        <v>0.3</v>
      </c>
      <c r="CE77">
        <v>0.3</v>
      </c>
      <c r="CF77">
        <v>0.5</v>
      </c>
      <c r="CG77">
        <v>0.5</v>
      </c>
      <c r="CH77">
        <v>0.5</v>
      </c>
      <c r="CI77">
        <v>35</v>
      </c>
      <c r="CJ77">
        <v>35</v>
      </c>
      <c r="CK77">
        <v>35</v>
      </c>
      <c r="CL77">
        <v>254.8</v>
      </c>
      <c r="CM77">
        <v>288.8</v>
      </c>
      <c r="CN77">
        <v>278.2</v>
      </c>
      <c r="CO77">
        <v>1660</v>
      </c>
      <c r="CP77">
        <v>720</v>
      </c>
      <c r="CQ77">
        <v>540</v>
      </c>
      <c r="CR77">
        <v>1668</v>
      </c>
      <c r="CS77">
        <v>7.3700000000000002E-2</v>
      </c>
      <c r="CT77">
        <v>7.3700000000000002E-2</v>
      </c>
      <c r="CU77">
        <v>7.3700000000000002E-2</v>
      </c>
      <c r="CV77">
        <v>9.1399999999999995E-2</v>
      </c>
      <c r="CW77">
        <v>9.1399999999999995E-2</v>
      </c>
      <c r="CX77">
        <v>9.1399999999999995E-2</v>
      </c>
      <c r="CY77">
        <v>6.8599999999999994E-2</v>
      </c>
      <c r="CZ77">
        <v>6.8599999999999994E-2</v>
      </c>
      <c r="DA77">
        <v>6.8599999999999994E-2</v>
      </c>
      <c r="DB77">
        <v>7.1099999999999997E-2</v>
      </c>
      <c r="DC77">
        <v>7.1099999999999997E-2</v>
      </c>
      <c r="DD77">
        <v>7.1099999999999997E-2</v>
      </c>
      <c r="DE77">
        <v>7.1099999999999997E-2</v>
      </c>
      <c r="DF77">
        <v>7.1099999999999997E-2</v>
      </c>
      <c r="DG77">
        <v>7.1099999999999997E-2</v>
      </c>
      <c r="DH77">
        <v>0</v>
      </c>
      <c r="DI77">
        <v>9</v>
      </c>
      <c r="DJ77">
        <v>4.5699999999999998E-2</v>
      </c>
      <c r="DK77">
        <v>49416</v>
      </c>
      <c r="DL77">
        <v>67.75</v>
      </c>
      <c r="DM77" t="s">
        <v>445</v>
      </c>
      <c r="DN77">
        <v>8231</v>
      </c>
      <c r="DO77">
        <v>488</v>
      </c>
      <c r="DP77">
        <v>2405</v>
      </c>
      <c r="DQ77" t="s">
        <v>142</v>
      </c>
      <c r="DR77">
        <v>229</v>
      </c>
      <c r="DS77">
        <v>20020606</v>
      </c>
      <c r="DT77" t="s">
        <v>597</v>
      </c>
      <c r="DU77">
        <v>91</v>
      </c>
      <c r="DV77" t="s">
        <v>143</v>
      </c>
    </row>
    <row r="78" spans="1:126">
      <c r="A78" t="s">
        <v>160</v>
      </c>
      <c r="B78">
        <v>4</v>
      </c>
      <c r="C78">
        <v>10.8</v>
      </c>
      <c r="D78">
        <v>42447</v>
      </c>
      <c r="E78" t="s">
        <v>577</v>
      </c>
      <c r="F78" t="s">
        <v>145</v>
      </c>
      <c r="G78">
        <v>20020614</v>
      </c>
      <c r="H78" t="s">
        <v>553</v>
      </c>
      <c r="I78" t="s">
        <v>236</v>
      </c>
      <c r="J78">
        <v>20020617</v>
      </c>
      <c r="K78">
        <v>20021214</v>
      </c>
      <c r="L78" t="s">
        <v>133</v>
      </c>
      <c r="M78" t="s">
        <v>133</v>
      </c>
      <c r="N78" t="s">
        <v>133</v>
      </c>
      <c r="O78" t="s">
        <v>133</v>
      </c>
      <c r="P78">
        <v>-0.51639999999999997</v>
      </c>
      <c r="Q78" t="s">
        <v>135</v>
      </c>
      <c r="R78" t="s">
        <v>136</v>
      </c>
      <c r="S78" t="s">
        <v>135</v>
      </c>
      <c r="T78" t="s">
        <v>137</v>
      </c>
      <c r="U78" t="s">
        <v>137</v>
      </c>
      <c r="V78">
        <v>0</v>
      </c>
      <c r="W78" t="s">
        <v>151</v>
      </c>
      <c r="X78">
        <v>143.5</v>
      </c>
      <c r="Y78">
        <v>20020612</v>
      </c>
      <c r="Z78" t="s">
        <v>138</v>
      </c>
      <c r="AA78" t="s">
        <v>598</v>
      </c>
      <c r="AB78">
        <v>9903160</v>
      </c>
      <c r="AC78">
        <v>40</v>
      </c>
      <c r="AD78">
        <v>59.14</v>
      </c>
      <c r="AE78">
        <v>52.2</v>
      </c>
      <c r="AF78">
        <v>10.14</v>
      </c>
      <c r="AG78">
        <v>9.07</v>
      </c>
      <c r="AH78">
        <v>9.15</v>
      </c>
      <c r="AI78">
        <v>180</v>
      </c>
      <c r="AJ78" t="s">
        <v>599</v>
      </c>
      <c r="AK78">
        <v>40</v>
      </c>
      <c r="AL78">
        <v>5.4</v>
      </c>
      <c r="AM78">
        <v>5.4</v>
      </c>
      <c r="AN78">
        <v>10.8</v>
      </c>
      <c r="AO78">
        <v>0</v>
      </c>
      <c r="AP78">
        <v>3148</v>
      </c>
      <c r="AQ78">
        <v>3153</v>
      </c>
      <c r="AR78">
        <v>3150</v>
      </c>
      <c r="AS78">
        <v>13.3</v>
      </c>
      <c r="AT78">
        <v>13.6</v>
      </c>
      <c r="AU78">
        <v>13.4</v>
      </c>
      <c r="AV78">
        <v>2.13</v>
      </c>
      <c r="AW78">
        <v>2.21</v>
      </c>
      <c r="AX78">
        <v>2.1800000000000002</v>
      </c>
      <c r="AY78">
        <v>4255</v>
      </c>
      <c r="AZ78">
        <v>4576</v>
      </c>
      <c r="BA78">
        <v>4415</v>
      </c>
      <c r="BB78">
        <v>1998</v>
      </c>
      <c r="BC78">
        <v>2212</v>
      </c>
      <c r="BD78">
        <v>2113</v>
      </c>
      <c r="BE78">
        <v>828</v>
      </c>
      <c r="BF78">
        <v>862</v>
      </c>
      <c r="BG78">
        <v>848</v>
      </c>
      <c r="BH78">
        <v>143.30000000000001</v>
      </c>
      <c r="BI78">
        <v>143.69999999999999</v>
      </c>
      <c r="BJ78">
        <v>143.5</v>
      </c>
      <c r="BK78">
        <v>87.4</v>
      </c>
      <c r="BL78">
        <v>88.7</v>
      </c>
      <c r="BM78">
        <v>87.9</v>
      </c>
      <c r="BN78">
        <v>92.8</v>
      </c>
      <c r="BO78">
        <v>94.1</v>
      </c>
      <c r="BP78">
        <v>93.5</v>
      </c>
      <c r="BQ78">
        <v>5.4</v>
      </c>
      <c r="BR78">
        <v>5.9</v>
      </c>
      <c r="BS78">
        <v>5.6</v>
      </c>
      <c r="BT78">
        <v>26.6</v>
      </c>
      <c r="BU78">
        <v>31.2</v>
      </c>
      <c r="BV78">
        <v>28.8</v>
      </c>
      <c r="BW78">
        <v>270</v>
      </c>
      <c r="BX78">
        <v>283</v>
      </c>
      <c r="BY78">
        <v>279</v>
      </c>
      <c r="BZ78">
        <v>7.6</v>
      </c>
      <c r="CA78">
        <v>8.1999999999999993</v>
      </c>
      <c r="CB78">
        <v>7.8</v>
      </c>
      <c r="CC78">
        <v>0</v>
      </c>
      <c r="CD78">
        <v>0</v>
      </c>
      <c r="CE78">
        <v>0</v>
      </c>
      <c r="CF78">
        <v>0.5</v>
      </c>
      <c r="CG78">
        <v>0.5</v>
      </c>
      <c r="CH78">
        <v>0.5</v>
      </c>
      <c r="CI78">
        <v>35</v>
      </c>
      <c r="CJ78">
        <v>35</v>
      </c>
      <c r="CK78">
        <v>35</v>
      </c>
      <c r="CL78">
        <v>194</v>
      </c>
      <c r="CM78">
        <v>235</v>
      </c>
      <c r="CN78">
        <v>217</v>
      </c>
      <c r="CO78">
        <v>1660</v>
      </c>
      <c r="CP78">
        <v>720</v>
      </c>
      <c r="CQ78">
        <v>540</v>
      </c>
      <c r="CR78">
        <v>1660</v>
      </c>
      <c r="CS78">
        <v>8.6400000000000005E-2</v>
      </c>
      <c r="CT78">
        <v>8.8900000000000007E-2</v>
      </c>
      <c r="CU78">
        <v>8.7599999999999997E-2</v>
      </c>
      <c r="CV78">
        <v>9.6500000000000002E-2</v>
      </c>
      <c r="CW78">
        <v>0.1016</v>
      </c>
      <c r="CX78">
        <v>9.9699999999999997E-2</v>
      </c>
      <c r="CY78">
        <v>6.8599999999999994E-2</v>
      </c>
      <c r="CZ78">
        <v>7.6200000000000004E-2</v>
      </c>
      <c r="DA78">
        <v>7.1800000000000003E-2</v>
      </c>
      <c r="DB78">
        <v>6.0999999999999999E-2</v>
      </c>
      <c r="DC78">
        <v>6.8599999999999994E-2</v>
      </c>
      <c r="DD78">
        <v>6.54E-2</v>
      </c>
      <c r="DE78">
        <v>7.3700000000000002E-2</v>
      </c>
      <c r="DF78">
        <v>7.6200000000000004E-2</v>
      </c>
      <c r="DG78">
        <v>7.5600000000000001E-2</v>
      </c>
      <c r="DH78">
        <v>2.5000000000000001E-3</v>
      </c>
      <c r="DI78">
        <v>1</v>
      </c>
      <c r="DJ78">
        <v>3.8100000000000002E-2</v>
      </c>
      <c r="DK78">
        <v>1620</v>
      </c>
      <c r="DL78">
        <v>918</v>
      </c>
      <c r="DM78">
        <v>8252</v>
      </c>
      <c r="DN78" t="s">
        <v>188</v>
      </c>
      <c r="DO78">
        <v>2003</v>
      </c>
      <c r="DP78">
        <v>2405</v>
      </c>
      <c r="DQ78" t="s">
        <v>142</v>
      </c>
      <c r="DR78">
        <v>65</v>
      </c>
      <c r="DS78">
        <v>20020614</v>
      </c>
      <c r="DT78" t="s">
        <v>553</v>
      </c>
      <c r="DU78">
        <v>205</v>
      </c>
      <c r="DV78" t="s">
        <v>143</v>
      </c>
    </row>
    <row r="79" spans="1:126">
      <c r="A79" t="s">
        <v>160</v>
      </c>
      <c r="B79">
        <v>3</v>
      </c>
      <c r="C79">
        <v>6.9</v>
      </c>
      <c r="D79">
        <v>44405</v>
      </c>
      <c r="E79" t="s">
        <v>144</v>
      </c>
      <c r="F79" t="s">
        <v>145</v>
      </c>
      <c r="G79">
        <v>20020621</v>
      </c>
      <c r="H79" t="s">
        <v>606</v>
      </c>
      <c r="I79" t="s">
        <v>236</v>
      </c>
      <c r="J79">
        <v>20020624</v>
      </c>
      <c r="K79">
        <v>20021221</v>
      </c>
      <c r="L79" t="s">
        <v>133</v>
      </c>
      <c r="M79" t="s">
        <v>133</v>
      </c>
      <c r="N79" t="s">
        <v>133</v>
      </c>
      <c r="O79" t="s">
        <v>133</v>
      </c>
      <c r="P79">
        <v>-0.60340000000000005</v>
      </c>
      <c r="Q79" t="s">
        <v>135</v>
      </c>
      <c r="R79" t="s">
        <v>136</v>
      </c>
      <c r="S79" t="s">
        <v>135</v>
      </c>
      <c r="T79" t="s">
        <v>137</v>
      </c>
      <c r="U79" t="s">
        <v>137</v>
      </c>
      <c r="V79">
        <v>0</v>
      </c>
      <c r="W79" t="s">
        <v>147</v>
      </c>
      <c r="X79">
        <v>143.5</v>
      </c>
      <c r="Y79">
        <v>20020619</v>
      </c>
      <c r="Z79" t="s">
        <v>138</v>
      </c>
      <c r="AA79" t="s">
        <v>607</v>
      </c>
      <c r="AB79">
        <v>9903160</v>
      </c>
      <c r="AC79">
        <v>40</v>
      </c>
      <c r="AD79">
        <v>71.63</v>
      </c>
      <c r="AE79">
        <v>65.77</v>
      </c>
      <c r="AF79">
        <v>10.84</v>
      </c>
      <c r="AG79">
        <v>10.11</v>
      </c>
      <c r="AH79">
        <v>10.19</v>
      </c>
      <c r="AI79">
        <v>40</v>
      </c>
      <c r="AJ79" t="s">
        <v>608</v>
      </c>
      <c r="AK79">
        <v>40</v>
      </c>
      <c r="AL79">
        <v>3.6</v>
      </c>
      <c r="AM79">
        <v>3.3</v>
      </c>
      <c r="AN79">
        <v>6.9</v>
      </c>
      <c r="AO79">
        <v>0</v>
      </c>
      <c r="AP79">
        <v>3148</v>
      </c>
      <c r="AQ79">
        <v>3152</v>
      </c>
      <c r="AR79">
        <v>3150</v>
      </c>
      <c r="AS79">
        <v>13.2</v>
      </c>
      <c r="AT79">
        <v>13.8</v>
      </c>
      <c r="AU79">
        <v>13.5</v>
      </c>
      <c r="AV79">
        <v>2.21</v>
      </c>
      <c r="AW79">
        <v>2.2999999999999998</v>
      </c>
      <c r="AX79">
        <v>2.27</v>
      </c>
      <c r="AY79">
        <v>5339</v>
      </c>
      <c r="AZ79">
        <v>5878</v>
      </c>
      <c r="BA79">
        <v>5517</v>
      </c>
      <c r="BB79">
        <v>2044</v>
      </c>
      <c r="BC79">
        <v>2312</v>
      </c>
      <c r="BD79">
        <v>2187</v>
      </c>
      <c r="BE79">
        <v>836</v>
      </c>
      <c r="BF79">
        <v>864</v>
      </c>
      <c r="BG79">
        <v>849</v>
      </c>
      <c r="BH79">
        <v>143.4</v>
      </c>
      <c r="BI79">
        <v>143.6</v>
      </c>
      <c r="BJ79">
        <v>143.5</v>
      </c>
      <c r="BK79">
        <v>87.8</v>
      </c>
      <c r="BL79">
        <v>88</v>
      </c>
      <c r="BM79">
        <v>87.9</v>
      </c>
      <c r="BN79">
        <v>93.4</v>
      </c>
      <c r="BO79">
        <v>93.7</v>
      </c>
      <c r="BP79">
        <v>93.6</v>
      </c>
      <c r="BQ79">
        <v>5.5</v>
      </c>
      <c r="BR79">
        <v>5.8</v>
      </c>
      <c r="BS79">
        <v>5.6</v>
      </c>
      <c r="BT79">
        <v>27.8</v>
      </c>
      <c r="BU79">
        <v>32.700000000000003</v>
      </c>
      <c r="BV79">
        <v>30</v>
      </c>
      <c r="BW79">
        <v>267</v>
      </c>
      <c r="BX79">
        <v>276</v>
      </c>
      <c r="BY79">
        <v>272</v>
      </c>
      <c r="BZ79">
        <v>7.5</v>
      </c>
      <c r="CA79">
        <v>8.1</v>
      </c>
      <c r="CB79">
        <v>7.9</v>
      </c>
      <c r="CC79">
        <v>0.5</v>
      </c>
      <c r="CD79">
        <v>0.5</v>
      </c>
      <c r="CE79">
        <v>0.5</v>
      </c>
      <c r="CF79">
        <v>0.49</v>
      </c>
      <c r="CG79">
        <v>0.5</v>
      </c>
      <c r="CH79">
        <v>0.5</v>
      </c>
      <c r="CI79">
        <v>35</v>
      </c>
      <c r="CJ79">
        <v>35</v>
      </c>
      <c r="CK79">
        <v>35</v>
      </c>
      <c r="CL79">
        <v>230</v>
      </c>
      <c r="CM79">
        <v>261</v>
      </c>
      <c r="CN79">
        <v>249</v>
      </c>
      <c r="CO79">
        <v>1660</v>
      </c>
      <c r="CP79">
        <v>720</v>
      </c>
      <c r="CQ79">
        <v>540</v>
      </c>
      <c r="CR79">
        <v>1800</v>
      </c>
      <c r="CS79">
        <v>8.3799999999999999E-2</v>
      </c>
      <c r="CT79">
        <v>8.3799999999999999E-2</v>
      </c>
      <c r="CU79">
        <v>8.3799999999999999E-2</v>
      </c>
      <c r="CV79">
        <v>8.8900000000000007E-2</v>
      </c>
      <c r="CW79">
        <v>9.4E-2</v>
      </c>
      <c r="CX79">
        <v>9.2100000000000001E-2</v>
      </c>
      <c r="CY79">
        <v>6.8599999999999994E-2</v>
      </c>
      <c r="CZ79">
        <v>7.3700000000000002E-2</v>
      </c>
      <c r="DA79">
        <v>7.1099999999999997E-2</v>
      </c>
      <c r="DB79">
        <v>5.0799999999999998E-2</v>
      </c>
      <c r="DC79">
        <v>5.8400000000000001E-2</v>
      </c>
      <c r="DD79">
        <v>5.4600000000000003E-2</v>
      </c>
      <c r="DE79">
        <v>5.0799999999999998E-2</v>
      </c>
      <c r="DF79">
        <v>7.3700000000000002E-2</v>
      </c>
      <c r="DG79">
        <v>6.2899999999999998E-2</v>
      </c>
      <c r="DH79">
        <v>0</v>
      </c>
      <c r="DI79">
        <v>6</v>
      </c>
      <c r="DJ79">
        <v>6.0999999999999999E-2</v>
      </c>
      <c r="DK79">
        <v>1544</v>
      </c>
      <c r="DL79">
        <v>103</v>
      </c>
      <c r="DM79">
        <v>8252</v>
      </c>
      <c r="DN79" t="s">
        <v>188</v>
      </c>
      <c r="DO79">
        <v>2001</v>
      </c>
      <c r="DP79">
        <v>2405</v>
      </c>
      <c r="DQ79" t="s">
        <v>142</v>
      </c>
      <c r="DR79" t="s">
        <v>609</v>
      </c>
      <c r="DS79">
        <v>20020621</v>
      </c>
      <c r="DT79" t="s">
        <v>606</v>
      </c>
      <c r="DU79">
        <v>103</v>
      </c>
      <c r="DV79" t="s">
        <v>143</v>
      </c>
    </row>
    <row r="80" spans="1:126">
      <c r="A80" t="s">
        <v>160</v>
      </c>
      <c r="B80">
        <v>4</v>
      </c>
      <c r="C80">
        <v>6.8</v>
      </c>
      <c r="D80">
        <v>44404</v>
      </c>
      <c r="E80" t="s">
        <v>144</v>
      </c>
      <c r="F80" t="s">
        <v>145</v>
      </c>
      <c r="G80">
        <v>20020622</v>
      </c>
      <c r="H80" t="s">
        <v>533</v>
      </c>
      <c r="I80" t="s">
        <v>236</v>
      </c>
      <c r="J80">
        <v>20020624</v>
      </c>
      <c r="K80">
        <v>20021222</v>
      </c>
      <c r="L80" t="s">
        <v>133</v>
      </c>
      <c r="M80" t="s">
        <v>133</v>
      </c>
      <c r="N80" t="s">
        <v>133</v>
      </c>
      <c r="O80" t="s">
        <v>133</v>
      </c>
      <c r="P80">
        <v>-0.64659999999999995</v>
      </c>
      <c r="Q80" t="s">
        <v>135</v>
      </c>
      <c r="R80" t="s">
        <v>136</v>
      </c>
      <c r="S80" t="s">
        <v>135</v>
      </c>
      <c r="T80" t="s">
        <v>137</v>
      </c>
      <c r="U80" t="s">
        <v>137</v>
      </c>
      <c r="V80">
        <v>0</v>
      </c>
      <c r="W80" t="s">
        <v>147</v>
      </c>
      <c r="X80">
        <v>143.5</v>
      </c>
      <c r="Y80">
        <v>20020620</v>
      </c>
      <c r="Z80" t="s">
        <v>138</v>
      </c>
      <c r="AA80" t="s">
        <v>610</v>
      </c>
      <c r="AB80">
        <v>9903160</v>
      </c>
      <c r="AC80">
        <v>40</v>
      </c>
      <c r="AD80">
        <v>71.81</v>
      </c>
      <c r="AE80">
        <v>66.23</v>
      </c>
      <c r="AF80">
        <v>10.85</v>
      </c>
      <c r="AG80">
        <v>10.14</v>
      </c>
      <c r="AH80">
        <v>10.16</v>
      </c>
      <c r="AI80">
        <v>140</v>
      </c>
      <c r="AJ80" t="s">
        <v>611</v>
      </c>
      <c r="AK80">
        <v>40</v>
      </c>
      <c r="AL80">
        <v>3.9</v>
      </c>
      <c r="AM80">
        <v>2.9</v>
      </c>
      <c r="AN80">
        <v>6.8</v>
      </c>
      <c r="AO80">
        <v>0</v>
      </c>
      <c r="AP80">
        <v>3147</v>
      </c>
      <c r="AQ80">
        <v>3152</v>
      </c>
      <c r="AR80">
        <v>3150</v>
      </c>
      <c r="AS80">
        <v>13.1</v>
      </c>
      <c r="AT80">
        <v>13.7</v>
      </c>
      <c r="AU80">
        <v>13.5</v>
      </c>
      <c r="AV80">
        <v>2.15</v>
      </c>
      <c r="AW80">
        <v>2.2599999999999998</v>
      </c>
      <c r="AX80">
        <v>2.21</v>
      </c>
      <c r="AY80">
        <v>4580</v>
      </c>
      <c r="AZ80">
        <v>4913</v>
      </c>
      <c r="BA80">
        <v>4762</v>
      </c>
      <c r="BB80">
        <v>1688</v>
      </c>
      <c r="BC80">
        <v>1986</v>
      </c>
      <c r="BD80">
        <v>1860</v>
      </c>
      <c r="BE80">
        <v>844</v>
      </c>
      <c r="BF80">
        <v>856</v>
      </c>
      <c r="BG80">
        <v>850</v>
      </c>
      <c r="BH80">
        <v>143.4</v>
      </c>
      <c r="BI80">
        <v>143.6</v>
      </c>
      <c r="BJ80">
        <v>143.5</v>
      </c>
      <c r="BK80">
        <v>87.4</v>
      </c>
      <c r="BL80">
        <v>88.5</v>
      </c>
      <c r="BM80">
        <v>87.9</v>
      </c>
      <c r="BN80">
        <v>93.2</v>
      </c>
      <c r="BO80">
        <v>93.9</v>
      </c>
      <c r="BP80">
        <v>93.5</v>
      </c>
      <c r="BQ80">
        <v>5.4</v>
      </c>
      <c r="BR80">
        <v>5.9</v>
      </c>
      <c r="BS80">
        <v>5.6</v>
      </c>
      <c r="BT80">
        <v>27.2</v>
      </c>
      <c r="BU80">
        <v>31.2</v>
      </c>
      <c r="BV80">
        <v>28.9</v>
      </c>
      <c r="BW80">
        <v>270</v>
      </c>
      <c r="BX80">
        <v>278</v>
      </c>
      <c r="BY80">
        <v>273</v>
      </c>
      <c r="BZ80">
        <v>7.5</v>
      </c>
      <c r="CA80">
        <v>8.8000000000000007</v>
      </c>
      <c r="CB80">
        <v>8</v>
      </c>
      <c r="CC80">
        <v>0</v>
      </c>
      <c r="CD80">
        <v>0.1</v>
      </c>
      <c r="CE80">
        <v>0</v>
      </c>
      <c r="CF80">
        <v>0.5</v>
      </c>
      <c r="CG80">
        <v>0.5</v>
      </c>
      <c r="CH80">
        <v>0.5</v>
      </c>
      <c r="CI80">
        <v>35</v>
      </c>
      <c r="CJ80">
        <v>35</v>
      </c>
      <c r="CK80">
        <v>35</v>
      </c>
      <c r="CL80">
        <v>222</v>
      </c>
      <c r="CM80">
        <v>253</v>
      </c>
      <c r="CN80">
        <v>238</v>
      </c>
      <c r="CO80">
        <v>1660</v>
      </c>
      <c r="CP80">
        <v>720</v>
      </c>
      <c r="CQ80">
        <v>540</v>
      </c>
      <c r="CR80">
        <v>1700</v>
      </c>
      <c r="CS80">
        <v>8.3799999999999999E-2</v>
      </c>
      <c r="CT80">
        <v>8.6400000000000005E-2</v>
      </c>
      <c r="CU80">
        <v>8.5099999999999995E-2</v>
      </c>
      <c r="CV80">
        <v>9.6500000000000002E-2</v>
      </c>
      <c r="CW80">
        <v>0.1041</v>
      </c>
      <c r="CX80">
        <v>0.10100000000000001</v>
      </c>
      <c r="CY80">
        <v>6.3500000000000001E-2</v>
      </c>
      <c r="CZ80">
        <v>6.8599999999999994E-2</v>
      </c>
      <c r="DA80">
        <v>6.4799999999999996E-2</v>
      </c>
      <c r="DB80">
        <v>6.8599999999999994E-2</v>
      </c>
      <c r="DC80">
        <v>7.3700000000000002E-2</v>
      </c>
      <c r="DD80">
        <v>7.1800000000000003E-2</v>
      </c>
      <c r="DE80">
        <v>7.3700000000000002E-2</v>
      </c>
      <c r="DF80">
        <v>7.6200000000000004E-2</v>
      </c>
      <c r="DG80">
        <v>7.4899999999999994E-2</v>
      </c>
      <c r="DH80">
        <v>5.1000000000000004E-3</v>
      </c>
      <c r="DI80">
        <v>9</v>
      </c>
      <c r="DJ80">
        <v>6.0999999999999999E-2</v>
      </c>
      <c r="DK80">
        <v>1510</v>
      </c>
      <c r="DL80">
        <v>152</v>
      </c>
      <c r="DM80">
        <v>8252</v>
      </c>
      <c r="DN80" t="s">
        <v>188</v>
      </c>
      <c r="DO80">
        <v>2004</v>
      </c>
      <c r="DP80">
        <v>2405</v>
      </c>
      <c r="DQ80" t="s">
        <v>142</v>
      </c>
      <c r="DR80">
        <v>82</v>
      </c>
      <c r="DS80">
        <v>20020622</v>
      </c>
      <c r="DT80" t="s">
        <v>533</v>
      </c>
      <c r="DU80">
        <v>152</v>
      </c>
      <c r="DV80" t="s">
        <v>143</v>
      </c>
    </row>
    <row r="81" spans="1:126">
      <c r="A81" t="s">
        <v>126</v>
      </c>
      <c r="B81">
        <v>4</v>
      </c>
      <c r="C81">
        <v>14.3</v>
      </c>
      <c r="D81">
        <v>43559</v>
      </c>
      <c r="E81" t="s">
        <v>577</v>
      </c>
      <c r="F81" t="s">
        <v>145</v>
      </c>
      <c r="G81">
        <v>20020705</v>
      </c>
      <c r="H81" t="s">
        <v>616</v>
      </c>
      <c r="I81" t="s">
        <v>236</v>
      </c>
      <c r="J81">
        <v>20020705</v>
      </c>
      <c r="K81">
        <v>20030105</v>
      </c>
      <c r="L81" t="s">
        <v>133</v>
      </c>
      <c r="M81" t="s">
        <v>133</v>
      </c>
      <c r="N81" t="s">
        <v>133</v>
      </c>
      <c r="O81" t="s">
        <v>133</v>
      </c>
      <c r="P81">
        <v>0.30520000000000003</v>
      </c>
      <c r="Q81" t="s">
        <v>135</v>
      </c>
      <c r="R81" t="s">
        <v>136</v>
      </c>
      <c r="S81" t="s">
        <v>135</v>
      </c>
      <c r="T81" t="s">
        <v>137</v>
      </c>
      <c r="U81" t="s">
        <v>137</v>
      </c>
      <c r="V81">
        <v>0</v>
      </c>
      <c r="W81" t="s">
        <v>286</v>
      </c>
      <c r="X81">
        <v>143.5</v>
      </c>
      <c r="Y81">
        <v>20020703</v>
      </c>
      <c r="Z81" t="s">
        <v>138</v>
      </c>
      <c r="AA81" t="s">
        <v>617</v>
      </c>
      <c r="AB81">
        <v>109688</v>
      </c>
      <c r="AC81">
        <v>40</v>
      </c>
      <c r="AD81">
        <v>59.02</v>
      </c>
      <c r="AE81">
        <v>51.64</v>
      </c>
      <c r="AF81">
        <v>10.14</v>
      </c>
      <c r="AG81">
        <v>9.0399999999999991</v>
      </c>
      <c r="AH81">
        <v>9.27</v>
      </c>
      <c r="AI81">
        <v>410</v>
      </c>
      <c r="AJ81" t="s">
        <v>618</v>
      </c>
      <c r="AK81">
        <v>40</v>
      </c>
      <c r="AL81">
        <v>6.6</v>
      </c>
      <c r="AM81">
        <v>7.7</v>
      </c>
      <c r="AN81">
        <v>14.3</v>
      </c>
      <c r="AO81">
        <v>0</v>
      </c>
      <c r="AP81">
        <v>3151</v>
      </c>
      <c r="AQ81">
        <v>3161</v>
      </c>
      <c r="AR81">
        <v>3155.3</v>
      </c>
      <c r="AS81">
        <v>13.6</v>
      </c>
      <c r="AT81">
        <v>13.8</v>
      </c>
      <c r="AU81">
        <v>13.6</v>
      </c>
      <c r="AV81">
        <v>2.27</v>
      </c>
      <c r="AW81">
        <v>2.35</v>
      </c>
      <c r="AX81">
        <v>2.3199999999999998</v>
      </c>
      <c r="AY81">
        <v>6.7</v>
      </c>
      <c r="AZ81">
        <v>7.8</v>
      </c>
      <c r="BA81">
        <v>7.6</v>
      </c>
      <c r="BB81">
        <v>0</v>
      </c>
      <c r="BC81">
        <v>0</v>
      </c>
      <c r="BD81">
        <v>0</v>
      </c>
      <c r="BE81">
        <v>844</v>
      </c>
      <c r="BF81">
        <v>872</v>
      </c>
      <c r="BG81">
        <v>858</v>
      </c>
      <c r="BH81">
        <v>143.19999999999999</v>
      </c>
      <c r="BI81">
        <v>143.80000000000001</v>
      </c>
      <c r="BJ81">
        <v>143.5</v>
      </c>
      <c r="BK81">
        <v>87.5</v>
      </c>
      <c r="BL81">
        <v>88.3</v>
      </c>
      <c r="BM81">
        <v>88</v>
      </c>
      <c r="BN81">
        <v>93.1</v>
      </c>
      <c r="BO81">
        <v>93.9</v>
      </c>
      <c r="BP81">
        <v>93.7</v>
      </c>
      <c r="BQ81">
        <v>5.5</v>
      </c>
      <c r="BR81">
        <v>6</v>
      </c>
      <c r="BS81">
        <v>5.7</v>
      </c>
      <c r="BT81">
        <v>23.5</v>
      </c>
      <c r="BU81">
        <v>26.7</v>
      </c>
      <c r="BV81">
        <v>24.7</v>
      </c>
      <c r="BW81">
        <v>276</v>
      </c>
      <c r="BX81">
        <v>276</v>
      </c>
      <c r="BY81">
        <v>276</v>
      </c>
      <c r="BZ81">
        <v>8.8000000000000007</v>
      </c>
      <c r="CA81">
        <v>10.8</v>
      </c>
      <c r="CB81">
        <v>10.199999999999999</v>
      </c>
      <c r="CC81">
        <v>0.4</v>
      </c>
      <c r="CD81">
        <v>0.4</v>
      </c>
      <c r="CE81">
        <v>0.4</v>
      </c>
      <c r="CF81">
        <v>0.47</v>
      </c>
      <c r="CG81">
        <v>0.6</v>
      </c>
      <c r="CH81">
        <v>0.51</v>
      </c>
      <c r="CI81">
        <v>35</v>
      </c>
      <c r="CJ81">
        <v>35</v>
      </c>
      <c r="CK81">
        <v>35</v>
      </c>
      <c r="CL81">
        <v>138.80000000000001</v>
      </c>
      <c r="CM81">
        <v>192.6</v>
      </c>
      <c r="CN81">
        <v>168.6</v>
      </c>
      <c r="CO81">
        <v>1660</v>
      </c>
      <c r="CP81">
        <v>720</v>
      </c>
      <c r="CQ81">
        <v>720</v>
      </c>
      <c r="CR81">
        <v>1250</v>
      </c>
      <c r="CS81">
        <v>6.0999999999999999E-2</v>
      </c>
      <c r="CT81">
        <v>6.0999999999999999E-2</v>
      </c>
      <c r="CU81">
        <v>6.0999999999999999E-2</v>
      </c>
      <c r="CV81">
        <v>7.8700000000000006E-2</v>
      </c>
      <c r="CW81">
        <v>7.8700000000000006E-2</v>
      </c>
      <c r="CX81">
        <v>7.8700000000000006E-2</v>
      </c>
      <c r="CY81">
        <v>6.8599999999999994E-2</v>
      </c>
      <c r="CZ81">
        <v>6.8599999999999994E-2</v>
      </c>
      <c r="DA81">
        <v>6.8599999999999994E-2</v>
      </c>
      <c r="DB81">
        <v>6.6000000000000003E-2</v>
      </c>
      <c r="DC81">
        <v>6.6000000000000003E-2</v>
      </c>
      <c r="DD81">
        <v>6.6000000000000003E-2</v>
      </c>
      <c r="DE81">
        <v>5.0799999999999998E-2</v>
      </c>
      <c r="DF81">
        <v>6.6000000000000003E-2</v>
      </c>
      <c r="DG81">
        <v>5.8400000000000001E-2</v>
      </c>
      <c r="DH81">
        <v>0</v>
      </c>
      <c r="DI81">
        <v>3</v>
      </c>
      <c r="DJ81">
        <v>5.33E-2</v>
      </c>
      <c r="DK81" t="s">
        <v>515</v>
      </c>
      <c r="DL81" t="s">
        <v>141</v>
      </c>
      <c r="DM81">
        <v>8252</v>
      </c>
      <c r="DN81">
        <v>8231</v>
      </c>
      <c r="DO81">
        <v>1288</v>
      </c>
      <c r="DP81" t="s">
        <v>619</v>
      </c>
      <c r="DQ81" t="s">
        <v>142</v>
      </c>
      <c r="DR81">
        <v>122</v>
      </c>
      <c r="DS81">
        <v>20020705</v>
      </c>
      <c r="DT81" t="s">
        <v>616</v>
      </c>
      <c r="DU81">
        <v>119</v>
      </c>
      <c r="DV81" t="s">
        <v>143</v>
      </c>
    </row>
    <row r="82" spans="1:126">
      <c r="A82" t="s">
        <v>126</v>
      </c>
      <c r="B82">
        <v>3</v>
      </c>
      <c r="C82">
        <v>13</v>
      </c>
      <c r="D82">
        <v>43560</v>
      </c>
      <c r="E82" t="s">
        <v>577</v>
      </c>
      <c r="F82" t="s">
        <v>145</v>
      </c>
      <c r="G82">
        <v>20020801</v>
      </c>
      <c r="H82" t="s">
        <v>593</v>
      </c>
      <c r="I82" t="s">
        <v>236</v>
      </c>
      <c r="J82">
        <v>20020802</v>
      </c>
      <c r="K82">
        <v>20030201</v>
      </c>
      <c r="L82" t="s">
        <v>133</v>
      </c>
      <c r="M82" t="s">
        <v>133</v>
      </c>
      <c r="N82" t="s">
        <v>133</v>
      </c>
      <c r="O82" t="s">
        <v>133</v>
      </c>
      <c r="P82">
        <v>0</v>
      </c>
      <c r="Q82" t="s">
        <v>135</v>
      </c>
      <c r="R82" t="s">
        <v>136</v>
      </c>
      <c r="S82" t="s">
        <v>135</v>
      </c>
      <c r="T82" t="s">
        <v>137</v>
      </c>
      <c r="U82" t="s">
        <v>137</v>
      </c>
      <c r="V82">
        <v>0</v>
      </c>
      <c r="W82" t="s">
        <v>286</v>
      </c>
      <c r="X82">
        <v>143.5</v>
      </c>
      <c r="Y82">
        <v>20020730</v>
      </c>
      <c r="Z82" t="s">
        <v>138</v>
      </c>
      <c r="AA82" t="s">
        <v>622</v>
      </c>
      <c r="AB82">
        <v>109688</v>
      </c>
      <c r="AC82">
        <v>40</v>
      </c>
      <c r="AD82">
        <v>58.3</v>
      </c>
      <c r="AE82">
        <v>52.6</v>
      </c>
      <c r="AF82">
        <v>10.16</v>
      </c>
      <c r="AG82">
        <v>9.2799999999999994</v>
      </c>
      <c r="AH82">
        <v>9.27</v>
      </c>
      <c r="AI82">
        <v>200</v>
      </c>
      <c r="AJ82" t="s">
        <v>623</v>
      </c>
      <c r="AK82">
        <v>40</v>
      </c>
      <c r="AL82">
        <v>8.3000000000000007</v>
      </c>
      <c r="AM82">
        <v>4.7</v>
      </c>
      <c r="AN82">
        <v>13</v>
      </c>
      <c r="AO82">
        <v>0</v>
      </c>
      <c r="AP82">
        <v>3147</v>
      </c>
      <c r="AQ82">
        <v>3155</v>
      </c>
      <c r="AR82">
        <v>3151</v>
      </c>
      <c r="AS82">
        <v>13.2</v>
      </c>
      <c r="AT82">
        <v>13.6</v>
      </c>
      <c r="AU82">
        <v>13.4</v>
      </c>
      <c r="AV82">
        <v>2.2000000000000002</v>
      </c>
      <c r="AW82">
        <v>2.3199999999999998</v>
      </c>
      <c r="AX82">
        <v>2.2999999999999998</v>
      </c>
      <c r="AY82">
        <v>6.2</v>
      </c>
      <c r="AZ82">
        <v>6.6</v>
      </c>
      <c r="BA82">
        <v>6.4</v>
      </c>
      <c r="BB82">
        <v>0</v>
      </c>
      <c r="BC82">
        <v>0</v>
      </c>
      <c r="BD82">
        <v>0</v>
      </c>
      <c r="BE82">
        <v>836</v>
      </c>
      <c r="BF82">
        <v>859</v>
      </c>
      <c r="BG82">
        <v>847</v>
      </c>
      <c r="BH82">
        <v>143.1</v>
      </c>
      <c r="BI82">
        <v>143.9</v>
      </c>
      <c r="BJ82">
        <v>143.4</v>
      </c>
      <c r="BK82">
        <v>87.5</v>
      </c>
      <c r="BL82">
        <v>88.3</v>
      </c>
      <c r="BM82">
        <v>88</v>
      </c>
      <c r="BN82">
        <v>93.2</v>
      </c>
      <c r="BO82">
        <v>93.9</v>
      </c>
      <c r="BP82">
        <v>93.6</v>
      </c>
      <c r="BQ82">
        <v>5.3</v>
      </c>
      <c r="BR82">
        <v>5.9</v>
      </c>
      <c r="BS82">
        <v>5.6</v>
      </c>
      <c r="BT82">
        <v>24.3</v>
      </c>
      <c r="BU82">
        <v>29.1</v>
      </c>
      <c r="BV82">
        <v>26.5</v>
      </c>
      <c r="BW82">
        <v>276</v>
      </c>
      <c r="BX82">
        <v>276</v>
      </c>
      <c r="BY82">
        <v>276</v>
      </c>
      <c r="BZ82">
        <v>10.1</v>
      </c>
      <c r="CA82">
        <v>10.1</v>
      </c>
      <c r="CB82">
        <v>10.1</v>
      </c>
      <c r="CC82">
        <v>0.4</v>
      </c>
      <c r="CD82">
        <v>0.6</v>
      </c>
      <c r="CE82">
        <v>0.5</v>
      </c>
      <c r="CF82">
        <v>0.45</v>
      </c>
      <c r="CG82">
        <v>0.52</v>
      </c>
      <c r="CH82">
        <v>0.5</v>
      </c>
      <c r="CI82">
        <v>35</v>
      </c>
      <c r="CJ82">
        <v>35</v>
      </c>
      <c r="CK82">
        <v>35</v>
      </c>
      <c r="CL82">
        <v>124.6</v>
      </c>
      <c r="CM82">
        <v>155.69999999999999</v>
      </c>
      <c r="CN82">
        <v>137.6</v>
      </c>
      <c r="CO82">
        <v>1660</v>
      </c>
      <c r="CP82">
        <v>720</v>
      </c>
      <c r="CQ82">
        <v>720</v>
      </c>
      <c r="CR82">
        <v>1460</v>
      </c>
      <c r="CS82">
        <v>5.33E-2</v>
      </c>
      <c r="CT82">
        <v>5.33E-2</v>
      </c>
      <c r="CU82">
        <v>5.33E-2</v>
      </c>
      <c r="CV82">
        <v>8.1299999999999997E-2</v>
      </c>
      <c r="CW82">
        <v>8.1299999999999997E-2</v>
      </c>
      <c r="CX82">
        <v>8.1299999999999997E-2</v>
      </c>
      <c r="CY82">
        <v>6.0999999999999999E-2</v>
      </c>
      <c r="CZ82">
        <v>6.0999999999999999E-2</v>
      </c>
      <c r="DA82">
        <v>6.0999999999999999E-2</v>
      </c>
      <c r="DB82">
        <v>5.5899999999999998E-2</v>
      </c>
      <c r="DC82">
        <v>5.5899999999999998E-2</v>
      </c>
      <c r="DD82">
        <v>5.5899999999999998E-2</v>
      </c>
      <c r="DE82">
        <v>5.0799999999999998E-2</v>
      </c>
      <c r="DF82">
        <v>7.6200000000000004E-2</v>
      </c>
      <c r="DG82">
        <v>6.3500000000000001E-2</v>
      </c>
      <c r="DH82">
        <v>0</v>
      </c>
      <c r="DI82">
        <v>4</v>
      </c>
      <c r="DJ82">
        <v>4.3200000000000002E-2</v>
      </c>
      <c r="DK82" t="s">
        <v>267</v>
      </c>
      <c r="DL82" t="s">
        <v>182</v>
      </c>
      <c r="DM82">
        <v>8252</v>
      </c>
      <c r="DN82">
        <v>8231</v>
      </c>
      <c r="DO82">
        <v>1291</v>
      </c>
      <c r="DP82" t="s">
        <v>516</v>
      </c>
      <c r="DQ82" t="s">
        <v>142</v>
      </c>
      <c r="DR82">
        <v>55</v>
      </c>
      <c r="DS82">
        <v>20020801</v>
      </c>
      <c r="DT82" t="s">
        <v>593</v>
      </c>
      <c r="DU82" t="s">
        <v>302</v>
      </c>
      <c r="DV82" t="s">
        <v>143</v>
      </c>
    </row>
    <row r="83" spans="1:126">
      <c r="A83" t="s">
        <v>160</v>
      </c>
      <c r="B83">
        <v>3</v>
      </c>
      <c r="C83">
        <v>15.2</v>
      </c>
      <c r="D83">
        <v>42448</v>
      </c>
      <c r="E83" t="s">
        <v>577</v>
      </c>
      <c r="F83" t="s">
        <v>145</v>
      </c>
      <c r="G83">
        <v>20020926</v>
      </c>
      <c r="H83" t="s">
        <v>627</v>
      </c>
      <c r="I83" t="s">
        <v>236</v>
      </c>
      <c r="J83">
        <v>20020927</v>
      </c>
      <c r="K83">
        <v>20030326</v>
      </c>
      <c r="L83" t="s">
        <v>628</v>
      </c>
      <c r="M83" t="s">
        <v>133</v>
      </c>
      <c r="N83" t="s">
        <v>133</v>
      </c>
      <c r="O83" t="s">
        <v>133</v>
      </c>
      <c r="P83">
        <v>0.51639999999999997</v>
      </c>
      <c r="Q83" t="s">
        <v>135</v>
      </c>
      <c r="R83" t="s">
        <v>136</v>
      </c>
      <c r="S83" t="s">
        <v>135</v>
      </c>
      <c r="T83" t="s">
        <v>137</v>
      </c>
      <c r="U83" t="s">
        <v>137</v>
      </c>
      <c r="V83">
        <v>0</v>
      </c>
      <c r="W83" t="s">
        <v>151</v>
      </c>
      <c r="X83">
        <v>143.5</v>
      </c>
      <c r="Y83">
        <v>20020924</v>
      </c>
      <c r="Z83" t="s">
        <v>138</v>
      </c>
      <c r="AA83" t="s">
        <v>629</v>
      </c>
      <c r="AB83">
        <v>9903160</v>
      </c>
      <c r="AC83">
        <v>40</v>
      </c>
      <c r="AD83">
        <v>59.14</v>
      </c>
      <c r="AE83">
        <v>53.29</v>
      </c>
      <c r="AF83">
        <v>10.16</v>
      </c>
      <c r="AG83">
        <v>9.27</v>
      </c>
      <c r="AH83">
        <v>9.33</v>
      </c>
      <c r="AI83">
        <v>140</v>
      </c>
      <c r="AJ83" t="s">
        <v>630</v>
      </c>
      <c r="AK83">
        <v>40</v>
      </c>
      <c r="AL83">
        <v>7.9</v>
      </c>
      <c r="AM83">
        <v>7.3</v>
      </c>
      <c r="AN83">
        <v>15.2</v>
      </c>
      <c r="AO83">
        <v>0</v>
      </c>
      <c r="AP83">
        <v>3148</v>
      </c>
      <c r="AQ83">
        <v>3152</v>
      </c>
      <c r="AR83">
        <v>3150</v>
      </c>
      <c r="AS83">
        <v>13.3</v>
      </c>
      <c r="AT83">
        <v>13.5</v>
      </c>
      <c r="AU83">
        <v>13.4</v>
      </c>
      <c r="AV83">
        <v>2.2000000000000002</v>
      </c>
      <c r="AW83">
        <v>2.27</v>
      </c>
      <c r="AX83">
        <v>2.2400000000000002</v>
      </c>
      <c r="AY83">
        <v>4849</v>
      </c>
      <c r="AZ83">
        <v>5336</v>
      </c>
      <c r="BA83">
        <v>5029</v>
      </c>
      <c r="BB83">
        <v>2058</v>
      </c>
      <c r="BC83">
        <v>2387</v>
      </c>
      <c r="BD83">
        <v>2208</v>
      </c>
      <c r="BE83">
        <v>839</v>
      </c>
      <c r="BF83">
        <v>858</v>
      </c>
      <c r="BG83">
        <v>849</v>
      </c>
      <c r="BH83">
        <v>143.30000000000001</v>
      </c>
      <c r="BI83">
        <v>143.6</v>
      </c>
      <c r="BJ83">
        <v>143.5</v>
      </c>
      <c r="BK83">
        <v>87.8</v>
      </c>
      <c r="BL83">
        <v>88</v>
      </c>
      <c r="BM83">
        <v>87.9</v>
      </c>
      <c r="BN83">
        <v>93.7</v>
      </c>
      <c r="BO83">
        <v>93.9</v>
      </c>
      <c r="BP83">
        <v>93.8</v>
      </c>
      <c r="BQ83">
        <v>5.8</v>
      </c>
      <c r="BR83">
        <v>6</v>
      </c>
      <c r="BS83">
        <v>5.9</v>
      </c>
      <c r="BT83">
        <v>27</v>
      </c>
      <c r="BU83">
        <v>30.8</v>
      </c>
      <c r="BV83">
        <v>28.4</v>
      </c>
      <c r="BW83">
        <v>267</v>
      </c>
      <c r="BX83">
        <v>280</v>
      </c>
      <c r="BY83">
        <v>275</v>
      </c>
      <c r="BZ83">
        <v>8.4</v>
      </c>
      <c r="CA83">
        <v>8.6</v>
      </c>
      <c r="CB83">
        <v>8.5</v>
      </c>
      <c r="CC83">
        <v>0.3</v>
      </c>
      <c r="CD83">
        <v>0.4</v>
      </c>
      <c r="CE83">
        <v>0.3</v>
      </c>
      <c r="CF83">
        <v>0.47</v>
      </c>
      <c r="CG83">
        <v>0.51</v>
      </c>
      <c r="CH83">
        <v>0.5</v>
      </c>
      <c r="CI83">
        <v>35</v>
      </c>
      <c r="CJ83">
        <v>35</v>
      </c>
      <c r="CK83">
        <v>35</v>
      </c>
      <c r="CL83">
        <v>52</v>
      </c>
      <c r="CM83">
        <v>100</v>
      </c>
      <c r="CN83">
        <v>86</v>
      </c>
      <c r="CO83">
        <v>1660</v>
      </c>
      <c r="CP83">
        <v>720</v>
      </c>
      <c r="CQ83">
        <v>540</v>
      </c>
      <c r="CR83">
        <v>1700</v>
      </c>
      <c r="CS83">
        <v>8.6400000000000005E-2</v>
      </c>
      <c r="CT83">
        <v>8.8900000000000007E-2</v>
      </c>
      <c r="CU83">
        <v>8.7599999999999997E-2</v>
      </c>
      <c r="CV83">
        <v>9.4E-2</v>
      </c>
      <c r="CW83">
        <v>0.1016</v>
      </c>
      <c r="CX83">
        <v>9.9099999999999994E-2</v>
      </c>
      <c r="CY83">
        <v>7.1099999999999997E-2</v>
      </c>
      <c r="CZ83">
        <v>7.1099999999999997E-2</v>
      </c>
      <c r="DA83">
        <v>7.1099999999999997E-2</v>
      </c>
      <c r="DB83">
        <v>5.0799999999999998E-2</v>
      </c>
      <c r="DC83">
        <v>5.8400000000000001E-2</v>
      </c>
      <c r="DD83">
        <v>5.5199999999999999E-2</v>
      </c>
      <c r="DE83">
        <v>5.8400000000000001E-2</v>
      </c>
      <c r="DF83">
        <v>7.6200000000000004E-2</v>
      </c>
      <c r="DG83">
        <v>6.6699999999999995E-2</v>
      </c>
      <c r="DH83">
        <v>0</v>
      </c>
      <c r="DI83">
        <v>2</v>
      </c>
      <c r="DJ83">
        <v>4.8300000000000003E-2</v>
      </c>
      <c r="DK83">
        <v>1544</v>
      </c>
      <c r="DL83">
        <v>103</v>
      </c>
      <c r="DM83">
        <v>8252</v>
      </c>
      <c r="DN83" t="s">
        <v>188</v>
      </c>
      <c r="DO83">
        <v>2001</v>
      </c>
      <c r="DP83">
        <v>2405</v>
      </c>
      <c r="DQ83" t="s">
        <v>142</v>
      </c>
      <c r="DR83">
        <v>178</v>
      </c>
      <c r="DS83">
        <v>20020926</v>
      </c>
      <c r="DT83" t="s">
        <v>627</v>
      </c>
      <c r="DU83">
        <v>103</v>
      </c>
      <c r="DV83" t="s">
        <v>143</v>
      </c>
    </row>
    <row r="84" spans="1:126">
      <c r="A84" t="s">
        <v>160</v>
      </c>
      <c r="B84">
        <v>4</v>
      </c>
      <c r="C84">
        <v>9.1</v>
      </c>
      <c r="D84">
        <v>45284</v>
      </c>
      <c r="E84" t="s">
        <v>144</v>
      </c>
      <c r="F84" t="s">
        <v>145</v>
      </c>
      <c r="G84">
        <v>20021104</v>
      </c>
      <c r="H84" t="s">
        <v>631</v>
      </c>
      <c r="I84" t="s">
        <v>236</v>
      </c>
      <c r="J84">
        <v>20021104</v>
      </c>
      <c r="K84">
        <v>20030504</v>
      </c>
      <c r="L84" t="s">
        <v>133</v>
      </c>
      <c r="M84" t="s">
        <v>133</v>
      </c>
      <c r="N84" t="s">
        <v>133</v>
      </c>
      <c r="O84" t="s">
        <v>133</v>
      </c>
      <c r="P84">
        <v>0.3448</v>
      </c>
      <c r="Q84" t="s">
        <v>135</v>
      </c>
      <c r="R84" t="s">
        <v>136</v>
      </c>
      <c r="S84" t="s">
        <v>135</v>
      </c>
      <c r="T84" t="s">
        <v>137</v>
      </c>
      <c r="U84" t="s">
        <v>137</v>
      </c>
      <c r="V84">
        <v>0</v>
      </c>
      <c r="W84" t="s">
        <v>147</v>
      </c>
      <c r="X84">
        <v>143.5</v>
      </c>
      <c r="Y84">
        <v>20021102</v>
      </c>
      <c r="Z84" t="s">
        <v>138</v>
      </c>
      <c r="AA84" t="s">
        <v>632</v>
      </c>
      <c r="AB84">
        <v>9903160</v>
      </c>
      <c r="AC84">
        <v>40</v>
      </c>
      <c r="AD84">
        <v>71.73</v>
      </c>
      <c r="AE84">
        <v>66.209999999999994</v>
      </c>
      <c r="AF84">
        <v>10.9</v>
      </c>
      <c r="AG84">
        <v>10.25</v>
      </c>
      <c r="AH84">
        <v>10.28</v>
      </c>
      <c r="AI84">
        <v>-10</v>
      </c>
      <c r="AJ84" t="s">
        <v>633</v>
      </c>
      <c r="AK84">
        <v>40</v>
      </c>
      <c r="AL84">
        <v>4.7</v>
      </c>
      <c r="AM84">
        <v>4.4000000000000004</v>
      </c>
      <c r="AN84">
        <v>9.1</v>
      </c>
      <c r="AO84">
        <v>0</v>
      </c>
      <c r="AP84">
        <v>3149</v>
      </c>
      <c r="AQ84">
        <v>3152</v>
      </c>
      <c r="AR84">
        <v>3150</v>
      </c>
      <c r="AS84">
        <v>13.4</v>
      </c>
      <c r="AT84">
        <v>13.6</v>
      </c>
      <c r="AU84">
        <v>13.5</v>
      </c>
      <c r="AV84">
        <v>2.1800000000000002</v>
      </c>
      <c r="AW84">
        <v>2.29</v>
      </c>
      <c r="AX84">
        <v>2.23</v>
      </c>
      <c r="AY84">
        <v>4472</v>
      </c>
      <c r="AZ84">
        <v>4869</v>
      </c>
      <c r="BA84">
        <v>4743</v>
      </c>
      <c r="BB84">
        <v>1861</v>
      </c>
      <c r="BC84">
        <v>2080</v>
      </c>
      <c r="BD84">
        <v>1993</v>
      </c>
      <c r="BE84">
        <v>837</v>
      </c>
      <c r="BF84">
        <v>873</v>
      </c>
      <c r="BG84">
        <v>852</v>
      </c>
      <c r="BH84">
        <v>143.4</v>
      </c>
      <c r="BI84">
        <v>143.6</v>
      </c>
      <c r="BJ84">
        <v>143.5</v>
      </c>
      <c r="BK84">
        <v>87.6</v>
      </c>
      <c r="BL84">
        <v>88</v>
      </c>
      <c r="BM84">
        <v>87.9</v>
      </c>
      <c r="BN84">
        <v>93.4</v>
      </c>
      <c r="BO84">
        <v>93.6</v>
      </c>
      <c r="BP84">
        <v>93.5</v>
      </c>
      <c r="BQ84">
        <v>5.5</v>
      </c>
      <c r="BR84">
        <v>5.8</v>
      </c>
      <c r="BS84">
        <v>5.6</v>
      </c>
      <c r="BT84">
        <v>25.2</v>
      </c>
      <c r="BU84">
        <v>33.5</v>
      </c>
      <c r="BV84">
        <v>26.2</v>
      </c>
      <c r="BW84">
        <v>271</v>
      </c>
      <c r="BX84">
        <v>278</v>
      </c>
      <c r="BY84">
        <v>275</v>
      </c>
      <c r="BZ84">
        <v>9.3000000000000007</v>
      </c>
      <c r="CA84">
        <v>9.8000000000000007</v>
      </c>
      <c r="CB84">
        <v>9.6999999999999993</v>
      </c>
      <c r="CC84">
        <v>0</v>
      </c>
      <c r="CD84">
        <v>0</v>
      </c>
      <c r="CE84">
        <v>0</v>
      </c>
      <c r="CF84">
        <v>0.48</v>
      </c>
      <c r="CG84">
        <v>0.54</v>
      </c>
      <c r="CH84">
        <v>0.51</v>
      </c>
      <c r="CI84">
        <v>35</v>
      </c>
      <c r="CJ84">
        <v>35</v>
      </c>
      <c r="CK84">
        <v>35</v>
      </c>
      <c r="CL84">
        <v>201</v>
      </c>
      <c r="CM84">
        <v>230</v>
      </c>
      <c r="CN84">
        <v>213</v>
      </c>
      <c r="CO84">
        <v>1660</v>
      </c>
      <c r="CP84">
        <v>720</v>
      </c>
      <c r="CQ84">
        <v>540</v>
      </c>
      <c r="CR84">
        <v>1850</v>
      </c>
      <c r="CS84">
        <v>8.3799999999999999E-2</v>
      </c>
      <c r="CT84">
        <v>8.8900000000000007E-2</v>
      </c>
      <c r="CU84">
        <v>8.6400000000000005E-2</v>
      </c>
      <c r="CV84">
        <v>8.8900000000000007E-2</v>
      </c>
      <c r="CW84">
        <v>9.4E-2</v>
      </c>
      <c r="CX84">
        <v>9.2100000000000001E-2</v>
      </c>
      <c r="CY84">
        <v>6.0999999999999999E-2</v>
      </c>
      <c r="CZ84">
        <v>6.6000000000000003E-2</v>
      </c>
      <c r="DA84">
        <v>6.3500000000000001E-2</v>
      </c>
      <c r="DB84">
        <v>6.6000000000000003E-2</v>
      </c>
      <c r="DC84">
        <v>7.6200000000000004E-2</v>
      </c>
      <c r="DD84">
        <v>7.1099999999999997E-2</v>
      </c>
      <c r="DE84">
        <v>6.6000000000000003E-2</v>
      </c>
      <c r="DF84">
        <v>7.6200000000000004E-2</v>
      </c>
      <c r="DG84">
        <v>7.1099999999999997E-2</v>
      </c>
      <c r="DH84">
        <v>2.5000000000000001E-3</v>
      </c>
      <c r="DI84">
        <v>1</v>
      </c>
      <c r="DJ84">
        <v>3.0499999999999999E-2</v>
      </c>
      <c r="DK84">
        <v>1622</v>
      </c>
      <c r="DL84">
        <v>205</v>
      </c>
      <c r="DM84">
        <v>8252</v>
      </c>
      <c r="DN84" t="s">
        <v>188</v>
      </c>
      <c r="DO84">
        <v>2003</v>
      </c>
      <c r="DP84">
        <v>2405</v>
      </c>
      <c r="DQ84" t="s">
        <v>142</v>
      </c>
      <c r="DR84">
        <v>82</v>
      </c>
      <c r="DS84">
        <v>20021104</v>
      </c>
      <c r="DT84" t="s">
        <v>631</v>
      </c>
      <c r="DU84">
        <v>205</v>
      </c>
      <c r="DV84" t="s">
        <v>143</v>
      </c>
    </row>
    <row r="85" spans="1:126">
      <c r="A85" t="s">
        <v>160</v>
      </c>
      <c r="B85">
        <v>4</v>
      </c>
      <c r="C85">
        <v>7.5</v>
      </c>
      <c r="D85">
        <v>45285</v>
      </c>
      <c r="E85" t="s">
        <v>144</v>
      </c>
      <c r="F85" t="s">
        <v>145</v>
      </c>
      <c r="G85">
        <v>20021111</v>
      </c>
      <c r="H85" t="s">
        <v>190</v>
      </c>
      <c r="I85" t="s">
        <v>236</v>
      </c>
      <c r="J85">
        <v>20021113</v>
      </c>
      <c r="K85">
        <v>20030511</v>
      </c>
      <c r="L85" t="s">
        <v>133</v>
      </c>
      <c r="M85" t="s">
        <v>133</v>
      </c>
      <c r="N85" t="s">
        <v>133</v>
      </c>
      <c r="O85" t="s">
        <v>133</v>
      </c>
      <c r="P85">
        <v>-0.3448</v>
      </c>
      <c r="Q85" t="s">
        <v>135</v>
      </c>
      <c r="R85" t="s">
        <v>136</v>
      </c>
      <c r="S85" t="s">
        <v>135</v>
      </c>
      <c r="T85" t="s">
        <v>137</v>
      </c>
      <c r="U85" t="s">
        <v>137</v>
      </c>
      <c r="V85">
        <v>0</v>
      </c>
      <c r="W85" t="s">
        <v>147</v>
      </c>
      <c r="X85">
        <v>143.5</v>
      </c>
      <c r="Y85">
        <v>20021109</v>
      </c>
      <c r="Z85" t="s">
        <v>138</v>
      </c>
      <c r="AA85" t="s">
        <v>634</v>
      </c>
      <c r="AB85">
        <v>9903160</v>
      </c>
      <c r="AC85">
        <v>40</v>
      </c>
      <c r="AD85">
        <v>71.56</v>
      </c>
      <c r="AE85">
        <v>65.03</v>
      </c>
      <c r="AF85">
        <v>10.88</v>
      </c>
      <c r="AG85">
        <v>10.029999999999999</v>
      </c>
      <c r="AH85">
        <v>10.14</v>
      </c>
      <c r="AI85">
        <v>40</v>
      </c>
      <c r="AJ85" t="s">
        <v>635</v>
      </c>
      <c r="AK85">
        <v>40</v>
      </c>
      <c r="AL85">
        <v>3.8</v>
      </c>
      <c r="AM85">
        <v>3.7</v>
      </c>
      <c r="AN85">
        <v>7.5</v>
      </c>
      <c r="AO85">
        <v>0</v>
      </c>
      <c r="AP85">
        <v>3147</v>
      </c>
      <c r="AQ85">
        <v>3152</v>
      </c>
      <c r="AR85">
        <v>3150</v>
      </c>
      <c r="AS85">
        <v>13.3</v>
      </c>
      <c r="AT85">
        <v>13.7</v>
      </c>
      <c r="AU85">
        <v>13.4</v>
      </c>
      <c r="AV85">
        <v>2.15</v>
      </c>
      <c r="AW85">
        <v>2.2799999999999998</v>
      </c>
      <c r="AX85">
        <v>2.21</v>
      </c>
      <c r="AY85">
        <v>3970</v>
      </c>
      <c r="AZ85">
        <v>4292</v>
      </c>
      <c r="BA85">
        <v>4157</v>
      </c>
      <c r="BB85">
        <v>1701</v>
      </c>
      <c r="BC85">
        <v>2043</v>
      </c>
      <c r="BD85">
        <v>1893</v>
      </c>
      <c r="BE85">
        <v>843</v>
      </c>
      <c r="BF85">
        <v>863</v>
      </c>
      <c r="BG85">
        <v>852</v>
      </c>
      <c r="BH85">
        <v>143.4</v>
      </c>
      <c r="BI85">
        <v>143.9</v>
      </c>
      <c r="BJ85">
        <v>143.5</v>
      </c>
      <c r="BK85">
        <v>87.4</v>
      </c>
      <c r="BL85">
        <v>88.3</v>
      </c>
      <c r="BM85">
        <v>87.9</v>
      </c>
      <c r="BN85">
        <v>93</v>
      </c>
      <c r="BO85">
        <v>94</v>
      </c>
      <c r="BP85">
        <v>93.5</v>
      </c>
      <c r="BQ85">
        <v>5.3</v>
      </c>
      <c r="BR85">
        <v>6.2</v>
      </c>
      <c r="BS85">
        <v>5.6</v>
      </c>
      <c r="BT85">
        <v>27.3</v>
      </c>
      <c r="BU85">
        <v>31.9</v>
      </c>
      <c r="BV85">
        <v>29.2</v>
      </c>
      <c r="BW85">
        <v>270</v>
      </c>
      <c r="BX85">
        <v>286</v>
      </c>
      <c r="BY85">
        <v>280</v>
      </c>
      <c r="BZ85">
        <v>8.5</v>
      </c>
      <c r="CA85">
        <v>9.3000000000000007</v>
      </c>
      <c r="CB85">
        <v>9</v>
      </c>
      <c r="CC85">
        <v>0</v>
      </c>
      <c r="CD85">
        <v>0</v>
      </c>
      <c r="CE85">
        <v>0</v>
      </c>
      <c r="CF85">
        <v>0.48</v>
      </c>
      <c r="CG85">
        <v>0.52</v>
      </c>
      <c r="CH85">
        <v>0.5</v>
      </c>
      <c r="CI85">
        <v>35</v>
      </c>
      <c r="CJ85">
        <v>35</v>
      </c>
      <c r="CK85">
        <v>35</v>
      </c>
      <c r="CL85">
        <v>161</v>
      </c>
      <c r="CM85">
        <v>186</v>
      </c>
      <c r="CN85">
        <v>175</v>
      </c>
      <c r="CO85">
        <v>1660</v>
      </c>
      <c r="CP85">
        <v>720</v>
      </c>
      <c r="CQ85">
        <v>540</v>
      </c>
      <c r="CR85">
        <v>1800</v>
      </c>
      <c r="CS85">
        <v>7.1099999999999997E-2</v>
      </c>
      <c r="CT85">
        <v>8.3799999999999999E-2</v>
      </c>
      <c r="CU85">
        <v>0.78100000000000003</v>
      </c>
      <c r="CV85">
        <v>0.1118</v>
      </c>
      <c r="CW85">
        <v>0.12189999999999999</v>
      </c>
      <c r="CX85">
        <v>0.1149</v>
      </c>
      <c r="CY85">
        <v>6.6000000000000003E-2</v>
      </c>
      <c r="CZ85">
        <v>6.6000000000000003E-2</v>
      </c>
      <c r="DA85">
        <v>6.6000000000000003E-2</v>
      </c>
      <c r="DB85">
        <v>5.0799999999999998E-2</v>
      </c>
      <c r="DC85">
        <v>5.0799999999999998E-2</v>
      </c>
      <c r="DD85">
        <v>5.0799999999999998E-2</v>
      </c>
      <c r="DE85">
        <v>5.0799999999999998E-2</v>
      </c>
      <c r="DF85">
        <v>5.5899999999999998E-2</v>
      </c>
      <c r="DG85">
        <v>5.33E-2</v>
      </c>
      <c r="DH85">
        <v>0</v>
      </c>
      <c r="DI85">
        <v>1</v>
      </c>
      <c r="DJ85">
        <v>3.56E-2</v>
      </c>
      <c r="DK85" t="s">
        <v>636</v>
      </c>
      <c r="DL85" t="s">
        <v>636</v>
      </c>
      <c r="DM85">
        <v>8252</v>
      </c>
      <c r="DN85" t="s">
        <v>188</v>
      </c>
      <c r="DO85">
        <v>985</v>
      </c>
      <c r="DP85">
        <v>2405</v>
      </c>
      <c r="DQ85" t="s">
        <v>142</v>
      </c>
      <c r="DR85">
        <v>1334</v>
      </c>
      <c r="DS85">
        <v>20021111</v>
      </c>
      <c r="DT85" t="s">
        <v>190</v>
      </c>
      <c r="DU85">
        <v>31</v>
      </c>
      <c r="DV85" t="s">
        <v>143</v>
      </c>
    </row>
    <row r="86" spans="1:126">
      <c r="A86" t="s">
        <v>160</v>
      </c>
      <c r="B86">
        <v>3</v>
      </c>
      <c r="C86">
        <v>13.9</v>
      </c>
      <c r="D86">
        <v>44401</v>
      </c>
      <c r="E86" t="s">
        <v>577</v>
      </c>
      <c r="F86" t="s">
        <v>145</v>
      </c>
      <c r="G86">
        <v>20021206</v>
      </c>
      <c r="H86" t="s">
        <v>566</v>
      </c>
      <c r="I86" t="s">
        <v>236</v>
      </c>
      <c r="J86">
        <v>20021209</v>
      </c>
      <c r="K86">
        <v>20030606</v>
      </c>
      <c r="L86" t="s">
        <v>133</v>
      </c>
      <c r="M86" t="s">
        <v>133</v>
      </c>
      <c r="N86" t="s">
        <v>133</v>
      </c>
      <c r="O86" t="s">
        <v>133</v>
      </c>
      <c r="P86">
        <v>0.21129999999999999</v>
      </c>
      <c r="Q86" t="s">
        <v>135</v>
      </c>
      <c r="R86" t="s">
        <v>136</v>
      </c>
      <c r="S86" t="s">
        <v>135</v>
      </c>
      <c r="T86" t="s">
        <v>137</v>
      </c>
      <c r="U86" t="s">
        <v>137</v>
      </c>
      <c r="V86">
        <v>0</v>
      </c>
      <c r="W86" t="s">
        <v>151</v>
      </c>
      <c r="X86">
        <v>143.5</v>
      </c>
      <c r="Y86">
        <v>20021204</v>
      </c>
      <c r="Z86" t="s">
        <v>138</v>
      </c>
      <c r="AA86" t="s">
        <v>637</v>
      </c>
      <c r="AB86">
        <v>9903160</v>
      </c>
      <c r="AC86">
        <v>40</v>
      </c>
      <c r="AD86">
        <v>58.96</v>
      </c>
      <c r="AE86">
        <v>52.35</v>
      </c>
      <c r="AF86">
        <v>10.15</v>
      </c>
      <c r="AG86">
        <v>9.1199999999999992</v>
      </c>
      <c r="AH86">
        <v>9.19</v>
      </c>
      <c r="AI86">
        <v>140</v>
      </c>
      <c r="AJ86" t="s">
        <v>638</v>
      </c>
      <c r="AK86">
        <v>40</v>
      </c>
      <c r="AL86">
        <v>7.8</v>
      </c>
      <c r="AM86">
        <v>6.1</v>
      </c>
      <c r="AN86">
        <v>13.9</v>
      </c>
      <c r="AO86">
        <v>0</v>
      </c>
      <c r="AP86">
        <v>3149</v>
      </c>
      <c r="AQ86">
        <v>3152</v>
      </c>
      <c r="AR86">
        <v>3150</v>
      </c>
      <c r="AS86">
        <v>13.1</v>
      </c>
      <c r="AT86">
        <v>13.6</v>
      </c>
      <c r="AU86">
        <v>13.4</v>
      </c>
      <c r="AV86">
        <v>2.2200000000000002</v>
      </c>
      <c r="AW86">
        <v>2.33</v>
      </c>
      <c r="AX86">
        <v>2.29</v>
      </c>
      <c r="AY86">
        <v>4479</v>
      </c>
      <c r="AZ86">
        <v>5025</v>
      </c>
      <c r="BA86">
        <v>4765</v>
      </c>
      <c r="BB86">
        <v>1817</v>
      </c>
      <c r="BC86">
        <v>1948</v>
      </c>
      <c r="BD86">
        <v>1896</v>
      </c>
      <c r="BE86">
        <v>845</v>
      </c>
      <c r="BF86">
        <v>855</v>
      </c>
      <c r="BG86">
        <v>850</v>
      </c>
      <c r="BH86">
        <v>143.4</v>
      </c>
      <c r="BI86">
        <v>143.6</v>
      </c>
      <c r="BJ86">
        <v>143.5</v>
      </c>
      <c r="BK86">
        <v>87.6</v>
      </c>
      <c r="BL86">
        <v>88.1</v>
      </c>
      <c r="BM86">
        <v>87.9</v>
      </c>
      <c r="BN86">
        <v>93.1</v>
      </c>
      <c r="BO86">
        <v>93.7</v>
      </c>
      <c r="BP86">
        <v>93.5</v>
      </c>
      <c r="BQ86">
        <v>5.4</v>
      </c>
      <c r="BR86">
        <v>5.7</v>
      </c>
      <c r="BS86">
        <v>5.6</v>
      </c>
      <c r="BT86">
        <v>26.7</v>
      </c>
      <c r="BU86">
        <v>28.5</v>
      </c>
      <c r="BV86">
        <v>27.4</v>
      </c>
      <c r="BW86">
        <v>272</v>
      </c>
      <c r="BX86">
        <v>277</v>
      </c>
      <c r="BY86">
        <v>273</v>
      </c>
      <c r="BZ86">
        <v>8.5</v>
      </c>
      <c r="CA86">
        <v>9.1999999999999993</v>
      </c>
      <c r="CB86">
        <v>8.9</v>
      </c>
      <c r="CC86">
        <v>0.4</v>
      </c>
      <c r="CD86">
        <v>0.8</v>
      </c>
      <c r="CE86">
        <v>0.6</v>
      </c>
      <c r="CF86">
        <v>0.5</v>
      </c>
      <c r="CG86">
        <v>0.5</v>
      </c>
      <c r="CH86">
        <v>0.5</v>
      </c>
      <c r="CI86">
        <v>35</v>
      </c>
      <c r="CJ86">
        <v>35</v>
      </c>
      <c r="CK86">
        <v>35</v>
      </c>
      <c r="CL86">
        <v>153</v>
      </c>
      <c r="CM86">
        <v>166</v>
      </c>
      <c r="CN86">
        <v>159</v>
      </c>
      <c r="CO86">
        <v>1660</v>
      </c>
      <c r="CP86">
        <v>720</v>
      </c>
      <c r="CQ86">
        <v>540</v>
      </c>
      <c r="CR86">
        <v>1700</v>
      </c>
      <c r="CS86">
        <v>6.8599999999999994E-2</v>
      </c>
      <c r="CT86">
        <v>7.8700000000000006E-2</v>
      </c>
      <c r="CU86">
        <v>7.3700000000000002E-2</v>
      </c>
      <c r="CV86">
        <v>8.3799999999999999E-2</v>
      </c>
      <c r="CW86">
        <v>8.8900000000000007E-2</v>
      </c>
      <c r="CX86">
        <v>8.5699999999999998E-2</v>
      </c>
      <c r="CY86">
        <v>6.6000000000000003E-2</v>
      </c>
      <c r="CZ86">
        <v>6.8599999999999994E-2</v>
      </c>
      <c r="DA86">
        <v>6.7900000000000002E-2</v>
      </c>
      <c r="DB86">
        <v>5.5899999999999998E-2</v>
      </c>
      <c r="DC86">
        <v>5.8400000000000001E-2</v>
      </c>
      <c r="DD86">
        <v>5.6500000000000002E-2</v>
      </c>
      <c r="DE86">
        <v>5.0799999999999998E-2</v>
      </c>
      <c r="DF86">
        <v>6.3500000000000001E-2</v>
      </c>
      <c r="DG86">
        <v>5.7200000000000001E-2</v>
      </c>
      <c r="DH86">
        <v>2.5000000000000001E-3</v>
      </c>
      <c r="DI86">
        <v>4</v>
      </c>
      <c r="DJ86">
        <v>4.5699999999999998E-2</v>
      </c>
      <c r="DK86">
        <v>202</v>
      </c>
      <c r="DL86">
        <v>152</v>
      </c>
      <c r="DM86">
        <v>8252</v>
      </c>
      <c r="DN86" t="s">
        <v>188</v>
      </c>
      <c r="DO86">
        <v>474</v>
      </c>
      <c r="DP86">
        <v>2405</v>
      </c>
      <c r="DQ86" t="s">
        <v>142</v>
      </c>
      <c r="DR86">
        <v>98</v>
      </c>
      <c r="DS86">
        <v>20021206</v>
      </c>
      <c r="DT86" t="s">
        <v>566</v>
      </c>
      <c r="DU86">
        <v>152</v>
      </c>
      <c r="DV86" t="s">
        <v>143</v>
      </c>
    </row>
    <row r="87" spans="1:126">
      <c r="A87" t="s">
        <v>160</v>
      </c>
      <c r="B87">
        <v>3</v>
      </c>
      <c r="C87">
        <v>4.7</v>
      </c>
      <c r="D87">
        <v>45286</v>
      </c>
      <c r="E87" t="s">
        <v>144</v>
      </c>
      <c r="F87" t="s">
        <v>145</v>
      </c>
      <c r="G87">
        <v>20021215</v>
      </c>
      <c r="H87" t="s">
        <v>645</v>
      </c>
      <c r="I87" t="s">
        <v>236</v>
      </c>
      <c r="J87">
        <v>20021216</v>
      </c>
      <c r="K87">
        <v>20030615</v>
      </c>
      <c r="L87" t="s">
        <v>133</v>
      </c>
      <c r="M87" t="s">
        <v>133</v>
      </c>
      <c r="N87" t="s">
        <v>133</v>
      </c>
      <c r="O87" t="s">
        <v>133</v>
      </c>
      <c r="P87">
        <v>-1.5517000000000001</v>
      </c>
      <c r="Q87" t="s">
        <v>135</v>
      </c>
      <c r="R87" t="s">
        <v>136</v>
      </c>
      <c r="S87" t="s">
        <v>135</v>
      </c>
      <c r="T87" t="s">
        <v>137</v>
      </c>
      <c r="U87" t="s">
        <v>137</v>
      </c>
      <c r="V87">
        <v>0</v>
      </c>
      <c r="W87" t="s">
        <v>147</v>
      </c>
      <c r="X87">
        <v>143.5</v>
      </c>
      <c r="Y87">
        <v>20021213</v>
      </c>
      <c r="Z87" t="s">
        <v>138</v>
      </c>
      <c r="AA87" t="s">
        <v>646</v>
      </c>
      <c r="AB87">
        <v>9903160</v>
      </c>
      <c r="AC87">
        <v>40</v>
      </c>
      <c r="AD87">
        <v>71.650000000000006</v>
      </c>
      <c r="AE87">
        <v>66.010000000000005</v>
      </c>
      <c r="AF87">
        <v>10.92</v>
      </c>
      <c r="AG87">
        <v>10.15</v>
      </c>
      <c r="AH87">
        <v>10.210000000000001</v>
      </c>
      <c r="AI87">
        <v>290</v>
      </c>
      <c r="AJ87" t="s">
        <v>647</v>
      </c>
      <c r="AK87">
        <v>40</v>
      </c>
      <c r="AL87">
        <v>2.2000000000000002</v>
      </c>
      <c r="AM87">
        <v>2.5</v>
      </c>
      <c r="AN87">
        <v>4.7</v>
      </c>
      <c r="AO87">
        <v>0</v>
      </c>
      <c r="AP87">
        <v>3148</v>
      </c>
      <c r="AQ87">
        <v>3152</v>
      </c>
      <c r="AR87">
        <v>3150</v>
      </c>
      <c r="AS87">
        <v>13.4</v>
      </c>
      <c r="AT87">
        <v>13.5</v>
      </c>
      <c r="AU87">
        <v>13.4</v>
      </c>
      <c r="AV87">
        <v>2.2400000000000002</v>
      </c>
      <c r="AW87">
        <v>2.29</v>
      </c>
      <c r="AX87">
        <v>2.27</v>
      </c>
      <c r="AY87">
        <v>4375</v>
      </c>
      <c r="AZ87">
        <v>5127</v>
      </c>
      <c r="BA87">
        <v>4818</v>
      </c>
      <c r="BB87">
        <v>1965</v>
      </c>
      <c r="BC87">
        <v>2215</v>
      </c>
      <c r="BD87">
        <v>2083</v>
      </c>
      <c r="BE87">
        <v>840</v>
      </c>
      <c r="BF87">
        <v>858</v>
      </c>
      <c r="BG87">
        <v>850</v>
      </c>
      <c r="BH87">
        <v>143.4</v>
      </c>
      <c r="BI87">
        <v>143.6</v>
      </c>
      <c r="BJ87">
        <v>143.5</v>
      </c>
      <c r="BK87">
        <v>87.8</v>
      </c>
      <c r="BL87">
        <v>88</v>
      </c>
      <c r="BM87">
        <v>87.9</v>
      </c>
      <c r="BN87">
        <v>93.4</v>
      </c>
      <c r="BO87">
        <v>93.6</v>
      </c>
      <c r="BP87">
        <v>93.5</v>
      </c>
      <c r="BQ87">
        <v>5.5</v>
      </c>
      <c r="BR87">
        <v>5.7</v>
      </c>
      <c r="BS87">
        <v>5.6</v>
      </c>
      <c r="BT87">
        <v>25.5</v>
      </c>
      <c r="BU87">
        <v>27.9</v>
      </c>
      <c r="BV87">
        <v>26.6</v>
      </c>
      <c r="BW87">
        <v>271</v>
      </c>
      <c r="BX87">
        <v>280</v>
      </c>
      <c r="BY87">
        <v>276</v>
      </c>
      <c r="BZ87">
        <v>9</v>
      </c>
      <c r="CA87">
        <v>9.1999999999999993</v>
      </c>
      <c r="CB87">
        <v>9.1</v>
      </c>
      <c r="CC87">
        <v>0.5</v>
      </c>
      <c r="CD87">
        <v>1.1000000000000001</v>
      </c>
      <c r="CE87">
        <v>0.6</v>
      </c>
      <c r="CF87">
        <v>0.49</v>
      </c>
      <c r="CG87">
        <v>0.51</v>
      </c>
      <c r="CH87">
        <v>0.5</v>
      </c>
      <c r="CI87">
        <v>35</v>
      </c>
      <c r="CJ87">
        <v>35</v>
      </c>
      <c r="CK87">
        <v>35</v>
      </c>
      <c r="CL87">
        <v>97</v>
      </c>
      <c r="CM87">
        <v>129</v>
      </c>
      <c r="CN87">
        <v>114</v>
      </c>
      <c r="CO87">
        <v>1660</v>
      </c>
      <c r="CP87">
        <v>720</v>
      </c>
      <c r="CQ87">
        <v>540</v>
      </c>
      <c r="CR87">
        <v>1550</v>
      </c>
      <c r="CS87">
        <v>8.3799999999999999E-2</v>
      </c>
      <c r="CT87">
        <v>8.6400000000000005E-2</v>
      </c>
      <c r="CU87">
        <v>8.5099999999999995E-2</v>
      </c>
      <c r="CV87">
        <v>9.9099999999999994E-2</v>
      </c>
      <c r="CW87">
        <v>0.1041</v>
      </c>
      <c r="CX87">
        <v>0.1016</v>
      </c>
      <c r="CY87">
        <v>6.0999999999999999E-2</v>
      </c>
      <c r="CZ87">
        <v>6.3500000000000001E-2</v>
      </c>
      <c r="DA87">
        <v>6.1600000000000002E-2</v>
      </c>
      <c r="DB87">
        <v>5.0799999999999998E-2</v>
      </c>
      <c r="DC87">
        <v>5.8400000000000001E-2</v>
      </c>
      <c r="DD87">
        <v>5.4600000000000003E-2</v>
      </c>
      <c r="DE87">
        <v>5.0799999999999998E-2</v>
      </c>
      <c r="DF87">
        <v>5.8400000000000001E-2</v>
      </c>
      <c r="DG87">
        <v>5.3999999999999999E-2</v>
      </c>
      <c r="DH87">
        <v>2.5000000000000001E-3</v>
      </c>
      <c r="DI87">
        <v>1</v>
      </c>
      <c r="DJ87">
        <v>3.56E-2</v>
      </c>
      <c r="DK87">
        <v>1544</v>
      </c>
      <c r="DL87">
        <v>103</v>
      </c>
      <c r="DM87">
        <v>8252</v>
      </c>
      <c r="DN87" t="s">
        <v>188</v>
      </c>
      <c r="DO87">
        <v>2001</v>
      </c>
      <c r="DP87">
        <v>2405</v>
      </c>
      <c r="DQ87" t="s">
        <v>142</v>
      </c>
      <c r="DR87">
        <v>194</v>
      </c>
      <c r="DS87">
        <v>20021215</v>
      </c>
      <c r="DT87" t="s">
        <v>645</v>
      </c>
      <c r="DU87">
        <v>103</v>
      </c>
      <c r="DV87" t="s">
        <v>143</v>
      </c>
    </row>
    <row r="88" spans="1:126">
      <c r="A88" t="s">
        <v>126</v>
      </c>
      <c r="B88">
        <v>4</v>
      </c>
      <c r="C88">
        <v>6</v>
      </c>
      <c r="D88">
        <v>46848</v>
      </c>
      <c r="E88" t="s">
        <v>144</v>
      </c>
      <c r="F88" t="s">
        <v>145</v>
      </c>
      <c r="G88">
        <v>20030126</v>
      </c>
      <c r="H88" t="s">
        <v>651</v>
      </c>
      <c r="I88" t="s">
        <v>236</v>
      </c>
      <c r="J88">
        <v>20030127</v>
      </c>
      <c r="K88">
        <v>20030726</v>
      </c>
      <c r="L88">
        <v>20030123</v>
      </c>
      <c r="M88" t="s">
        <v>133</v>
      </c>
      <c r="N88" t="s">
        <v>133</v>
      </c>
      <c r="O88" t="s">
        <v>133</v>
      </c>
      <c r="P88">
        <v>-0.99139999999999995</v>
      </c>
      <c r="Q88" t="s">
        <v>135</v>
      </c>
      <c r="R88" t="s">
        <v>136</v>
      </c>
      <c r="S88" t="s">
        <v>135</v>
      </c>
      <c r="T88" t="s">
        <v>137</v>
      </c>
      <c r="U88" t="s">
        <v>137</v>
      </c>
      <c r="V88">
        <v>0</v>
      </c>
      <c r="W88" t="s">
        <v>286</v>
      </c>
      <c r="X88">
        <v>143.5</v>
      </c>
      <c r="Y88">
        <v>20030124</v>
      </c>
      <c r="Z88" t="s">
        <v>138</v>
      </c>
      <c r="AA88" t="s">
        <v>652</v>
      </c>
      <c r="AB88">
        <v>109688</v>
      </c>
      <c r="AC88">
        <v>40</v>
      </c>
      <c r="AD88">
        <v>71.63</v>
      </c>
      <c r="AE88">
        <v>65.09</v>
      </c>
      <c r="AF88">
        <v>10.84</v>
      </c>
      <c r="AG88">
        <v>10.029999999999999</v>
      </c>
      <c r="AH88">
        <v>10.199999999999999</v>
      </c>
      <c r="AI88">
        <v>160</v>
      </c>
      <c r="AJ88" t="s">
        <v>653</v>
      </c>
      <c r="AK88">
        <v>40</v>
      </c>
      <c r="AL88">
        <v>3</v>
      </c>
      <c r="AM88">
        <v>3</v>
      </c>
      <c r="AN88">
        <v>6</v>
      </c>
      <c r="AO88">
        <v>0</v>
      </c>
      <c r="AP88">
        <v>3147</v>
      </c>
      <c r="AQ88">
        <v>3152</v>
      </c>
      <c r="AR88">
        <v>3149.7</v>
      </c>
      <c r="AS88">
        <v>13.4</v>
      </c>
      <c r="AT88">
        <v>13.8</v>
      </c>
      <c r="AU88">
        <v>13.5</v>
      </c>
      <c r="AV88">
        <v>2.2200000000000002</v>
      </c>
      <c r="AW88">
        <v>2.33</v>
      </c>
      <c r="AX88">
        <v>2.3199999999999998</v>
      </c>
      <c r="AY88">
        <v>6.5</v>
      </c>
      <c r="AZ88">
        <v>7.1</v>
      </c>
      <c r="BA88">
        <v>6.8</v>
      </c>
      <c r="BB88">
        <v>0</v>
      </c>
      <c r="BC88">
        <v>0</v>
      </c>
      <c r="BD88">
        <v>0</v>
      </c>
      <c r="BE88">
        <v>839</v>
      </c>
      <c r="BF88">
        <v>870</v>
      </c>
      <c r="BG88">
        <v>856</v>
      </c>
      <c r="BH88">
        <v>143.1</v>
      </c>
      <c r="BI88">
        <v>143.9</v>
      </c>
      <c r="BJ88">
        <v>143.6</v>
      </c>
      <c r="BK88">
        <v>87.6</v>
      </c>
      <c r="BL88">
        <v>88.4</v>
      </c>
      <c r="BM88">
        <v>88</v>
      </c>
      <c r="BN88">
        <v>93.3</v>
      </c>
      <c r="BO88">
        <v>94.1</v>
      </c>
      <c r="BP88">
        <v>93.8</v>
      </c>
      <c r="BQ88">
        <v>5.3</v>
      </c>
      <c r="BR88">
        <v>6.2</v>
      </c>
      <c r="BS88">
        <v>5.8</v>
      </c>
      <c r="BT88">
        <v>19.600000000000001</v>
      </c>
      <c r="BU88">
        <v>22.1</v>
      </c>
      <c r="BV88">
        <v>20.9</v>
      </c>
      <c r="BW88">
        <v>276</v>
      </c>
      <c r="BX88">
        <v>276</v>
      </c>
      <c r="BY88">
        <v>276</v>
      </c>
      <c r="BZ88">
        <v>10.1</v>
      </c>
      <c r="CA88">
        <v>12.8</v>
      </c>
      <c r="CB88">
        <v>10.3</v>
      </c>
      <c r="CC88">
        <v>0.4</v>
      </c>
      <c r="CD88">
        <v>0.5</v>
      </c>
      <c r="CE88">
        <v>0.5</v>
      </c>
      <c r="CF88">
        <v>0.5</v>
      </c>
      <c r="CG88">
        <v>0.5</v>
      </c>
      <c r="CH88">
        <v>0.5</v>
      </c>
      <c r="CI88">
        <v>35</v>
      </c>
      <c r="CJ88">
        <v>35</v>
      </c>
      <c r="CK88">
        <v>35</v>
      </c>
      <c r="CL88">
        <v>39.6</v>
      </c>
      <c r="CM88">
        <v>127.4</v>
      </c>
      <c r="CN88">
        <v>112</v>
      </c>
      <c r="CO88">
        <v>1660</v>
      </c>
      <c r="CP88">
        <v>720</v>
      </c>
      <c r="CQ88">
        <v>720</v>
      </c>
      <c r="CR88">
        <v>1500</v>
      </c>
      <c r="CS88">
        <v>5.8400000000000001E-2</v>
      </c>
      <c r="CT88">
        <v>5.8400000000000001E-2</v>
      </c>
      <c r="CU88">
        <v>5.8400000000000001E-2</v>
      </c>
      <c r="CV88">
        <v>9.1399999999999995E-2</v>
      </c>
      <c r="CW88">
        <v>9.1399999999999995E-2</v>
      </c>
      <c r="CX88">
        <v>9.1399999999999995E-2</v>
      </c>
      <c r="CY88">
        <v>6.6000000000000003E-2</v>
      </c>
      <c r="CZ88">
        <v>6.6000000000000003E-2</v>
      </c>
      <c r="DA88">
        <v>6.6000000000000003E-2</v>
      </c>
      <c r="DB88">
        <v>6.6000000000000003E-2</v>
      </c>
      <c r="DC88">
        <v>6.6000000000000003E-2</v>
      </c>
      <c r="DD88">
        <v>6.6000000000000003E-2</v>
      </c>
      <c r="DE88">
        <v>5.0799999999999998E-2</v>
      </c>
      <c r="DF88">
        <v>6.6000000000000003E-2</v>
      </c>
      <c r="DG88">
        <v>5.8400000000000001E-2</v>
      </c>
      <c r="DH88">
        <v>0</v>
      </c>
      <c r="DI88">
        <v>6</v>
      </c>
      <c r="DJ88">
        <v>3.8100000000000002E-2</v>
      </c>
      <c r="DK88" t="s">
        <v>515</v>
      </c>
      <c r="DL88" t="s">
        <v>141</v>
      </c>
      <c r="DM88">
        <v>8252</v>
      </c>
      <c r="DN88">
        <v>8231</v>
      </c>
      <c r="DO88">
        <v>1288</v>
      </c>
      <c r="DP88" t="s">
        <v>499</v>
      </c>
      <c r="DQ88" t="s">
        <v>142</v>
      </c>
      <c r="DR88" t="s">
        <v>654</v>
      </c>
      <c r="DS88">
        <v>20030126</v>
      </c>
      <c r="DT88" t="s">
        <v>651</v>
      </c>
      <c r="DU88">
        <v>119</v>
      </c>
      <c r="DV88" t="s">
        <v>143</v>
      </c>
    </row>
    <row r="89" spans="1:126">
      <c r="A89" t="s">
        <v>239</v>
      </c>
      <c r="B89">
        <v>1</v>
      </c>
      <c r="C89">
        <v>19.399999999999999</v>
      </c>
      <c r="D89">
        <v>38053</v>
      </c>
      <c r="E89">
        <v>1006</v>
      </c>
      <c r="F89" t="s">
        <v>145</v>
      </c>
      <c r="G89">
        <v>20030130</v>
      </c>
      <c r="H89" t="s">
        <v>333</v>
      </c>
      <c r="I89" t="s">
        <v>236</v>
      </c>
      <c r="J89">
        <v>20030206</v>
      </c>
      <c r="K89">
        <v>20030730</v>
      </c>
      <c r="L89" t="s">
        <v>133</v>
      </c>
      <c r="M89" t="s">
        <v>133</v>
      </c>
      <c r="N89" t="s">
        <v>133</v>
      </c>
      <c r="O89" t="s">
        <v>133</v>
      </c>
      <c r="P89">
        <v>0.72160000000000002</v>
      </c>
      <c r="Q89" t="s">
        <v>135</v>
      </c>
      <c r="R89" t="s">
        <v>136</v>
      </c>
      <c r="S89" t="s">
        <v>135</v>
      </c>
      <c r="T89" t="s">
        <v>137</v>
      </c>
      <c r="U89" t="s">
        <v>137</v>
      </c>
      <c r="V89">
        <v>0</v>
      </c>
      <c r="W89" t="s">
        <v>164</v>
      </c>
      <c r="X89">
        <v>143.5</v>
      </c>
      <c r="Y89">
        <v>20030128</v>
      </c>
      <c r="Z89" t="s">
        <v>138</v>
      </c>
      <c r="AA89" t="s">
        <v>191</v>
      </c>
      <c r="AB89">
        <v>11769</v>
      </c>
      <c r="AC89">
        <v>40</v>
      </c>
      <c r="AD89">
        <v>61.47</v>
      </c>
      <c r="AE89">
        <v>48.5</v>
      </c>
      <c r="AF89">
        <v>10.15</v>
      </c>
      <c r="AG89">
        <v>8.76</v>
      </c>
      <c r="AH89">
        <v>8.8699999999999992</v>
      </c>
      <c r="AI89">
        <v>-5</v>
      </c>
      <c r="AJ89">
        <v>38053</v>
      </c>
      <c r="AK89">
        <v>40</v>
      </c>
      <c r="AL89">
        <v>9.1</v>
      </c>
      <c r="AM89">
        <v>10.3</v>
      </c>
      <c r="AN89">
        <v>19.399999999999999</v>
      </c>
      <c r="AO89">
        <v>0</v>
      </c>
      <c r="AP89">
        <v>3144</v>
      </c>
      <c r="AQ89">
        <v>3165</v>
      </c>
      <c r="AR89">
        <v>3152</v>
      </c>
      <c r="AS89">
        <v>13.4</v>
      </c>
      <c r="AT89">
        <v>13.4</v>
      </c>
      <c r="AU89">
        <v>13.4</v>
      </c>
      <c r="AV89">
        <v>2.15</v>
      </c>
      <c r="AW89">
        <v>2.2599999999999998</v>
      </c>
      <c r="AX89">
        <v>2.2400000000000002</v>
      </c>
      <c r="AY89">
        <v>5033.3999999999996</v>
      </c>
      <c r="AZ89">
        <v>5369</v>
      </c>
      <c r="BA89">
        <v>5184.3999999999996</v>
      </c>
      <c r="BB89" t="s">
        <v>168</v>
      </c>
      <c r="BC89" t="s">
        <v>168</v>
      </c>
      <c r="BD89" t="s">
        <v>168</v>
      </c>
      <c r="BE89">
        <v>849</v>
      </c>
      <c r="BF89">
        <v>849</v>
      </c>
      <c r="BG89">
        <v>849</v>
      </c>
      <c r="BH89">
        <v>142.5</v>
      </c>
      <c r="BI89">
        <v>143.80000000000001</v>
      </c>
      <c r="BJ89">
        <v>143.19999999999999</v>
      </c>
      <c r="BK89">
        <v>87.1</v>
      </c>
      <c r="BL89">
        <v>88.8</v>
      </c>
      <c r="BM89">
        <v>87.8</v>
      </c>
      <c r="BN89">
        <v>92.4</v>
      </c>
      <c r="BO89">
        <v>94.1</v>
      </c>
      <c r="BP89">
        <v>93.2</v>
      </c>
      <c r="BQ89">
        <v>5</v>
      </c>
      <c r="BR89">
        <v>6.1</v>
      </c>
      <c r="BS89">
        <v>5.5</v>
      </c>
      <c r="BT89">
        <v>25</v>
      </c>
      <c r="BU89">
        <v>31</v>
      </c>
      <c r="BV89">
        <v>27.6</v>
      </c>
      <c r="BW89">
        <v>276</v>
      </c>
      <c r="BX89">
        <v>276</v>
      </c>
      <c r="BY89">
        <v>276</v>
      </c>
      <c r="BZ89">
        <v>13.8</v>
      </c>
      <c r="CA89">
        <v>15.9</v>
      </c>
      <c r="CB89">
        <v>14.8</v>
      </c>
      <c r="CC89">
        <v>0.3</v>
      </c>
      <c r="CD89">
        <v>0.3</v>
      </c>
      <c r="CE89">
        <v>0.3</v>
      </c>
      <c r="CF89">
        <v>0.5</v>
      </c>
      <c r="CG89">
        <v>0.55000000000000004</v>
      </c>
      <c r="CH89">
        <v>0.5</v>
      </c>
      <c r="CI89">
        <v>35</v>
      </c>
      <c r="CJ89">
        <v>35</v>
      </c>
      <c r="CK89">
        <v>35</v>
      </c>
      <c r="CL89">
        <v>260.5</v>
      </c>
      <c r="CM89">
        <v>294.5</v>
      </c>
      <c r="CN89">
        <v>280.89999999999998</v>
      </c>
      <c r="CO89">
        <v>1660</v>
      </c>
      <c r="CP89">
        <v>720</v>
      </c>
      <c r="CQ89">
        <v>540</v>
      </c>
      <c r="CR89">
        <v>1845</v>
      </c>
      <c r="CS89">
        <v>7.6200000000000004E-2</v>
      </c>
      <c r="CT89">
        <v>7.6200000000000004E-2</v>
      </c>
      <c r="CU89">
        <v>7.6200000000000004E-2</v>
      </c>
      <c r="CV89">
        <v>9.5200000000000007E-2</v>
      </c>
      <c r="CW89">
        <v>9.5200000000000007E-2</v>
      </c>
      <c r="CX89">
        <v>9.5200000000000007E-2</v>
      </c>
      <c r="CY89">
        <v>6.3500000000000001E-2</v>
      </c>
      <c r="CZ89">
        <v>6.3500000000000001E-2</v>
      </c>
      <c r="DA89">
        <v>6.3500000000000001E-2</v>
      </c>
      <c r="DB89">
        <v>6.3500000000000001E-2</v>
      </c>
      <c r="DC89">
        <v>6.6000000000000003E-2</v>
      </c>
      <c r="DD89">
        <v>6.4799999999999996E-2</v>
      </c>
      <c r="DE89">
        <v>7.1099999999999997E-2</v>
      </c>
      <c r="DF89">
        <v>7.1099999999999997E-2</v>
      </c>
      <c r="DG89">
        <v>7.1099999999999997E-2</v>
      </c>
      <c r="DH89">
        <v>0</v>
      </c>
      <c r="DI89">
        <v>1</v>
      </c>
      <c r="DJ89">
        <v>4.0599999999999997E-2</v>
      </c>
      <c r="DK89">
        <v>49416</v>
      </c>
      <c r="DL89">
        <v>67.75</v>
      </c>
      <c r="DM89" t="s">
        <v>445</v>
      </c>
      <c r="DN89">
        <v>8331</v>
      </c>
      <c r="DO89">
        <v>488</v>
      </c>
      <c r="DP89">
        <v>2405</v>
      </c>
      <c r="DQ89" t="s">
        <v>142</v>
      </c>
      <c r="DR89">
        <v>231</v>
      </c>
      <c r="DS89">
        <v>20030130</v>
      </c>
      <c r="DT89" t="s">
        <v>333</v>
      </c>
      <c r="DU89">
        <v>91</v>
      </c>
      <c r="DV89" t="s">
        <v>143</v>
      </c>
    </row>
    <row r="90" spans="1:126">
      <c r="A90" t="s">
        <v>126</v>
      </c>
      <c r="B90">
        <v>3</v>
      </c>
      <c r="C90">
        <v>7.8</v>
      </c>
      <c r="D90">
        <v>44895</v>
      </c>
      <c r="E90" t="s">
        <v>577</v>
      </c>
      <c r="F90" t="s">
        <v>145</v>
      </c>
      <c r="G90">
        <v>20030206</v>
      </c>
      <c r="H90" t="s">
        <v>622</v>
      </c>
      <c r="I90" t="s">
        <v>236</v>
      </c>
      <c r="J90">
        <v>20030210</v>
      </c>
      <c r="K90">
        <v>20030806</v>
      </c>
      <c r="L90">
        <v>20030203</v>
      </c>
      <c r="M90" t="s">
        <v>133</v>
      </c>
      <c r="N90" t="s">
        <v>133</v>
      </c>
      <c r="O90" t="s">
        <v>133</v>
      </c>
      <c r="P90">
        <v>-1.2206999999999999</v>
      </c>
      <c r="Q90" t="s">
        <v>135</v>
      </c>
      <c r="R90" t="s">
        <v>136</v>
      </c>
      <c r="S90" t="s">
        <v>135</v>
      </c>
      <c r="T90" t="s">
        <v>137</v>
      </c>
      <c r="U90" t="s">
        <v>137</v>
      </c>
      <c r="V90">
        <v>0</v>
      </c>
      <c r="W90" t="s">
        <v>286</v>
      </c>
      <c r="X90">
        <v>143.5</v>
      </c>
      <c r="Y90">
        <v>20030204</v>
      </c>
      <c r="Z90" t="s">
        <v>138</v>
      </c>
      <c r="AA90" t="s">
        <v>655</v>
      </c>
      <c r="AB90">
        <v>109688</v>
      </c>
      <c r="AC90">
        <v>40</v>
      </c>
      <c r="AD90">
        <v>59.03</v>
      </c>
      <c r="AE90">
        <v>52.49</v>
      </c>
      <c r="AF90">
        <v>10.16</v>
      </c>
      <c r="AG90">
        <v>9.24</v>
      </c>
      <c r="AH90">
        <v>9.2200000000000006</v>
      </c>
      <c r="AI90">
        <v>210</v>
      </c>
      <c r="AJ90" t="s">
        <v>656</v>
      </c>
      <c r="AK90">
        <v>40</v>
      </c>
      <c r="AL90">
        <v>4.0999999999999996</v>
      </c>
      <c r="AM90">
        <v>3.7</v>
      </c>
      <c r="AN90">
        <v>7.8</v>
      </c>
      <c r="AO90">
        <v>0</v>
      </c>
      <c r="AP90">
        <v>3148</v>
      </c>
      <c r="AQ90">
        <v>3155</v>
      </c>
      <c r="AR90">
        <v>3151.5</v>
      </c>
      <c r="AS90">
        <v>13.3</v>
      </c>
      <c r="AT90">
        <v>13.6</v>
      </c>
      <c r="AU90">
        <v>13.4</v>
      </c>
      <c r="AV90">
        <v>2.27</v>
      </c>
      <c r="AW90">
        <v>2.34</v>
      </c>
      <c r="AX90">
        <v>2.31</v>
      </c>
      <c r="AY90">
        <v>7.1</v>
      </c>
      <c r="AZ90">
        <v>7.7</v>
      </c>
      <c r="BA90">
        <v>7.4</v>
      </c>
      <c r="BB90">
        <v>0</v>
      </c>
      <c r="BC90">
        <v>0</v>
      </c>
      <c r="BD90">
        <v>0</v>
      </c>
      <c r="BE90">
        <v>837</v>
      </c>
      <c r="BF90">
        <v>869</v>
      </c>
      <c r="BG90">
        <v>851</v>
      </c>
      <c r="BH90">
        <v>142.80000000000001</v>
      </c>
      <c r="BI90">
        <v>144.19999999999999</v>
      </c>
      <c r="BJ90">
        <v>143.4</v>
      </c>
      <c r="BK90">
        <v>87.6</v>
      </c>
      <c r="BL90">
        <v>88.4</v>
      </c>
      <c r="BM90">
        <v>87.9</v>
      </c>
      <c r="BN90">
        <v>93.3</v>
      </c>
      <c r="BO90">
        <v>94.2</v>
      </c>
      <c r="BP90">
        <v>93.5</v>
      </c>
      <c r="BQ90">
        <v>5.5</v>
      </c>
      <c r="BR90">
        <v>5.8</v>
      </c>
      <c r="BS90">
        <v>5.6</v>
      </c>
      <c r="BT90">
        <v>20.8</v>
      </c>
      <c r="BU90">
        <v>25.1</v>
      </c>
      <c r="BV90">
        <v>23.6</v>
      </c>
      <c r="BW90">
        <v>276</v>
      </c>
      <c r="BX90">
        <v>276</v>
      </c>
      <c r="BY90">
        <v>276</v>
      </c>
      <c r="BZ90">
        <v>10.1</v>
      </c>
      <c r="CA90">
        <v>10.1</v>
      </c>
      <c r="CB90">
        <v>10.1</v>
      </c>
      <c r="CC90">
        <v>0.5</v>
      </c>
      <c r="CD90">
        <v>0.5</v>
      </c>
      <c r="CE90">
        <v>0.5</v>
      </c>
      <c r="CF90">
        <v>0.5</v>
      </c>
      <c r="CG90">
        <v>0.5</v>
      </c>
      <c r="CH90">
        <v>0.5</v>
      </c>
      <c r="CI90">
        <v>35</v>
      </c>
      <c r="CJ90">
        <v>35</v>
      </c>
      <c r="CK90">
        <v>35</v>
      </c>
      <c r="CL90">
        <v>141.6</v>
      </c>
      <c r="CM90">
        <v>184.1</v>
      </c>
      <c r="CN90">
        <v>168.9</v>
      </c>
      <c r="CO90">
        <v>1660</v>
      </c>
      <c r="CP90">
        <v>720</v>
      </c>
      <c r="CQ90">
        <v>720</v>
      </c>
      <c r="CR90">
        <v>1450</v>
      </c>
      <c r="CS90">
        <v>5.5899999999999998E-2</v>
      </c>
      <c r="CT90">
        <v>5.5899999999999998E-2</v>
      </c>
      <c r="CU90">
        <v>5.5899999999999998E-2</v>
      </c>
      <c r="CV90">
        <v>8.6400000000000005E-2</v>
      </c>
      <c r="CW90">
        <v>8.6400000000000005E-2</v>
      </c>
      <c r="CX90">
        <v>8.6400000000000005E-2</v>
      </c>
      <c r="CY90">
        <v>6.0999999999999999E-2</v>
      </c>
      <c r="CZ90">
        <v>6.0999999999999999E-2</v>
      </c>
      <c r="DA90">
        <v>6.0999999999999999E-2</v>
      </c>
      <c r="DB90">
        <v>5.5899999999999998E-2</v>
      </c>
      <c r="DC90">
        <v>5.5899999999999998E-2</v>
      </c>
      <c r="DD90">
        <v>5.5899999999999998E-2</v>
      </c>
      <c r="DE90">
        <v>5.0799999999999998E-2</v>
      </c>
      <c r="DF90">
        <v>7.6200000000000004E-2</v>
      </c>
      <c r="DG90">
        <v>6.3500000000000001E-2</v>
      </c>
      <c r="DH90">
        <v>0</v>
      </c>
      <c r="DI90">
        <v>1</v>
      </c>
      <c r="DJ90">
        <v>4.8300000000000003E-2</v>
      </c>
      <c r="DK90" t="s">
        <v>267</v>
      </c>
      <c r="DL90" t="s">
        <v>182</v>
      </c>
      <c r="DM90">
        <v>8252</v>
      </c>
      <c r="DN90">
        <v>8231</v>
      </c>
      <c r="DO90">
        <v>1291</v>
      </c>
      <c r="DP90" t="s">
        <v>403</v>
      </c>
      <c r="DQ90" t="s">
        <v>142</v>
      </c>
      <c r="DR90">
        <v>70</v>
      </c>
      <c r="DS90">
        <v>20030206</v>
      </c>
      <c r="DT90" t="s">
        <v>622</v>
      </c>
      <c r="DU90" t="s">
        <v>302</v>
      </c>
      <c r="DV90" t="s">
        <v>143</v>
      </c>
    </row>
    <row r="91" spans="1:126">
      <c r="A91" t="s">
        <v>160</v>
      </c>
      <c r="B91">
        <v>4</v>
      </c>
      <c r="C91">
        <v>8</v>
      </c>
      <c r="D91">
        <v>44402</v>
      </c>
      <c r="E91" t="s">
        <v>577</v>
      </c>
      <c r="F91" t="s">
        <v>145</v>
      </c>
      <c r="G91">
        <v>20030504</v>
      </c>
      <c r="H91" t="s">
        <v>631</v>
      </c>
      <c r="I91" t="s">
        <v>236</v>
      </c>
      <c r="J91">
        <v>20030506</v>
      </c>
      <c r="K91">
        <v>20031104</v>
      </c>
      <c r="L91" t="s">
        <v>133</v>
      </c>
      <c r="M91" t="s">
        <v>133</v>
      </c>
      <c r="N91" t="s">
        <v>133</v>
      </c>
      <c r="O91" t="s">
        <v>133</v>
      </c>
      <c r="P91">
        <v>-1.1737</v>
      </c>
      <c r="Q91" t="s">
        <v>135</v>
      </c>
      <c r="R91" t="s">
        <v>136</v>
      </c>
      <c r="S91" t="s">
        <v>135</v>
      </c>
      <c r="T91" t="s">
        <v>137</v>
      </c>
      <c r="U91" t="s">
        <v>137</v>
      </c>
      <c r="V91">
        <v>0</v>
      </c>
      <c r="W91" t="s">
        <v>151</v>
      </c>
      <c r="X91">
        <v>143.5</v>
      </c>
      <c r="Y91">
        <v>20030502</v>
      </c>
      <c r="Z91" t="s">
        <v>138</v>
      </c>
      <c r="AA91" t="s">
        <v>657</v>
      </c>
      <c r="AB91">
        <v>11769</v>
      </c>
      <c r="AC91">
        <v>40</v>
      </c>
      <c r="AD91">
        <v>58.97</v>
      </c>
      <c r="AE91">
        <v>52.92</v>
      </c>
      <c r="AF91">
        <v>10.17</v>
      </c>
      <c r="AG91">
        <v>9.18</v>
      </c>
      <c r="AH91">
        <v>9.2899999999999991</v>
      </c>
      <c r="AI91">
        <v>270</v>
      </c>
      <c r="AJ91" t="s">
        <v>658</v>
      </c>
      <c r="AK91">
        <v>40</v>
      </c>
      <c r="AL91">
        <v>4.8</v>
      </c>
      <c r="AM91">
        <v>3.2</v>
      </c>
      <c r="AN91">
        <v>8</v>
      </c>
      <c r="AO91">
        <v>0</v>
      </c>
      <c r="AP91">
        <v>3148</v>
      </c>
      <c r="AQ91">
        <v>3152</v>
      </c>
      <c r="AR91">
        <v>3150</v>
      </c>
      <c r="AS91">
        <v>13.2</v>
      </c>
      <c r="AT91">
        <v>13.6</v>
      </c>
      <c r="AU91">
        <v>13.5</v>
      </c>
      <c r="AV91">
        <v>2.15</v>
      </c>
      <c r="AW91">
        <v>2.25</v>
      </c>
      <c r="AX91">
        <v>2.19</v>
      </c>
      <c r="AY91">
        <v>4057</v>
      </c>
      <c r="AZ91">
        <v>4523</v>
      </c>
      <c r="BA91">
        <v>4313</v>
      </c>
      <c r="BB91">
        <v>1715</v>
      </c>
      <c r="BC91">
        <v>2042</v>
      </c>
      <c r="BD91">
        <v>1941</v>
      </c>
      <c r="BE91">
        <v>847</v>
      </c>
      <c r="BF91">
        <v>860</v>
      </c>
      <c r="BG91">
        <v>851</v>
      </c>
      <c r="BH91">
        <v>143.4</v>
      </c>
      <c r="BI91">
        <v>143.6</v>
      </c>
      <c r="BJ91">
        <v>143.5</v>
      </c>
      <c r="BK91">
        <v>86.8</v>
      </c>
      <c r="BL91">
        <v>88.5</v>
      </c>
      <c r="BM91">
        <v>87.7</v>
      </c>
      <c r="BN91">
        <v>92.7</v>
      </c>
      <c r="BO91">
        <v>94.1</v>
      </c>
      <c r="BP91">
        <v>93.4</v>
      </c>
      <c r="BQ91">
        <v>5</v>
      </c>
      <c r="BR91">
        <v>6.4</v>
      </c>
      <c r="BS91">
        <v>5.7</v>
      </c>
      <c r="BT91">
        <v>26.8</v>
      </c>
      <c r="BU91">
        <v>31.9</v>
      </c>
      <c r="BV91">
        <v>28.8</v>
      </c>
      <c r="BW91">
        <v>270</v>
      </c>
      <c r="BX91">
        <v>284</v>
      </c>
      <c r="BY91">
        <v>273</v>
      </c>
      <c r="BZ91">
        <v>8.4</v>
      </c>
      <c r="CA91">
        <v>8.9</v>
      </c>
      <c r="CB91">
        <v>8.6999999999999993</v>
      </c>
      <c r="CC91">
        <v>0</v>
      </c>
      <c r="CD91">
        <v>0</v>
      </c>
      <c r="CE91">
        <v>0</v>
      </c>
      <c r="CF91">
        <v>0.48</v>
      </c>
      <c r="CG91">
        <v>0.53</v>
      </c>
      <c r="CH91">
        <v>0.5</v>
      </c>
      <c r="CI91">
        <v>35</v>
      </c>
      <c r="CJ91">
        <v>35</v>
      </c>
      <c r="CK91">
        <v>35</v>
      </c>
      <c r="CL91">
        <v>94</v>
      </c>
      <c r="CM91">
        <v>106</v>
      </c>
      <c r="CN91">
        <v>101</v>
      </c>
      <c r="CO91">
        <v>1660</v>
      </c>
      <c r="CP91">
        <v>720</v>
      </c>
      <c r="CQ91">
        <v>540</v>
      </c>
      <c r="CR91">
        <v>1570</v>
      </c>
      <c r="CS91">
        <v>7.8700000000000006E-2</v>
      </c>
      <c r="CT91">
        <v>8.3799999999999999E-2</v>
      </c>
      <c r="CU91">
        <v>8.1900000000000001E-2</v>
      </c>
      <c r="CV91">
        <v>0.1016</v>
      </c>
      <c r="CW91">
        <v>0.10920000000000001</v>
      </c>
      <c r="CX91">
        <v>0.10539999999999999</v>
      </c>
      <c r="CY91">
        <v>6.3500000000000001E-2</v>
      </c>
      <c r="CZ91">
        <v>6.6000000000000003E-2</v>
      </c>
      <c r="DA91">
        <v>6.4799999999999996E-2</v>
      </c>
      <c r="DB91">
        <v>5.5899999999999998E-2</v>
      </c>
      <c r="DC91">
        <v>6.6000000000000003E-2</v>
      </c>
      <c r="DD91">
        <v>6.2199999999999998E-2</v>
      </c>
      <c r="DE91">
        <v>5.8400000000000001E-2</v>
      </c>
      <c r="DF91">
        <v>6.8599999999999994E-2</v>
      </c>
      <c r="DG91">
        <v>6.4100000000000004E-2</v>
      </c>
      <c r="DH91">
        <v>2.5000000000000001E-3</v>
      </c>
      <c r="DI91">
        <v>5</v>
      </c>
      <c r="DJ91">
        <v>4.0599999999999997E-2</v>
      </c>
      <c r="DK91">
        <v>1622</v>
      </c>
      <c r="DL91">
        <v>205</v>
      </c>
      <c r="DM91">
        <v>8252</v>
      </c>
      <c r="DN91" t="s">
        <v>188</v>
      </c>
      <c r="DO91">
        <v>2003</v>
      </c>
      <c r="DP91">
        <v>2405</v>
      </c>
      <c r="DQ91" t="s">
        <v>142</v>
      </c>
      <c r="DR91">
        <v>95</v>
      </c>
      <c r="DS91">
        <v>20030504</v>
      </c>
      <c r="DT91" t="s">
        <v>631</v>
      </c>
      <c r="DU91">
        <v>205</v>
      </c>
      <c r="DV91" t="s">
        <v>143</v>
      </c>
    </row>
    <row r="92" spans="1:126">
      <c r="A92" t="s">
        <v>160</v>
      </c>
      <c r="B92">
        <v>3</v>
      </c>
      <c r="C92">
        <v>13</v>
      </c>
      <c r="D92">
        <v>46571</v>
      </c>
      <c r="E92" t="s">
        <v>577</v>
      </c>
      <c r="F92" t="s">
        <v>145</v>
      </c>
      <c r="G92">
        <v>20030523</v>
      </c>
      <c r="H92" t="s">
        <v>659</v>
      </c>
      <c r="I92" t="s">
        <v>236</v>
      </c>
      <c r="J92">
        <v>20030527</v>
      </c>
      <c r="K92">
        <v>20031123</v>
      </c>
      <c r="L92" t="s">
        <v>133</v>
      </c>
      <c r="M92" t="s">
        <v>133</v>
      </c>
      <c r="N92" t="s">
        <v>133</v>
      </c>
      <c r="O92" t="s">
        <v>133</v>
      </c>
      <c r="P92">
        <v>0</v>
      </c>
      <c r="Q92" t="s">
        <v>135</v>
      </c>
      <c r="R92" t="s">
        <v>136</v>
      </c>
      <c r="S92" t="s">
        <v>135</v>
      </c>
      <c r="T92" t="s">
        <v>137</v>
      </c>
      <c r="U92" t="s">
        <v>137</v>
      </c>
      <c r="V92">
        <v>0</v>
      </c>
      <c r="W92" t="s">
        <v>151</v>
      </c>
      <c r="X92">
        <v>143.5</v>
      </c>
      <c r="Y92">
        <v>20030521</v>
      </c>
      <c r="Z92" t="s">
        <v>138</v>
      </c>
      <c r="AA92" t="s">
        <v>211</v>
      </c>
      <c r="AB92">
        <v>11769</v>
      </c>
      <c r="AC92">
        <v>40</v>
      </c>
      <c r="AD92">
        <v>59.14</v>
      </c>
      <c r="AE92">
        <v>52.76</v>
      </c>
      <c r="AF92">
        <v>10.15</v>
      </c>
      <c r="AG92">
        <v>9.18</v>
      </c>
      <c r="AH92">
        <v>9.24</v>
      </c>
      <c r="AI92">
        <v>180</v>
      </c>
      <c r="AJ92" t="s">
        <v>660</v>
      </c>
      <c r="AK92">
        <v>40</v>
      </c>
      <c r="AL92">
        <v>6.9</v>
      </c>
      <c r="AM92">
        <v>6.1</v>
      </c>
      <c r="AN92">
        <v>13</v>
      </c>
      <c r="AO92">
        <v>0</v>
      </c>
      <c r="AP92">
        <v>3146</v>
      </c>
      <c r="AQ92">
        <v>3153</v>
      </c>
      <c r="AR92">
        <v>3150</v>
      </c>
      <c r="AS92">
        <v>13.3</v>
      </c>
      <c r="AT92">
        <v>13.6</v>
      </c>
      <c r="AU92">
        <v>13.5</v>
      </c>
      <c r="AV92">
        <v>2.2200000000000002</v>
      </c>
      <c r="AW92">
        <v>2.34</v>
      </c>
      <c r="AX92">
        <v>2.2799999999999998</v>
      </c>
      <c r="AY92">
        <v>4175</v>
      </c>
      <c r="AZ92">
        <v>5008</v>
      </c>
      <c r="BA92">
        <v>4678</v>
      </c>
      <c r="BB92">
        <v>1724</v>
      </c>
      <c r="BC92">
        <v>1971</v>
      </c>
      <c r="BD92">
        <v>1890</v>
      </c>
      <c r="BE92">
        <v>843</v>
      </c>
      <c r="BF92">
        <v>855</v>
      </c>
      <c r="BG92">
        <v>850</v>
      </c>
      <c r="BH92">
        <v>143.30000000000001</v>
      </c>
      <c r="BI92">
        <v>143.6</v>
      </c>
      <c r="BJ92">
        <v>143.5</v>
      </c>
      <c r="BK92">
        <v>87.7</v>
      </c>
      <c r="BL92">
        <v>88.1</v>
      </c>
      <c r="BM92">
        <v>87.9</v>
      </c>
      <c r="BN92">
        <v>93.3</v>
      </c>
      <c r="BO92">
        <v>93.8</v>
      </c>
      <c r="BP92">
        <v>93.6</v>
      </c>
      <c r="BQ92">
        <v>5.5</v>
      </c>
      <c r="BR92">
        <v>5.8</v>
      </c>
      <c r="BS92">
        <v>5.7</v>
      </c>
      <c r="BT92">
        <v>24.8</v>
      </c>
      <c r="BU92">
        <v>31.1</v>
      </c>
      <c r="BV92">
        <v>28.2</v>
      </c>
      <c r="BW92">
        <v>267</v>
      </c>
      <c r="BX92">
        <v>278</v>
      </c>
      <c r="BY92">
        <v>274</v>
      </c>
      <c r="BZ92">
        <v>8.9</v>
      </c>
      <c r="CA92">
        <v>9.6</v>
      </c>
      <c r="CB92">
        <v>9.1999999999999993</v>
      </c>
      <c r="CC92">
        <v>0</v>
      </c>
      <c r="CD92">
        <v>0.4</v>
      </c>
      <c r="CE92">
        <v>0.4</v>
      </c>
      <c r="CF92">
        <v>0.5</v>
      </c>
      <c r="CG92">
        <v>0.5</v>
      </c>
      <c r="CH92">
        <v>0.5</v>
      </c>
      <c r="CI92">
        <v>35</v>
      </c>
      <c r="CJ92">
        <v>35</v>
      </c>
      <c r="CK92">
        <v>35</v>
      </c>
      <c r="CL92">
        <v>163</v>
      </c>
      <c r="CM92">
        <v>188</v>
      </c>
      <c r="CN92">
        <v>175</v>
      </c>
      <c r="CO92">
        <v>1660</v>
      </c>
      <c r="CP92">
        <v>720</v>
      </c>
      <c r="CQ92">
        <v>540</v>
      </c>
      <c r="CR92">
        <v>1660</v>
      </c>
      <c r="CS92">
        <v>6.8599999999999994E-2</v>
      </c>
      <c r="CT92">
        <v>7.1099999999999997E-2</v>
      </c>
      <c r="CU92">
        <v>6.9800000000000001E-2</v>
      </c>
      <c r="CV92">
        <v>9.9099999999999994E-2</v>
      </c>
      <c r="CW92">
        <v>0.1041</v>
      </c>
      <c r="CX92">
        <v>0.1016</v>
      </c>
      <c r="CY92">
        <v>7.1099999999999997E-2</v>
      </c>
      <c r="CZ92">
        <v>7.3700000000000002E-2</v>
      </c>
      <c r="DA92">
        <v>7.2400000000000006E-2</v>
      </c>
      <c r="DB92">
        <v>5.33E-2</v>
      </c>
      <c r="DC92">
        <v>5.8400000000000001E-2</v>
      </c>
      <c r="DD92">
        <v>5.5899999999999998E-2</v>
      </c>
      <c r="DE92">
        <v>6.8599999999999994E-2</v>
      </c>
      <c r="DF92">
        <v>6.8599999999999994E-2</v>
      </c>
      <c r="DG92">
        <v>6.8599999999999994E-2</v>
      </c>
      <c r="DH92">
        <v>2.5999999999999999E-3</v>
      </c>
      <c r="DI92">
        <v>2</v>
      </c>
      <c r="DJ92">
        <v>4.8300000000000003E-2</v>
      </c>
      <c r="DK92">
        <v>203</v>
      </c>
      <c r="DL92" t="s">
        <v>661</v>
      </c>
      <c r="DM92">
        <v>8252</v>
      </c>
      <c r="DN92" t="s">
        <v>188</v>
      </c>
      <c r="DO92">
        <v>1282</v>
      </c>
      <c r="DP92">
        <v>2405</v>
      </c>
      <c r="DQ92" t="s">
        <v>142</v>
      </c>
      <c r="DR92">
        <v>1</v>
      </c>
      <c r="DS92">
        <v>20030523</v>
      </c>
      <c r="DT92" t="s">
        <v>659</v>
      </c>
      <c r="DU92">
        <v>204</v>
      </c>
      <c r="DV92" t="s">
        <v>143</v>
      </c>
    </row>
    <row r="93" spans="1:126">
      <c r="A93" t="s">
        <v>160</v>
      </c>
      <c r="B93">
        <v>3</v>
      </c>
      <c r="C93">
        <v>6.7</v>
      </c>
      <c r="D93">
        <v>46572</v>
      </c>
      <c r="E93" t="s">
        <v>144</v>
      </c>
      <c r="F93" t="s">
        <v>145</v>
      </c>
      <c r="G93">
        <v>20030604</v>
      </c>
      <c r="H93" t="s">
        <v>662</v>
      </c>
      <c r="I93" t="s">
        <v>236</v>
      </c>
      <c r="J93">
        <v>20030605</v>
      </c>
      <c r="K93">
        <v>20031204</v>
      </c>
      <c r="L93" t="s">
        <v>133</v>
      </c>
      <c r="M93" t="s">
        <v>133</v>
      </c>
      <c r="N93" t="s">
        <v>133</v>
      </c>
      <c r="O93" t="s">
        <v>133</v>
      </c>
      <c r="P93">
        <v>-0.68969999999999998</v>
      </c>
      <c r="Q93" t="s">
        <v>135</v>
      </c>
      <c r="R93" t="s">
        <v>136</v>
      </c>
      <c r="S93" t="s">
        <v>135</v>
      </c>
      <c r="T93" t="s">
        <v>137</v>
      </c>
      <c r="U93" t="s">
        <v>137</v>
      </c>
      <c r="V93">
        <v>0</v>
      </c>
      <c r="W93" t="s">
        <v>147</v>
      </c>
      <c r="X93">
        <v>143.5</v>
      </c>
      <c r="Y93">
        <v>20030602</v>
      </c>
      <c r="Z93" t="s">
        <v>138</v>
      </c>
      <c r="AA93" t="s">
        <v>663</v>
      </c>
      <c r="AB93">
        <v>11769</v>
      </c>
      <c r="AC93">
        <v>40</v>
      </c>
      <c r="AD93">
        <v>71.180000000000007</v>
      </c>
      <c r="AE93">
        <v>66.23</v>
      </c>
      <c r="AF93">
        <v>10.82</v>
      </c>
      <c r="AG93">
        <v>10.26</v>
      </c>
      <c r="AH93">
        <v>10.32</v>
      </c>
      <c r="AI93">
        <v>190</v>
      </c>
      <c r="AJ93" t="s">
        <v>664</v>
      </c>
      <c r="AK93">
        <v>40</v>
      </c>
      <c r="AL93">
        <v>3.4</v>
      </c>
      <c r="AM93">
        <v>3.3</v>
      </c>
      <c r="AN93">
        <v>6.7</v>
      </c>
      <c r="AO93">
        <v>0</v>
      </c>
      <c r="AP93">
        <v>3148</v>
      </c>
      <c r="AQ93">
        <v>3152</v>
      </c>
      <c r="AR93">
        <v>3150</v>
      </c>
      <c r="AS93">
        <v>13.2</v>
      </c>
      <c r="AT93">
        <v>13.6</v>
      </c>
      <c r="AU93">
        <v>13.5</v>
      </c>
      <c r="AV93">
        <v>2.1800000000000002</v>
      </c>
      <c r="AW93">
        <v>2.29</v>
      </c>
      <c r="AX93">
        <v>2.25</v>
      </c>
      <c r="AY93">
        <v>4360</v>
      </c>
      <c r="AZ93">
        <v>5128</v>
      </c>
      <c r="BA93">
        <v>4611</v>
      </c>
      <c r="BB93">
        <v>1384</v>
      </c>
      <c r="BC93">
        <v>1732</v>
      </c>
      <c r="BD93">
        <v>1572</v>
      </c>
      <c r="BE93">
        <v>798</v>
      </c>
      <c r="BF93">
        <v>854</v>
      </c>
      <c r="BG93">
        <v>847</v>
      </c>
      <c r="BH93">
        <v>143.19999999999999</v>
      </c>
      <c r="BI93">
        <v>143.6</v>
      </c>
      <c r="BJ93">
        <v>143.5</v>
      </c>
      <c r="BK93">
        <v>87.5</v>
      </c>
      <c r="BL93">
        <v>88.2</v>
      </c>
      <c r="BM93">
        <v>87.8</v>
      </c>
      <c r="BN93">
        <v>93.2</v>
      </c>
      <c r="BO93">
        <v>93.7</v>
      </c>
      <c r="BP93">
        <v>93.4</v>
      </c>
      <c r="BQ93">
        <v>5.5</v>
      </c>
      <c r="BR93">
        <v>5.8</v>
      </c>
      <c r="BS93">
        <v>5.6</v>
      </c>
      <c r="BT93">
        <v>28.9</v>
      </c>
      <c r="BU93">
        <v>35.799999999999997</v>
      </c>
      <c r="BV93">
        <v>31.8</v>
      </c>
      <c r="BW93">
        <v>271</v>
      </c>
      <c r="BX93">
        <v>285</v>
      </c>
      <c r="BY93">
        <v>279</v>
      </c>
      <c r="BZ93">
        <v>8.5</v>
      </c>
      <c r="CA93">
        <v>9.9</v>
      </c>
      <c r="CB93">
        <v>9</v>
      </c>
      <c r="CC93">
        <v>0.3</v>
      </c>
      <c r="CD93">
        <v>0.6</v>
      </c>
      <c r="CE93">
        <v>0.5</v>
      </c>
      <c r="CF93">
        <v>0.48</v>
      </c>
      <c r="CG93">
        <v>0.5</v>
      </c>
      <c r="CH93">
        <v>0.5</v>
      </c>
      <c r="CI93">
        <v>35</v>
      </c>
      <c r="CJ93">
        <v>35</v>
      </c>
      <c r="CK93">
        <v>35</v>
      </c>
      <c r="CL93">
        <v>48</v>
      </c>
      <c r="CM93">
        <v>220</v>
      </c>
      <c r="CN93">
        <v>163</v>
      </c>
      <c r="CO93">
        <v>1660</v>
      </c>
      <c r="CP93">
        <v>720</v>
      </c>
      <c r="CQ93">
        <v>540</v>
      </c>
      <c r="CR93">
        <v>1650</v>
      </c>
      <c r="CS93">
        <v>7.6200000000000004E-2</v>
      </c>
      <c r="CT93">
        <v>8.6400000000000005E-2</v>
      </c>
      <c r="CU93">
        <v>8.1299999999999997E-2</v>
      </c>
      <c r="CV93">
        <v>9.1399999999999995E-2</v>
      </c>
      <c r="CW93">
        <v>9.6500000000000002E-2</v>
      </c>
      <c r="CX93">
        <v>9.5299999999999996E-2</v>
      </c>
      <c r="CY93">
        <v>6.6000000000000003E-2</v>
      </c>
      <c r="CZ93">
        <v>6.8599999999999994E-2</v>
      </c>
      <c r="DA93">
        <v>6.7299999999999999E-2</v>
      </c>
      <c r="DB93">
        <v>5.8400000000000001E-2</v>
      </c>
      <c r="DC93">
        <v>6.0999999999999999E-2</v>
      </c>
      <c r="DD93">
        <v>6.0299999999999999E-2</v>
      </c>
      <c r="DE93">
        <v>5.33E-2</v>
      </c>
      <c r="DF93">
        <v>6.3500000000000001E-2</v>
      </c>
      <c r="DG93">
        <v>5.8400000000000001E-2</v>
      </c>
      <c r="DH93">
        <v>2.5999999999999999E-3</v>
      </c>
      <c r="DI93">
        <v>6</v>
      </c>
      <c r="DJ93">
        <v>4.3200000000000002E-2</v>
      </c>
      <c r="DK93">
        <v>202</v>
      </c>
      <c r="DL93">
        <v>152</v>
      </c>
      <c r="DM93">
        <v>8252</v>
      </c>
      <c r="DN93" t="s">
        <v>188</v>
      </c>
      <c r="DO93">
        <v>474</v>
      </c>
      <c r="DP93">
        <v>2406</v>
      </c>
      <c r="DQ93" t="s">
        <v>142</v>
      </c>
      <c r="DR93">
        <v>113</v>
      </c>
      <c r="DS93">
        <v>20030604</v>
      </c>
      <c r="DT93" t="s">
        <v>662</v>
      </c>
      <c r="DU93">
        <v>152</v>
      </c>
      <c r="DV93" t="s">
        <v>143</v>
      </c>
    </row>
    <row r="94" spans="1:126">
      <c r="A94" t="s">
        <v>126</v>
      </c>
      <c r="B94">
        <v>4</v>
      </c>
      <c r="C94">
        <v>10.3</v>
      </c>
      <c r="D94">
        <v>45760</v>
      </c>
      <c r="E94" t="s">
        <v>577</v>
      </c>
      <c r="F94" t="s">
        <v>145</v>
      </c>
      <c r="G94">
        <v>20030727</v>
      </c>
      <c r="H94" t="s">
        <v>665</v>
      </c>
      <c r="I94" t="s">
        <v>236</v>
      </c>
      <c r="J94">
        <v>20030728</v>
      </c>
      <c r="K94">
        <v>20040127</v>
      </c>
      <c r="L94">
        <v>20030724</v>
      </c>
      <c r="M94" t="s">
        <v>133</v>
      </c>
      <c r="N94" t="s">
        <v>133</v>
      </c>
      <c r="O94" t="s">
        <v>133</v>
      </c>
      <c r="P94">
        <v>-0.63380000000000003</v>
      </c>
      <c r="Q94" t="s">
        <v>135</v>
      </c>
      <c r="R94" t="s">
        <v>136</v>
      </c>
      <c r="S94" t="s">
        <v>135</v>
      </c>
      <c r="T94" t="s">
        <v>137</v>
      </c>
      <c r="U94" t="s">
        <v>137</v>
      </c>
      <c r="V94">
        <v>0</v>
      </c>
      <c r="W94" t="s">
        <v>286</v>
      </c>
      <c r="X94">
        <v>143.5</v>
      </c>
      <c r="Y94">
        <v>20030725</v>
      </c>
      <c r="Z94" t="s">
        <v>138</v>
      </c>
      <c r="AA94" t="s">
        <v>553</v>
      </c>
      <c r="AB94">
        <v>109688</v>
      </c>
      <c r="AC94">
        <v>40</v>
      </c>
      <c r="AD94">
        <v>59.01</v>
      </c>
      <c r="AE94">
        <v>51.72</v>
      </c>
      <c r="AF94">
        <v>10.15</v>
      </c>
      <c r="AG94">
        <v>9.17</v>
      </c>
      <c r="AH94">
        <v>9.33</v>
      </c>
      <c r="AI94">
        <v>270</v>
      </c>
      <c r="AJ94" t="s">
        <v>666</v>
      </c>
      <c r="AK94">
        <v>40</v>
      </c>
      <c r="AL94">
        <v>6.1</v>
      </c>
      <c r="AM94">
        <v>4.2</v>
      </c>
      <c r="AN94">
        <v>10.3</v>
      </c>
      <c r="AO94">
        <v>0</v>
      </c>
      <c r="AP94">
        <v>3148</v>
      </c>
      <c r="AQ94">
        <v>3155</v>
      </c>
      <c r="AR94">
        <v>3151</v>
      </c>
      <c r="AS94">
        <v>13.3</v>
      </c>
      <c r="AT94">
        <v>13.5</v>
      </c>
      <c r="AU94">
        <v>13.4</v>
      </c>
      <c r="AV94">
        <v>2.2599999999999998</v>
      </c>
      <c r="AW94">
        <v>2.31</v>
      </c>
      <c r="AX94">
        <v>2.2799999999999998</v>
      </c>
      <c r="AY94">
        <v>6.8</v>
      </c>
      <c r="AZ94">
        <v>7.1</v>
      </c>
      <c r="BA94">
        <v>7</v>
      </c>
      <c r="BB94">
        <v>0</v>
      </c>
      <c r="BC94">
        <v>0</v>
      </c>
      <c r="BD94">
        <v>0</v>
      </c>
      <c r="BE94">
        <v>831</v>
      </c>
      <c r="BF94">
        <v>875</v>
      </c>
      <c r="BG94">
        <v>852</v>
      </c>
      <c r="BH94">
        <v>142.80000000000001</v>
      </c>
      <c r="BI94">
        <v>143.80000000000001</v>
      </c>
      <c r="BJ94">
        <v>143.4</v>
      </c>
      <c r="BK94">
        <v>87.1</v>
      </c>
      <c r="BL94">
        <v>88.3</v>
      </c>
      <c r="BM94">
        <v>87.8</v>
      </c>
      <c r="BN94">
        <v>92.7</v>
      </c>
      <c r="BO94">
        <v>93.9</v>
      </c>
      <c r="BP94">
        <v>93.4</v>
      </c>
      <c r="BQ94">
        <v>5.4</v>
      </c>
      <c r="BR94">
        <v>5.9</v>
      </c>
      <c r="BS94">
        <v>5.6</v>
      </c>
      <c r="BT94">
        <v>25.3</v>
      </c>
      <c r="BU94">
        <v>30.2</v>
      </c>
      <c r="BV94">
        <v>27.5</v>
      </c>
      <c r="BW94">
        <v>269</v>
      </c>
      <c r="BX94">
        <v>283</v>
      </c>
      <c r="BY94">
        <v>276</v>
      </c>
      <c r="BZ94">
        <v>11.8</v>
      </c>
      <c r="CA94">
        <v>12.2</v>
      </c>
      <c r="CB94">
        <v>11.9</v>
      </c>
      <c r="CC94">
        <v>0.4</v>
      </c>
      <c r="CD94">
        <v>0.5</v>
      </c>
      <c r="CE94">
        <v>0.5</v>
      </c>
      <c r="CF94">
        <v>0.45</v>
      </c>
      <c r="CG94">
        <v>0.56999999999999995</v>
      </c>
      <c r="CH94">
        <v>0.5</v>
      </c>
      <c r="CI94">
        <v>35</v>
      </c>
      <c r="CJ94">
        <v>35</v>
      </c>
      <c r="CK94">
        <v>35</v>
      </c>
      <c r="CL94">
        <v>104.8</v>
      </c>
      <c r="CM94">
        <v>130.30000000000001</v>
      </c>
      <c r="CN94">
        <v>117.3</v>
      </c>
      <c r="CO94">
        <v>1660</v>
      </c>
      <c r="CP94">
        <v>720</v>
      </c>
      <c r="CQ94">
        <v>720</v>
      </c>
      <c r="CR94">
        <v>1390</v>
      </c>
      <c r="CS94">
        <v>5.5899999999999998E-2</v>
      </c>
      <c r="CT94">
        <v>5.5899999999999998E-2</v>
      </c>
      <c r="CU94">
        <v>5.5899999999999998E-2</v>
      </c>
      <c r="CV94">
        <v>8.6400000000000005E-2</v>
      </c>
      <c r="CW94">
        <v>8.6400000000000005E-2</v>
      </c>
      <c r="CX94">
        <v>8.6400000000000005E-2</v>
      </c>
      <c r="CY94">
        <v>6.6000000000000003E-2</v>
      </c>
      <c r="CZ94">
        <v>6.6000000000000003E-2</v>
      </c>
      <c r="DA94">
        <v>6.6000000000000003E-2</v>
      </c>
      <c r="DB94">
        <v>6.6000000000000003E-2</v>
      </c>
      <c r="DC94">
        <v>6.6000000000000003E-2</v>
      </c>
      <c r="DD94">
        <v>6.6000000000000003E-2</v>
      </c>
      <c r="DE94">
        <v>5.0799999999999998E-2</v>
      </c>
      <c r="DF94">
        <v>6.6000000000000003E-2</v>
      </c>
      <c r="DG94">
        <v>5.8400000000000001E-2</v>
      </c>
      <c r="DH94">
        <v>0</v>
      </c>
      <c r="DI94">
        <v>16</v>
      </c>
      <c r="DJ94">
        <v>4.3200000000000002E-2</v>
      </c>
      <c r="DK94" t="s">
        <v>515</v>
      </c>
      <c r="DL94" t="s">
        <v>141</v>
      </c>
      <c r="DM94">
        <v>8252</v>
      </c>
      <c r="DN94">
        <v>8231</v>
      </c>
      <c r="DO94">
        <v>1288</v>
      </c>
      <c r="DP94" t="s">
        <v>516</v>
      </c>
      <c r="DQ94" t="s">
        <v>142</v>
      </c>
      <c r="DR94">
        <v>147</v>
      </c>
      <c r="DS94">
        <v>20030727</v>
      </c>
      <c r="DT94" t="s">
        <v>665</v>
      </c>
      <c r="DU94">
        <v>119</v>
      </c>
      <c r="DV94" t="s">
        <v>143</v>
      </c>
    </row>
    <row r="95" spans="1:126">
      <c r="A95" t="s">
        <v>126</v>
      </c>
      <c r="B95">
        <v>3</v>
      </c>
      <c r="C95">
        <v>2.4</v>
      </c>
      <c r="D95">
        <v>47318</v>
      </c>
      <c r="E95" t="s">
        <v>144</v>
      </c>
      <c r="F95" t="s">
        <v>145</v>
      </c>
      <c r="G95">
        <v>20030809</v>
      </c>
      <c r="H95" t="s">
        <v>578</v>
      </c>
      <c r="I95" t="s">
        <v>295</v>
      </c>
      <c r="J95">
        <v>20030811</v>
      </c>
      <c r="K95" t="s">
        <v>624</v>
      </c>
      <c r="L95" t="s">
        <v>268</v>
      </c>
      <c r="M95" t="s">
        <v>133</v>
      </c>
      <c r="N95" t="s">
        <v>133</v>
      </c>
      <c r="O95" t="s">
        <v>133</v>
      </c>
      <c r="P95">
        <v>-2.5430999999999999</v>
      </c>
      <c r="Q95" t="s">
        <v>135</v>
      </c>
      <c r="R95" t="s">
        <v>136</v>
      </c>
      <c r="S95" t="s">
        <v>135</v>
      </c>
      <c r="T95" t="s">
        <v>137</v>
      </c>
      <c r="U95" t="s">
        <v>137</v>
      </c>
      <c r="V95">
        <v>0</v>
      </c>
      <c r="W95" t="s">
        <v>286</v>
      </c>
      <c r="X95">
        <v>143.5</v>
      </c>
      <c r="Y95">
        <v>20030807</v>
      </c>
      <c r="Z95" t="s">
        <v>138</v>
      </c>
      <c r="AA95" t="s">
        <v>667</v>
      </c>
      <c r="AB95">
        <v>109688</v>
      </c>
      <c r="AC95">
        <v>40</v>
      </c>
      <c r="AD95">
        <v>71.650000000000006</v>
      </c>
      <c r="AE95">
        <v>66.02</v>
      </c>
      <c r="AF95">
        <v>10.89</v>
      </c>
      <c r="AG95">
        <v>10.16</v>
      </c>
      <c r="AH95">
        <v>10.24</v>
      </c>
      <c r="AI95">
        <v>510</v>
      </c>
      <c r="AJ95" t="s">
        <v>668</v>
      </c>
      <c r="AK95">
        <v>40</v>
      </c>
      <c r="AL95">
        <v>1.3</v>
      </c>
      <c r="AM95">
        <v>1.1000000000000001</v>
      </c>
      <c r="AN95">
        <v>2.4</v>
      </c>
      <c r="AO95">
        <v>0</v>
      </c>
      <c r="AP95">
        <v>3148</v>
      </c>
      <c r="AQ95">
        <v>3158</v>
      </c>
      <c r="AR95">
        <v>3152.8</v>
      </c>
      <c r="AS95">
        <v>13.2</v>
      </c>
      <c r="AT95">
        <v>13.6</v>
      </c>
      <c r="AU95">
        <v>13.5</v>
      </c>
      <c r="AV95">
        <v>2.16</v>
      </c>
      <c r="AW95">
        <v>2.31</v>
      </c>
      <c r="AX95">
        <v>2.2400000000000002</v>
      </c>
      <c r="AY95">
        <v>6.6</v>
      </c>
      <c r="AZ95">
        <v>7.2</v>
      </c>
      <c r="BA95">
        <v>6.9</v>
      </c>
      <c r="BB95">
        <v>0</v>
      </c>
      <c r="BC95">
        <v>0</v>
      </c>
      <c r="BD95">
        <v>0</v>
      </c>
      <c r="BE95">
        <v>822</v>
      </c>
      <c r="BF95">
        <v>860</v>
      </c>
      <c r="BG95">
        <v>846</v>
      </c>
      <c r="BH95">
        <v>142.80000000000001</v>
      </c>
      <c r="BI95">
        <v>144.1</v>
      </c>
      <c r="BJ95">
        <v>143.4</v>
      </c>
      <c r="BK95">
        <v>87.2</v>
      </c>
      <c r="BL95">
        <v>89.1</v>
      </c>
      <c r="BM95">
        <v>88</v>
      </c>
      <c r="BN95">
        <v>92.5</v>
      </c>
      <c r="BO95">
        <v>94.2</v>
      </c>
      <c r="BP95">
        <v>93.2</v>
      </c>
      <c r="BQ95">
        <v>4.7</v>
      </c>
      <c r="BR95">
        <v>5.7</v>
      </c>
      <c r="BS95">
        <v>5.3</v>
      </c>
      <c r="BT95">
        <v>26.1</v>
      </c>
      <c r="BU95">
        <v>33.299999999999997</v>
      </c>
      <c r="BV95">
        <v>28.9</v>
      </c>
      <c r="BW95">
        <v>276</v>
      </c>
      <c r="BX95">
        <v>276</v>
      </c>
      <c r="BY95">
        <v>276</v>
      </c>
      <c r="BZ95">
        <v>9.8000000000000007</v>
      </c>
      <c r="CA95">
        <v>10.1</v>
      </c>
      <c r="CB95">
        <v>10.1</v>
      </c>
      <c r="CC95">
        <v>0.3</v>
      </c>
      <c r="CD95">
        <v>3</v>
      </c>
      <c r="CE95">
        <v>0.5</v>
      </c>
      <c r="CF95">
        <v>0.5</v>
      </c>
      <c r="CG95">
        <v>0.5</v>
      </c>
      <c r="CH95">
        <v>0.5</v>
      </c>
      <c r="CI95">
        <v>35</v>
      </c>
      <c r="CJ95">
        <v>35</v>
      </c>
      <c r="CK95">
        <v>35</v>
      </c>
      <c r="CL95">
        <v>90.6</v>
      </c>
      <c r="CM95">
        <v>186.9</v>
      </c>
      <c r="CN95">
        <v>132.80000000000001</v>
      </c>
      <c r="CO95">
        <v>1660</v>
      </c>
      <c r="CP95">
        <v>720</v>
      </c>
      <c r="CQ95">
        <v>720</v>
      </c>
      <c r="CR95">
        <v>1150</v>
      </c>
      <c r="CS95">
        <v>5.33E-2</v>
      </c>
      <c r="CT95">
        <v>5.33E-2</v>
      </c>
      <c r="CU95">
        <v>5.33E-2</v>
      </c>
      <c r="CV95">
        <v>8.6400000000000005E-2</v>
      </c>
      <c r="CW95">
        <v>8.6400000000000005E-2</v>
      </c>
      <c r="CX95">
        <v>8.6400000000000005E-2</v>
      </c>
      <c r="CY95">
        <v>6.0999999999999999E-2</v>
      </c>
      <c r="CZ95">
        <v>6.0999999999999999E-2</v>
      </c>
      <c r="DA95">
        <v>6.0999999999999999E-2</v>
      </c>
      <c r="DB95">
        <v>5.5899999999999998E-2</v>
      </c>
      <c r="DC95">
        <v>5.5899999999999998E-2</v>
      </c>
      <c r="DD95">
        <v>5.5899999999999998E-2</v>
      </c>
      <c r="DE95">
        <v>5.0799999999999998E-2</v>
      </c>
      <c r="DF95">
        <v>7.6200000000000004E-2</v>
      </c>
      <c r="DG95">
        <v>6.3500000000000001E-2</v>
      </c>
      <c r="DH95">
        <v>0</v>
      </c>
      <c r="DI95">
        <v>8</v>
      </c>
      <c r="DJ95">
        <v>5.33E-2</v>
      </c>
      <c r="DK95" t="s">
        <v>267</v>
      </c>
      <c r="DL95" t="s">
        <v>182</v>
      </c>
      <c r="DM95">
        <v>8252</v>
      </c>
      <c r="DN95">
        <v>8231</v>
      </c>
      <c r="DO95">
        <v>1291</v>
      </c>
      <c r="DP95">
        <v>2405</v>
      </c>
      <c r="DQ95" t="s">
        <v>142</v>
      </c>
      <c r="DR95">
        <v>77</v>
      </c>
      <c r="DS95">
        <v>20030809</v>
      </c>
      <c r="DT95" t="s">
        <v>578</v>
      </c>
      <c r="DU95" t="s">
        <v>302</v>
      </c>
      <c r="DV95" t="s">
        <v>143</v>
      </c>
    </row>
    <row r="96" spans="1:126">
      <c r="A96" t="s">
        <v>126</v>
      </c>
      <c r="B96">
        <v>3</v>
      </c>
      <c r="C96">
        <v>6.4</v>
      </c>
      <c r="D96">
        <v>47319</v>
      </c>
      <c r="E96" t="s">
        <v>144</v>
      </c>
      <c r="F96" t="s">
        <v>145</v>
      </c>
      <c r="G96">
        <v>20030814</v>
      </c>
      <c r="H96" t="s">
        <v>152</v>
      </c>
      <c r="I96" t="s">
        <v>236</v>
      </c>
      <c r="J96">
        <v>20030815</v>
      </c>
      <c r="K96">
        <v>20040214</v>
      </c>
      <c r="L96" t="s">
        <v>133</v>
      </c>
      <c r="M96" t="s">
        <v>133</v>
      </c>
      <c r="N96" t="s">
        <v>133</v>
      </c>
      <c r="O96" t="s">
        <v>133</v>
      </c>
      <c r="P96">
        <v>-0.81899999999999995</v>
      </c>
      <c r="Q96" t="s">
        <v>135</v>
      </c>
      <c r="R96" t="s">
        <v>136</v>
      </c>
      <c r="S96" t="s">
        <v>135</v>
      </c>
      <c r="T96" t="s">
        <v>137</v>
      </c>
      <c r="U96" t="s">
        <v>137</v>
      </c>
      <c r="V96">
        <v>0</v>
      </c>
      <c r="W96" t="s">
        <v>286</v>
      </c>
      <c r="X96">
        <v>143.5</v>
      </c>
      <c r="Y96">
        <v>20030812</v>
      </c>
      <c r="Z96" t="s">
        <v>138</v>
      </c>
      <c r="AA96" t="s">
        <v>669</v>
      </c>
      <c r="AB96">
        <v>109688</v>
      </c>
      <c r="AC96">
        <v>40</v>
      </c>
      <c r="AD96">
        <v>71.59</v>
      </c>
      <c r="AE96">
        <v>65.48</v>
      </c>
      <c r="AF96">
        <v>10.9</v>
      </c>
      <c r="AG96">
        <v>10.050000000000001</v>
      </c>
      <c r="AH96">
        <v>10.25</v>
      </c>
      <c r="AI96">
        <v>310</v>
      </c>
      <c r="AJ96" t="s">
        <v>670</v>
      </c>
      <c r="AK96">
        <v>40</v>
      </c>
      <c r="AL96">
        <v>3.9</v>
      </c>
      <c r="AM96">
        <v>2.5</v>
      </c>
      <c r="AN96">
        <v>6.4</v>
      </c>
      <c r="AO96">
        <v>0</v>
      </c>
      <c r="AP96">
        <v>3146</v>
      </c>
      <c r="AQ96">
        <v>3154</v>
      </c>
      <c r="AR96">
        <v>3150.6</v>
      </c>
      <c r="AS96">
        <v>13.5</v>
      </c>
      <c r="AT96">
        <v>13.6</v>
      </c>
      <c r="AU96">
        <v>13.5</v>
      </c>
      <c r="AV96">
        <v>2.19</v>
      </c>
      <c r="AW96">
        <v>2.25</v>
      </c>
      <c r="AX96">
        <v>2.2200000000000002</v>
      </c>
      <c r="AY96">
        <v>6.7</v>
      </c>
      <c r="AZ96">
        <v>7</v>
      </c>
      <c r="BA96">
        <v>7</v>
      </c>
      <c r="BB96">
        <v>0</v>
      </c>
      <c r="BC96">
        <v>0</v>
      </c>
      <c r="BD96">
        <v>0</v>
      </c>
      <c r="BE96">
        <v>835</v>
      </c>
      <c r="BF96">
        <v>868</v>
      </c>
      <c r="BG96">
        <v>853</v>
      </c>
      <c r="BH96">
        <v>143</v>
      </c>
      <c r="BI96">
        <v>144.1</v>
      </c>
      <c r="BJ96">
        <v>143.6</v>
      </c>
      <c r="BK96">
        <v>87.1</v>
      </c>
      <c r="BL96">
        <v>88.2</v>
      </c>
      <c r="BM96">
        <v>87.9</v>
      </c>
      <c r="BN96">
        <v>93.1</v>
      </c>
      <c r="BO96">
        <v>93.8</v>
      </c>
      <c r="BP96">
        <v>93.5</v>
      </c>
      <c r="BQ96">
        <v>5</v>
      </c>
      <c r="BR96">
        <v>6.4</v>
      </c>
      <c r="BS96">
        <v>5.6</v>
      </c>
      <c r="BT96">
        <v>24</v>
      </c>
      <c r="BU96">
        <v>27.7</v>
      </c>
      <c r="BV96">
        <v>25.2</v>
      </c>
      <c r="BW96">
        <v>276</v>
      </c>
      <c r="BX96">
        <v>276</v>
      </c>
      <c r="BY96">
        <v>276</v>
      </c>
      <c r="BZ96">
        <v>10.1</v>
      </c>
      <c r="CA96">
        <v>10.1</v>
      </c>
      <c r="CB96">
        <v>10.1</v>
      </c>
      <c r="CC96">
        <v>0.4</v>
      </c>
      <c r="CD96">
        <v>0.4</v>
      </c>
      <c r="CE96">
        <v>0.4</v>
      </c>
      <c r="CF96">
        <v>0.5</v>
      </c>
      <c r="CG96">
        <v>0.5</v>
      </c>
      <c r="CH96">
        <v>0.5</v>
      </c>
      <c r="CI96">
        <v>35</v>
      </c>
      <c r="CJ96">
        <v>35</v>
      </c>
      <c r="CK96">
        <v>35</v>
      </c>
      <c r="CL96">
        <v>110.4</v>
      </c>
      <c r="CM96">
        <v>144.4</v>
      </c>
      <c r="CN96">
        <v>134.1</v>
      </c>
      <c r="CO96">
        <v>1660</v>
      </c>
      <c r="CP96">
        <v>720</v>
      </c>
      <c r="CQ96">
        <v>720</v>
      </c>
      <c r="CR96">
        <v>1350</v>
      </c>
      <c r="CS96">
        <v>5.5899999999999998E-2</v>
      </c>
      <c r="CT96">
        <v>5.5899999999999998E-2</v>
      </c>
      <c r="CU96">
        <v>5.5899999999999998E-2</v>
      </c>
      <c r="CV96">
        <v>8.8900000000000007E-2</v>
      </c>
      <c r="CW96">
        <v>8.8900000000000007E-2</v>
      </c>
      <c r="CX96">
        <v>8.8900000000000007E-2</v>
      </c>
      <c r="CY96">
        <v>6.0999999999999999E-2</v>
      </c>
      <c r="CZ96">
        <v>6.0999999999999999E-2</v>
      </c>
      <c r="DA96">
        <v>6.0999999999999999E-2</v>
      </c>
      <c r="DB96">
        <v>5.5899999999999998E-2</v>
      </c>
      <c r="DC96">
        <v>5.5899999999999998E-2</v>
      </c>
      <c r="DD96">
        <v>5.5899999999999998E-2</v>
      </c>
      <c r="DE96">
        <v>5.0799999999999998E-2</v>
      </c>
      <c r="DF96">
        <v>7.6200000000000004E-2</v>
      </c>
      <c r="DG96">
        <v>6.3500000000000001E-2</v>
      </c>
      <c r="DH96">
        <v>0</v>
      </c>
      <c r="DI96">
        <v>9</v>
      </c>
      <c r="DJ96">
        <v>4.5699999999999998E-2</v>
      </c>
      <c r="DK96" t="s">
        <v>267</v>
      </c>
      <c r="DL96" t="s">
        <v>182</v>
      </c>
      <c r="DM96">
        <v>8252</v>
      </c>
      <c r="DN96">
        <v>8231</v>
      </c>
      <c r="DO96">
        <v>2009</v>
      </c>
      <c r="DP96">
        <v>2405</v>
      </c>
      <c r="DQ96" t="s">
        <v>142</v>
      </c>
      <c r="DR96" t="s">
        <v>671</v>
      </c>
      <c r="DS96">
        <v>20030814</v>
      </c>
      <c r="DT96" t="s">
        <v>152</v>
      </c>
      <c r="DU96" t="s">
        <v>302</v>
      </c>
      <c r="DV96" t="s">
        <v>143</v>
      </c>
    </row>
    <row r="97" spans="1:126">
      <c r="A97" t="s">
        <v>160</v>
      </c>
      <c r="B97">
        <v>4</v>
      </c>
      <c r="C97">
        <v>7.8</v>
      </c>
      <c r="D97">
        <v>49770</v>
      </c>
      <c r="E97" t="s">
        <v>577</v>
      </c>
      <c r="F97" t="s">
        <v>145</v>
      </c>
      <c r="G97">
        <v>20031017</v>
      </c>
      <c r="H97" t="s">
        <v>688</v>
      </c>
      <c r="I97" t="s">
        <v>236</v>
      </c>
      <c r="J97">
        <v>20031020</v>
      </c>
      <c r="K97">
        <v>20040417</v>
      </c>
      <c r="L97" t="s">
        <v>689</v>
      </c>
      <c r="M97" t="s">
        <v>244</v>
      </c>
      <c r="N97" t="s">
        <v>133</v>
      </c>
      <c r="O97" t="s">
        <v>133</v>
      </c>
      <c r="P97">
        <v>-1.7761</v>
      </c>
      <c r="Q97" t="s">
        <v>135</v>
      </c>
      <c r="R97" t="s">
        <v>136</v>
      </c>
      <c r="S97" t="s">
        <v>135</v>
      </c>
      <c r="T97" t="s">
        <v>137</v>
      </c>
      <c r="U97" t="s">
        <v>137</v>
      </c>
      <c r="V97">
        <v>0</v>
      </c>
      <c r="W97" t="s">
        <v>151</v>
      </c>
      <c r="X97">
        <v>143.5</v>
      </c>
      <c r="Y97">
        <v>20031015</v>
      </c>
      <c r="Z97" t="s">
        <v>138</v>
      </c>
      <c r="AA97" t="s">
        <v>578</v>
      </c>
      <c r="AB97">
        <v>11769</v>
      </c>
      <c r="AC97">
        <v>40</v>
      </c>
      <c r="AD97">
        <v>58.8</v>
      </c>
      <c r="AE97">
        <v>52.77</v>
      </c>
      <c r="AF97">
        <v>10.17</v>
      </c>
      <c r="AG97">
        <v>9.23</v>
      </c>
      <c r="AH97">
        <v>9.2799999999999994</v>
      </c>
      <c r="AI97">
        <v>90</v>
      </c>
      <c r="AJ97" t="s">
        <v>690</v>
      </c>
      <c r="AK97">
        <v>40</v>
      </c>
      <c r="AL97">
        <v>4.5999999999999996</v>
      </c>
      <c r="AM97">
        <v>3.2</v>
      </c>
      <c r="AN97">
        <v>7.8</v>
      </c>
      <c r="AO97">
        <v>0</v>
      </c>
      <c r="AP97">
        <v>3147</v>
      </c>
      <c r="AQ97">
        <v>3152</v>
      </c>
      <c r="AR97">
        <v>3150</v>
      </c>
      <c r="AS97">
        <v>13.3</v>
      </c>
      <c r="AT97">
        <v>13.5</v>
      </c>
      <c r="AU97">
        <v>13.4</v>
      </c>
      <c r="AV97">
        <v>2.25</v>
      </c>
      <c r="AW97">
        <v>2.29</v>
      </c>
      <c r="AX97">
        <v>2.27</v>
      </c>
      <c r="AY97">
        <v>4187</v>
      </c>
      <c r="AZ97">
        <v>4646</v>
      </c>
      <c r="BA97">
        <v>4467</v>
      </c>
      <c r="BB97">
        <v>1732</v>
      </c>
      <c r="BC97">
        <v>1890</v>
      </c>
      <c r="BD97">
        <v>1824</v>
      </c>
      <c r="BE97">
        <v>832</v>
      </c>
      <c r="BF97">
        <v>878</v>
      </c>
      <c r="BG97">
        <v>851</v>
      </c>
      <c r="BH97">
        <v>143.4</v>
      </c>
      <c r="BI97">
        <v>143.6</v>
      </c>
      <c r="BJ97">
        <v>143.5</v>
      </c>
      <c r="BK97">
        <v>86.1</v>
      </c>
      <c r="BL97">
        <v>89.5</v>
      </c>
      <c r="BM97">
        <v>87.9</v>
      </c>
      <c r="BN97">
        <v>92.1</v>
      </c>
      <c r="BO97">
        <v>94.7</v>
      </c>
      <c r="BP97">
        <v>93.5</v>
      </c>
      <c r="BQ97">
        <v>4.9000000000000004</v>
      </c>
      <c r="BR97">
        <v>6.7</v>
      </c>
      <c r="BS97">
        <v>5.6</v>
      </c>
      <c r="BT97">
        <v>26</v>
      </c>
      <c r="BU97">
        <v>29.7</v>
      </c>
      <c r="BV97">
        <v>27.6</v>
      </c>
      <c r="BW97">
        <v>271</v>
      </c>
      <c r="BX97">
        <v>279</v>
      </c>
      <c r="BY97">
        <v>276</v>
      </c>
      <c r="BZ97">
        <v>9.3000000000000007</v>
      </c>
      <c r="CA97">
        <v>9.5</v>
      </c>
      <c r="CB97">
        <v>9.4</v>
      </c>
      <c r="CC97">
        <v>1.2</v>
      </c>
      <c r="CD97">
        <v>1.9</v>
      </c>
      <c r="CE97">
        <v>1.8</v>
      </c>
      <c r="CF97">
        <v>0.47</v>
      </c>
      <c r="CG97">
        <v>0.53</v>
      </c>
      <c r="CH97">
        <v>0.5</v>
      </c>
      <c r="CI97">
        <v>35</v>
      </c>
      <c r="CJ97">
        <v>35</v>
      </c>
      <c r="CK97">
        <v>35</v>
      </c>
      <c r="CL97">
        <v>138</v>
      </c>
      <c r="CM97">
        <v>167</v>
      </c>
      <c r="CN97">
        <v>154</v>
      </c>
      <c r="CO97">
        <v>1660</v>
      </c>
      <c r="CP97">
        <v>720</v>
      </c>
      <c r="CQ97">
        <v>540</v>
      </c>
      <c r="CR97">
        <v>1750</v>
      </c>
      <c r="CS97">
        <v>6.8599999999999994E-2</v>
      </c>
      <c r="CT97">
        <v>7.1099999999999997E-2</v>
      </c>
      <c r="CU97">
        <v>6.9199999999999998E-2</v>
      </c>
      <c r="CV97">
        <v>0.1016</v>
      </c>
      <c r="CW97">
        <v>0.1041</v>
      </c>
      <c r="CX97">
        <v>0.1022</v>
      </c>
      <c r="CY97">
        <v>6.8599999999999994E-2</v>
      </c>
      <c r="CZ97">
        <v>7.1099999999999997E-2</v>
      </c>
      <c r="DA97">
        <v>6.9199999999999998E-2</v>
      </c>
      <c r="DB97">
        <v>6.8599999999999994E-2</v>
      </c>
      <c r="DC97">
        <v>6.8599999999999994E-2</v>
      </c>
      <c r="DD97">
        <v>6.8599999999999994E-2</v>
      </c>
      <c r="DE97">
        <v>7.1099999999999997E-2</v>
      </c>
      <c r="DF97">
        <v>7.1099999999999997E-2</v>
      </c>
      <c r="DG97">
        <v>7.1099999999999997E-2</v>
      </c>
      <c r="DH97">
        <v>2.5000000000000001E-3</v>
      </c>
      <c r="DI97">
        <v>4</v>
      </c>
      <c r="DJ97">
        <v>4.8300000000000003E-2</v>
      </c>
      <c r="DK97">
        <v>130</v>
      </c>
      <c r="DL97">
        <v>130</v>
      </c>
      <c r="DM97">
        <v>8252</v>
      </c>
      <c r="DN97" t="s">
        <v>188</v>
      </c>
      <c r="DO97">
        <v>1293</v>
      </c>
      <c r="DP97">
        <v>2405</v>
      </c>
      <c r="DQ97" t="s">
        <v>142</v>
      </c>
      <c r="DR97" t="s">
        <v>691</v>
      </c>
      <c r="DS97">
        <v>20031017</v>
      </c>
      <c r="DT97" t="s">
        <v>688</v>
      </c>
      <c r="DU97">
        <v>130</v>
      </c>
      <c r="DV97" t="s">
        <v>143</v>
      </c>
    </row>
    <row r="98" spans="1:126">
      <c r="A98" t="s">
        <v>160</v>
      </c>
      <c r="B98">
        <v>5</v>
      </c>
      <c r="C98">
        <v>16.899999999999999</v>
      </c>
      <c r="D98">
        <v>49771</v>
      </c>
      <c r="E98" t="s">
        <v>577</v>
      </c>
      <c r="F98" t="s">
        <v>145</v>
      </c>
      <c r="G98">
        <v>20031107</v>
      </c>
      <c r="H98" t="s">
        <v>692</v>
      </c>
      <c r="I98" t="s">
        <v>236</v>
      </c>
      <c r="J98">
        <v>20031110</v>
      </c>
      <c r="K98">
        <v>20040507</v>
      </c>
      <c r="L98" t="s">
        <v>382</v>
      </c>
      <c r="M98" t="s">
        <v>693</v>
      </c>
      <c r="N98" t="s">
        <v>694</v>
      </c>
      <c r="O98" t="s">
        <v>695</v>
      </c>
      <c r="P98">
        <v>1.7375</v>
      </c>
      <c r="Q98" t="s">
        <v>135</v>
      </c>
      <c r="R98" t="s">
        <v>136</v>
      </c>
      <c r="S98" t="s">
        <v>135</v>
      </c>
      <c r="T98" t="s">
        <v>137</v>
      </c>
      <c r="U98" t="s">
        <v>137</v>
      </c>
      <c r="V98">
        <v>0</v>
      </c>
      <c r="W98" t="s">
        <v>151</v>
      </c>
      <c r="X98">
        <v>143.5</v>
      </c>
      <c r="Y98">
        <v>20031105</v>
      </c>
      <c r="Z98" t="s">
        <v>138</v>
      </c>
      <c r="AA98" t="s">
        <v>696</v>
      </c>
      <c r="AB98">
        <v>11769</v>
      </c>
      <c r="AC98">
        <v>40</v>
      </c>
      <c r="AD98">
        <v>58.95</v>
      </c>
      <c r="AE98">
        <v>52.67</v>
      </c>
      <c r="AF98">
        <v>10.16</v>
      </c>
      <c r="AG98">
        <v>9.18</v>
      </c>
      <c r="AH98">
        <v>9.25</v>
      </c>
      <c r="AI98">
        <v>40</v>
      </c>
      <c r="AJ98" t="s">
        <v>697</v>
      </c>
      <c r="AK98">
        <v>40</v>
      </c>
      <c r="AL98">
        <v>8.5</v>
      </c>
      <c r="AM98">
        <v>8.4</v>
      </c>
      <c r="AN98">
        <v>16.899999999999999</v>
      </c>
      <c r="AO98">
        <v>0</v>
      </c>
      <c r="AP98">
        <v>3147</v>
      </c>
      <c r="AQ98">
        <v>3152</v>
      </c>
      <c r="AR98">
        <v>3150</v>
      </c>
      <c r="AS98">
        <v>13.4</v>
      </c>
      <c r="AT98">
        <v>13.5</v>
      </c>
      <c r="AU98">
        <v>13.4</v>
      </c>
      <c r="AV98">
        <v>2.2000000000000002</v>
      </c>
      <c r="AW98">
        <v>2.29</v>
      </c>
      <c r="AX98">
        <v>2.25</v>
      </c>
      <c r="AY98">
        <v>4531</v>
      </c>
      <c r="AZ98">
        <v>4859</v>
      </c>
      <c r="BA98">
        <v>4715</v>
      </c>
      <c r="BB98">
        <v>1702</v>
      </c>
      <c r="BC98">
        <v>1968</v>
      </c>
      <c r="BD98">
        <v>1892</v>
      </c>
      <c r="BE98">
        <v>829</v>
      </c>
      <c r="BF98">
        <v>869</v>
      </c>
      <c r="BG98">
        <v>847</v>
      </c>
      <c r="BH98">
        <v>143.4</v>
      </c>
      <c r="BI98">
        <v>143.6</v>
      </c>
      <c r="BJ98">
        <v>143.5</v>
      </c>
      <c r="BK98">
        <v>87.5</v>
      </c>
      <c r="BL98">
        <v>88.3</v>
      </c>
      <c r="BM98">
        <v>87.9</v>
      </c>
      <c r="BN98">
        <v>93.1</v>
      </c>
      <c r="BO98">
        <v>94</v>
      </c>
      <c r="BP98">
        <v>93.5</v>
      </c>
      <c r="BQ98">
        <v>5.5</v>
      </c>
      <c r="BR98">
        <v>5.8</v>
      </c>
      <c r="BS98">
        <v>5.6</v>
      </c>
      <c r="BT98">
        <v>25.2</v>
      </c>
      <c r="BU98">
        <v>28.8</v>
      </c>
      <c r="BV98">
        <v>27.1</v>
      </c>
      <c r="BW98">
        <v>275</v>
      </c>
      <c r="BX98">
        <v>283</v>
      </c>
      <c r="BY98">
        <v>278</v>
      </c>
      <c r="BZ98">
        <v>9.1999999999999993</v>
      </c>
      <c r="CA98">
        <v>9.8000000000000007</v>
      </c>
      <c r="CB98">
        <v>9.4</v>
      </c>
      <c r="CC98">
        <v>0.3</v>
      </c>
      <c r="CD98">
        <v>1</v>
      </c>
      <c r="CE98">
        <v>0.7</v>
      </c>
      <c r="CF98">
        <v>0.46</v>
      </c>
      <c r="CG98">
        <v>0.54</v>
      </c>
      <c r="CH98">
        <v>0.49</v>
      </c>
      <c r="CI98">
        <v>35</v>
      </c>
      <c r="CJ98">
        <v>35</v>
      </c>
      <c r="CK98">
        <v>35</v>
      </c>
      <c r="CL98">
        <v>117</v>
      </c>
      <c r="CM98">
        <v>159</v>
      </c>
      <c r="CN98">
        <v>141</v>
      </c>
      <c r="CO98">
        <v>1660</v>
      </c>
      <c r="CP98">
        <v>720</v>
      </c>
      <c r="CQ98">
        <v>540</v>
      </c>
      <c r="CR98">
        <v>1800</v>
      </c>
      <c r="CS98">
        <v>6.8599999999999994E-2</v>
      </c>
      <c r="CT98">
        <v>7.3700000000000002E-2</v>
      </c>
      <c r="CU98">
        <v>7.1099999999999997E-2</v>
      </c>
      <c r="CV98">
        <v>0.1067</v>
      </c>
      <c r="CW98">
        <v>0.10920000000000001</v>
      </c>
      <c r="CX98">
        <v>0.108</v>
      </c>
      <c r="CY98">
        <v>6.6000000000000003E-2</v>
      </c>
      <c r="CZ98">
        <v>7.3700000000000002E-2</v>
      </c>
      <c r="DA98">
        <v>7.0499999999999993E-2</v>
      </c>
      <c r="DB98">
        <v>5.33E-2</v>
      </c>
      <c r="DC98">
        <v>6.3500000000000001E-2</v>
      </c>
      <c r="DD98">
        <v>5.8400000000000001E-2</v>
      </c>
      <c r="DE98">
        <v>6.3500000000000001E-2</v>
      </c>
      <c r="DF98">
        <v>7.6200000000000004E-2</v>
      </c>
      <c r="DG98">
        <v>6.9800000000000001E-2</v>
      </c>
      <c r="DH98">
        <v>7.7000000000000002E-3</v>
      </c>
      <c r="DI98">
        <v>7</v>
      </c>
      <c r="DJ98">
        <v>4.8300000000000003E-2</v>
      </c>
      <c r="DK98">
        <v>205</v>
      </c>
      <c r="DL98">
        <v>205</v>
      </c>
      <c r="DM98">
        <v>8252</v>
      </c>
      <c r="DN98" t="s">
        <v>188</v>
      </c>
      <c r="DO98">
        <v>2003</v>
      </c>
      <c r="DP98">
        <v>2405</v>
      </c>
      <c r="DQ98" t="s">
        <v>142</v>
      </c>
      <c r="DR98">
        <v>111</v>
      </c>
      <c r="DS98">
        <v>20031107</v>
      </c>
      <c r="DT98" t="s">
        <v>692</v>
      </c>
      <c r="DU98">
        <v>205</v>
      </c>
      <c r="DV98" t="s">
        <v>143</v>
      </c>
    </row>
    <row r="99" spans="1:126">
      <c r="A99" t="s">
        <v>160</v>
      </c>
      <c r="B99">
        <v>3</v>
      </c>
      <c r="C99">
        <v>13.2</v>
      </c>
      <c r="D99">
        <v>49772</v>
      </c>
      <c r="E99" t="s">
        <v>577</v>
      </c>
      <c r="F99" t="s">
        <v>145</v>
      </c>
      <c r="G99">
        <v>20031124</v>
      </c>
      <c r="H99" t="s">
        <v>698</v>
      </c>
      <c r="I99" t="s">
        <v>236</v>
      </c>
      <c r="J99">
        <v>20031126</v>
      </c>
      <c r="K99">
        <v>20040524</v>
      </c>
      <c r="L99" t="s">
        <v>133</v>
      </c>
      <c r="M99" t="s">
        <v>133</v>
      </c>
      <c r="N99" t="s">
        <v>133</v>
      </c>
      <c r="O99" t="s">
        <v>133</v>
      </c>
      <c r="P99">
        <v>0.30890000000000001</v>
      </c>
      <c r="Q99" t="s">
        <v>135</v>
      </c>
      <c r="R99" t="s">
        <v>136</v>
      </c>
      <c r="S99" t="s">
        <v>135</v>
      </c>
      <c r="T99" t="s">
        <v>137</v>
      </c>
      <c r="U99" t="s">
        <v>137</v>
      </c>
      <c r="V99">
        <v>0</v>
      </c>
      <c r="W99" t="s">
        <v>151</v>
      </c>
      <c r="X99">
        <v>143.5</v>
      </c>
      <c r="Y99">
        <v>20031122</v>
      </c>
      <c r="Z99" t="s">
        <v>138</v>
      </c>
      <c r="AA99" t="s">
        <v>699</v>
      </c>
      <c r="AB99">
        <v>11769</v>
      </c>
      <c r="AC99">
        <v>40</v>
      </c>
      <c r="AD99">
        <v>58.98</v>
      </c>
      <c r="AE99">
        <v>52.3</v>
      </c>
      <c r="AF99">
        <v>10.18</v>
      </c>
      <c r="AG99">
        <v>9.11</v>
      </c>
      <c r="AH99">
        <v>9.14</v>
      </c>
      <c r="AI99">
        <v>80</v>
      </c>
      <c r="AJ99" t="s">
        <v>700</v>
      </c>
      <c r="AK99">
        <v>40</v>
      </c>
      <c r="AL99">
        <v>7.1</v>
      </c>
      <c r="AM99">
        <v>6.1</v>
      </c>
      <c r="AN99">
        <v>13.2</v>
      </c>
      <c r="AO99">
        <v>0</v>
      </c>
      <c r="AP99">
        <v>3147</v>
      </c>
      <c r="AQ99">
        <v>3152</v>
      </c>
      <c r="AR99">
        <v>3150</v>
      </c>
      <c r="AS99">
        <v>13.3</v>
      </c>
      <c r="AT99">
        <v>13.6</v>
      </c>
      <c r="AU99">
        <v>13.4</v>
      </c>
      <c r="AV99">
        <v>2.17</v>
      </c>
      <c r="AW99">
        <v>2.29</v>
      </c>
      <c r="AX99">
        <v>2.2200000000000002</v>
      </c>
      <c r="AY99">
        <v>4183</v>
      </c>
      <c r="AZ99">
        <v>4957</v>
      </c>
      <c r="BA99">
        <v>4634</v>
      </c>
      <c r="BB99">
        <v>1784</v>
      </c>
      <c r="BC99">
        <v>2227</v>
      </c>
      <c r="BD99">
        <v>2045</v>
      </c>
      <c r="BE99">
        <v>844</v>
      </c>
      <c r="BF99">
        <v>859</v>
      </c>
      <c r="BG99">
        <v>850</v>
      </c>
      <c r="BH99">
        <v>143.19999999999999</v>
      </c>
      <c r="BI99">
        <v>143.6</v>
      </c>
      <c r="BJ99">
        <v>143.5</v>
      </c>
      <c r="BK99">
        <v>87.8</v>
      </c>
      <c r="BL99">
        <v>88</v>
      </c>
      <c r="BM99">
        <v>87.9</v>
      </c>
      <c r="BN99">
        <v>93.3</v>
      </c>
      <c r="BO99">
        <v>93.6</v>
      </c>
      <c r="BP99">
        <v>93.5</v>
      </c>
      <c r="BQ99">
        <v>5.5</v>
      </c>
      <c r="BR99">
        <v>5.7</v>
      </c>
      <c r="BS99">
        <v>5.6</v>
      </c>
      <c r="BT99">
        <v>25.5</v>
      </c>
      <c r="BU99">
        <v>32.9</v>
      </c>
      <c r="BV99">
        <v>29.7</v>
      </c>
      <c r="BW99">
        <v>271</v>
      </c>
      <c r="BX99">
        <v>276</v>
      </c>
      <c r="BY99">
        <v>272</v>
      </c>
      <c r="BZ99">
        <v>8.8000000000000007</v>
      </c>
      <c r="CA99">
        <v>9.9</v>
      </c>
      <c r="CB99">
        <v>9.3000000000000007</v>
      </c>
      <c r="CC99">
        <v>0.6</v>
      </c>
      <c r="CD99">
        <v>1</v>
      </c>
      <c r="CE99">
        <v>0.8</v>
      </c>
      <c r="CF99">
        <v>0.5</v>
      </c>
      <c r="CG99">
        <v>0.5</v>
      </c>
      <c r="CH99">
        <v>0.5</v>
      </c>
      <c r="CI99">
        <v>35</v>
      </c>
      <c r="CJ99">
        <v>35</v>
      </c>
      <c r="CK99">
        <v>35</v>
      </c>
      <c r="CL99">
        <v>142</v>
      </c>
      <c r="CM99">
        <v>170</v>
      </c>
      <c r="CN99">
        <v>155</v>
      </c>
      <c r="CO99">
        <v>1660</v>
      </c>
      <c r="CP99">
        <v>720</v>
      </c>
      <c r="CQ99">
        <v>540</v>
      </c>
      <c r="CR99">
        <v>1760</v>
      </c>
      <c r="CS99">
        <v>7.6200000000000004E-2</v>
      </c>
      <c r="CT99">
        <v>8.3799999999999999E-2</v>
      </c>
      <c r="CU99">
        <v>8.0600000000000005E-2</v>
      </c>
      <c r="CV99">
        <v>0.1067</v>
      </c>
      <c r="CW99">
        <v>0.10920000000000001</v>
      </c>
      <c r="CX99">
        <v>0.108</v>
      </c>
      <c r="CY99">
        <v>6.0999999999999999E-2</v>
      </c>
      <c r="CZ99">
        <v>6.6000000000000003E-2</v>
      </c>
      <c r="DA99">
        <v>6.2199999999999998E-2</v>
      </c>
      <c r="DB99">
        <v>6.6000000000000003E-2</v>
      </c>
      <c r="DC99">
        <v>6.8599999999999994E-2</v>
      </c>
      <c r="DD99">
        <v>6.7299999999999999E-2</v>
      </c>
      <c r="DE99">
        <v>7.6200000000000004E-2</v>
      </c>
      <c r="DF99">
        <v>7.6200000000000004E-2</v>
      </c>
      <c r="DG99">
        <v>7.6200000000000004E-2</v>
      </c>
      <c r="DH99">
        <v>5.0000000000000001E-3</v>
      </c>
      <c r="DI99">
        <v>4</v>
      </c>
      <c r="DJ99">
        <v>4.0599999999999997E-2</v>
      </c>
      <c r="DK99">
        <v>201</v>
      </c>
      <c r="DL99">
        <v>204</v>
      </c>
      <c r="DM99">
        <v>8252</v>
      </c>
      <c r="DN99" t="s">
        <v>188</v>
      </c>
      <c r="DO99">
        <v>985</v>
      </c>
      <c r="DP99">
        <v>2405</v>
      </c>
      <c r="DQ99" t="s">
        <v>142</v>
      </c>
      <c r="DR99">
        <v>17</v>
      </c>
      <c r="DS99">
        <v>20031124</v>
      </c>
      <c r="DT99" t="s">
        <v>698</v>
      </c>
      <c r="DU99">
        <v>204</v>
      </c>
      <c r="DV99" t="s">
        <v>143</v>
      </c>
    </row>
    <row r="100" spans="1:126">
      <c r="A100" t="s">
        <v>160</v>
      </c>
      <c r="B100">
        <v>3</v>
      </c>
      <c r="C100">
        <v>8.5</v>
      </c>
      <c r="D100">
        <v>46573</v>
      </c>
      <c r="E100" t="s">
        <v>144</v>
      </c>
      <c r="F100" t="s">
        <v>145</v>
      </c>
      <c r="G100">
        <v>20031129</v>
      </c>
      <c r="H100" t="s">
        <v>701</v>
      </c>
      <c r="I100" t="s">
        <v>236</v>
      </c>
      <c r="J100">
        <v>20031202</v>
      </c>
      <c r="K100">
        <v>20040529</v>
      </c>
      <c r="L100" t="s">
        <v>133</v>
      </c>
      <c r="M100" t="s">
        <v>133</v>
      </c>
      <c r="N100" t="s">
        <v>133</v>
      </c>
      <c r="O100" t="s">
        <v>133</v>
      </c>
      <c r="P100">
        <v>8.6199999999999999E-2</v>
      </c>
      <c r="Q100" t="s">
        <v>135</v>
      </c>
      <c r="R100" t="s">
        <v>136</v>
      </c>
      <c r="S100" t="s">
        <v>135</v>
      </c>
      <c r="T100" t="s">
        <v>137</v>
      </c>
      <c r="U100" t="s">
        <v>137</v>
      </c>
      <c r="V100">
        <v>0</v>
      </c>
      <c r="W100" t="s">
        <v>147</v>
      </c>
      <c r="X100">
        <v>143.5</v>
      </c>
      <c r="Y100">
        <v>20031127</v>
      </c>
      <c r="Z100" t="s">
        <v>138</v>
      </c>
      <c r="AA100" t="s">
        <v>702</v>
      </c>
      <c r="AB100">
        <v>11769</v>
      </c>
      <c r="AC100">
        <v>40</v>
      </c>
      <c r="AD100">
        <v>71.31</v>
      </c>
      <c r="AE100">
        <v>65.38</v>
      </c>
      <c r="AF100">
        <v>10.85</v>
      </c>
      <c r="AG100">
        <v>10.07</v>
      </c>
      <c r="AH100">
        <v>10.119999999999999</v>
      </c>
      <c r="AI100">
        <v>90</v>
      </c>
      <c r="AJ100" t="s">
        <v>703</v>
      </c>
      <c r="AK100">
        <v>40</v>
      </c>
      <c r="AL100">
        <v>5</v>
      </c>
      <c r="AM100">
        <v>3.5</v>
      </c>
      <c r="AN100">
        <v>8.5</v>
      </c>
      <c r="AO100">
        <v>0</v>
      </c>
      <c r="AP100">
        <v>3143</v>
      </c>
      <c r="AQ100">
        <v>3160</v>
      </c>
      <c r="AR100">
        <v>3150</v>
      </c>
      <c r="AS100">
        <v>13.2</v>
      </c>
      <c r="AT100">
        <v>13.6</v>
      </c>
      <c r="AU100">
        <v>13.5</v>
      </c>
      <c r="AV100">
        <v>2.23</v>
      </c>
      <c r="AW100">
        <v>2.3199999999999998</v>
      </c>
      <c r="AX100">
        <v>2.2799999999999998</v>
      </c>
      <c r="AY100">
        <v>3515</v>
      </c>
      <c r="AZ100">
        <v>3974</v>
      </c>
      <c r="BA100">
        <v>3781</v>
      </c>
      <c r="BB100">
        <v>1644</v>
      </c>
      <c r="BC100">
        <v>1924</v>
      </c>
      <c r="BD100">
        <v>1810</v>
      </c>
      <c r="BE100">
        <v>842</v>
      </c>
      <c r="BF100">
        <v>857</v>
      </c>
      <c r="BG100">
        <v>851</v>
      </c>
      <c r="BH100">
        <v>143.4</v>
      </c>
      <c r="BI100">
        <v>143.6</v>
      </c>
      <c r="BJ100">
        <v>143.5</v>
      </c>
      <c r="BK100">
        <v>87.8</v>
      </c>
      <c r="BL100">
        <v>88</v>
      </c>
      <c r="BM100">
        <v>87.9</v>
      </c>
      <c r="BN100">
        <v>93.3</v>
      </c>
      <c r="BO100">
        <v>93.7</v>
      </c>
      <c r="BP100">
        <v>93.5</v>
      </c>
      <c r="BQ100">
        <v>5.5</v>
      </c>
      <c r="BR100">
        <v>5.7</v>
      </c>
      <c r="BS100">
        <v>5.6</v>
      </c>
      <c r="BT100">
        <v>26.1</v>
      </c>
      <c r="BU100">
        <v>29.4</v>
      </c>
      <c r="BV100">
        <v>27.2</v>
      </c>
      <c r="BW100">
        <v>270</v>
      </c>
      <c r="BX100">
        <v>281</v>
      </c>
      <c r="BY100">
        <v>274</v>
      </c>
      <c r="BZ100">
        <v>9.1999999999999993</v>
      </c>
      <c r="CA100">
        <v>10</v>
      </c>
      <c r="CB100">
        <v>9.6</v>
      </c>
      <c r="CC100">
        <v>0.5</v>
      </c>
      <c r="CD100">
        <v>1.1000000000000001</v>
      </c>
      <c r="CE100">
        <v>0.9</v>
      </c>
      <c r="CF100">
        <v>0.5</v>
      </c>
      <c r="CG100">
        <v>0.5</v>
      </c>
      <c r="CH100">
        <v>0.5</v>
      </c>
      <c r="CI100">
        <v>35</v>
      </c>
      <c r="CJ100">
        <v>35</v>
      </c>
      <c r="CK100">
        <v>35</v>
      </c>
      <c r="CL100">
        <v>43</v>
      </c>
      <c r="CM100">
        <v>74</v>
      </c>
      <c r="CN100">
        <v>57</v>
      </c>
      <c r="CO100">
        <v>1660</v>
      </c>
      <c r="CP100">
        <v>720</v>
      </c>
      <c r="CQ100">
        <v>540</v>
      </c>
      <c r="CR100">
        <v>1750</v>
      </c>
      <c r="CS100">
        <v>7.3700000000000002E-2</v>
      </c>
      <c r="CT100">
        <v>7.6200000000000004E-2</v>
      </c>
      <c r="CU100">
        <v>7.4899999999999994E-2</v>
      </c>
      <c r="CV100">
        <v>0.1118</v>
      </c>
      <c r="CW100">
        <v>0.1168</v>
      </c>
      <c r="CX100">
        <v>0.1137</v>
      </c>
      <c r="CY100">
        <v>6.6000000000000003E-2</v>
      </c>
      <c r="CZ100">
        <v>7.3700000000000002E-2</v>
      </c>
      <c r="DA100">
        <v>6.9199999999999998E-2</v>
      </c>
      <c r="DB100">
        <v>5.8400000000000001E-2</v>
      </c>
      <c r="DC100">
        <v>6.0999999999999999E-2</v>
      </c>
      <c r="DD100">
        <v>6.0299999999999999E-2</v>
      </c>
      <c r="DE100">
        <v>5.33E-2</v>
      </c>
      <c r="DF100">
        <v>6.0999999999999999E-2</v>
      </c>
      <c r="DG100">
        <v>5.7200000000000001E-2</v>
      </c>
      <c r="DH100">
        <v>7.7000000000000002E-3</v>
      </c>
      <c r="DI100">
        <v>1</v>
      </c>
      <c r="DJ100">
        <v>3.56E-2</v>
      </c>
      <c r="DK100">
        <v>1373</v>
      </c>
      <c r="DL100">
        <v>152</v>
      </c>
      <c r="DM100">
        <v>8252</v>
      </c>
      <c r="DN100" t="s">
        <v>188</v>
      </c>
      <c r="DO100">
        <v>1219</v>
      </c>
      <c r="DP100">
        <v>2405</v>
      </c>
      <c r="DQ100" t="s">
        <v>142</v>
      </c>
      <c r="DR100">
        <v>128</v>
      </c>
      <c r="DS100">
        <v>20031129</v>
      </c>
      <c r="DT100" t="s">
        <v>701</v>
      </c>
      <c r="DU100">
        <v>152</v>
      </c>
      <c r="DV100" t="s">
        <v>143</v>
      </c>
    </row>
    <row r="101" spans="1:126">
      <c r="A101" t="s">
        <v>160</v>
      </c>
      <c r="B101">
        <v>4</v>
      </c>
      <c r="C101">
        <v>13</v>
      </c>
      <c r="D101">
        <v>44924</v>
      </c>
      <c r="E101">
        <v>1009</v>
      </c>
      <c r="F101" t="s">
        <v>145</v>
      </c>
      <c r="G101">
        <v>20040125</v>
      </c>
      <c r="H101" t="s">
        <v>255</v>
      </c>
      <c r="I101" t="s">
        <v>236</v>
      </c>
      <c r="J101">
        <v>20040126</v>
      </c>
      <c r="K101">
        <v>20040725</v>
      </c>
      <c r="L101" t="s">
        <v>133</v>
      </c>
      <c r="M101" t="s">
        <v>133</v>
      </c>
      <c r="N101" t="s">
        <v>133</v>
      </c>
      <c r="O101" t="s">
        <v>133</v>
      </c>
      <c r="P101">
        <v>0.1</v>
      </c>
      <c r="Q101" t="s">
        <v>135</v>
      </c>
      <c r="R101" t="s">
        <v>136</v>
      </c>
      <c r="S101" t="s">
        <v>135</v>
      </c>
      <c r="T101" t="s">
        <v>137</v>
      </c>
      <c r="U101" t="s">
        <v>137</v>
      </c>
      <c r="V101">
        <v>0</v>
      </c>
      <c r="W101" t="s">
        <v>151</v>
      </c>
      <c r="X101">
        <v>143.5</v>
      </c>
      <c r="Y101">
        <v>20040123</v>
      </c>
      <c r="Z101" t="s">
        <v>138</v>
      </c>
      <c r="AA101" t="s">
        <v>338</v>
      </c>
      <c r="AB101">
        <v>11769</v>
      </c>
      <c r="AC101">
        <v>40</v>
      </c>
      <c r="AD101">
        <v>63.72</v>
      </c>
      <c r="AE101">
        <v>55.53</v>
      </c>
      <c r="AF101">
        <v>10.58</v>
      </c>
      <c r="AG101">
        <v>9.32</v>
      </c>
      <c r="AH101">
        <v>9.41</v>
      </c>
      <c r="AI101">
        <v>140</v>
      </c>
      <c r="AJ101" t="s">
        <v>704</v>
      </c>
      <c r="AK101">
        <v>40</v>
      </c>
      <c r="AL101">
        <v>6.9</v>
      </c>
      <c r="AM101">
        <v>6.1</v>
      </c>
      <c r="AN101">
        <v>13</v>
      </c>
      <c r="AO101">
        <v>0</v>
      </c>
      <c r="AP101">
        <v>3143</v>
      </c>
      <c r="AQ101">
        <v>3152</v>
      </c>
      <c r="AR101">
        <v>3150</v>
      </c>
      <c r="AS101">
        <v>13.2</v>
      </c>
      <c r="AT101">
        <v>13.6</v>
      </c>
      <c r="AU101">
        <v>13.4</v>
      </c>
      <c r="AV101">
        <v>2.16</v>
      </c>
      <c r="AW101">
        <v>2.73</v>
      </c>
      <c r="AX101">
        <v>2.27</v>
      </c>
      <c r="AY101">
        <v>4917</v>
      </c>
      <c r="AZ101">
        <v>5318</v>
      </c>
      <c r="BA101">
        <v>5161</v>
      </c>
      <c r="BB101">
        <v>1818</v>
      </c>
      <c r="BC101">
        <v>2035</v>
      </c>
      <c r="BD101">
        <v>1916</v>
      </c>
      <c r="BE101">
        <v>828</v>
      </c>
      <c r="BF101">
        <v>871</v>
      </c>
      <c r="BG101">
        <v>850</v>
      </c>
      <c r="BH101">
        <v>143.4</v>
      </c>
      <c r="BI101">
        <v>143.6</v>
      </c>
      <c r="BJ101">
        <v>143.5</v>
      </c>
      <c r="BK101">
        <v>87.3</v>
      </c>
      <c r="BL101">
        <v>88.3</v>
      </c>
      <c r="BM101">
        <v>87.9</v>
      </c>
      <c r="BN101">
        <v>93</v>
      </c>
      <c r="BO101">
        <v>94</v>
      </c>
      <c r="BP101">
        <v>93.5</v>
      </c>
      <c r="BQ101">
        <v>5.4</v>
      </c>
      <c r="BR101">
        <v>5.8</v>
      </c>
      <c r="BS101">
        <v>5.6</v>
      </c>
      <c r="BT101">
        <v>26</v>
      </c>
      <c r="BU101">
        <v>28.6</v>
      </c>
      <c r="BV101">
        <v>27.2</v>
      </c>
      <c r="BW101">
        <v>269</v>
      </c>
      <c r="BX101">
        <v>278</v>
      </c>
      <c r="BY101">
        <v>275</v>
      </c>
      <c r="BZ101">
        <v>8.4</v>
      </c>
      <c r="CA101">
        <v>10.3</v>
      </c>
      <c r="CB101">
        <v>9</v>
      </c>
      <c r="CC101">
        <v>0.6</v>
      </c>
      <c r="CD101">
        <v>0.8</v>
      </c>
      <c r="CE101">
        <v>0.7</v>
      </c>
      <c r="CF101">
        <v>0.47</v>
      </c>
      <c r="CG101">
        <v>0.53</v>
      </c>
      <c r="CH101">
        <v>0.5</v>
      </c>
      <c r="CI101">
        <v>35</v>
      </c>
      <c r="CJ101">
        <v>35</v>
      </c>
      <c r="CK101">
        <v>35</v>
      </c>
      <c r="CL101">
        <v>136</v>
      </c>
      <c r="CM101">
        <v>186</v>
      </c>
      <c r="CN101">
        <v>166</v>
      </c>
      <c r="CO101">
        <v>1660</v>
      </c>
      <c r="CP101">
        <v>720</v>
      </c>
      <c r="CQ101">
        <v>540</v>
      </c>
      <c r="CR101">
        <v>1700</v>
      </c>
      <c r="CS101">
        <v>5.8400000000000001E-2</v>
      </c>
      <c r="CT101">
        <v>7.3700000000000002E-2</v>
      </c>
      <c r="CU101">
        <v>6.6699999999999995E-2</v>
      </c>
      <c r="CV101">
        <v>0.1016</v>
      </c>
      <c r="CW101">
        <v>0.11940000000000001</v>
      </c>
      <c r="CX101">
        <v>0.1067</v>
      </c>
      <c r="CY101">
        <v>6.3500000000000001E-2</v>
      </c>
      <c r="CZ101">
        <v>6.8599999999999994E-2</v>
      </c>
      <c r="DA101">
        <v>6.6699999999999995E-2</v>
      </c>
      <c r="DB101">
        <v>6.6000000000000003E-2</v>
      </c>
      <c r="DC101">
        <v>6.8599999999999994E-2</v>
      </c>
      <c r="DD101">
        <v>6.7299999999999999E-2</v>
      </c>
      <c r="DE101">
        <v>5.8400000000000001E-2</v>
      </c>
      <c r="DF101">
        <v>7.3700000000000002E-2</v>
      </c>
      <c r="DG101">
        <v>6.6000000000000003E-2</v>
      </c>
      <c r="DH101">
        <v>2.5000000000000001E-3</v>
      </c>
      <c r="DI101">
        <v>5</v>
      </c>
      <c r="DJ101">
        <v>5.33E-2</v>
      </c>
      <c r="DK101" t="s">
        <v>705</v>
      </c>
      <c r="DL101">
        <v>130</v>
      </c>
      <c r="DM101">
        <v>8252</v>
      </c>
      <c r="DN101" t="s">
        <v>188</v>
      </c>
      <c r="DO101">
        <v>2005</v>
      </c>
      <c r="DP101">
        <v>2405</v>
      </c>
      <c r="DQ101" t="s">
        <v>142</v>
      </c>
      <c r="DR101">
        <v>16</v>
      </c>
      <c r="DS101">
        <v>20040125</v>
      </c>
      <c r="DT101" t="s">
        <v>255</v>
      </c>
      <c r="DU101">
        <v>130</v>
      </c>
      <c r="DV101" t="s">
        <v>143</v>
      </c>
    </row>
    <row r="102" spans="1:126">
      <c r="A102" t="s">
        <v>126</v>
      </c>
      <c r="B102">
        <v>4</v>
      </c>
      <c r="C102">
        <v>14.7</v>
      </c>
      <c r="D102">
        <v>44893</v>
      </c>
      <c r="E102">
        <v>1009</v>
      </c>
      <c r="F102" t="s">
        <v>145</v>
      </c>
      <c r="G102">
        <v>20040205</v>
      </c>
      <c r="H102" t="s">
        <v>209</v>
      </c>
      <c r="I102" t="s">
        <v>236</v>
      </c>
      <c r="J102">
        <v>20040206</v>
      </c>
      <c r="K102">
        <v>20040805</v>
      </c>
      <c r="L102" t="s">
        <v>133</v>
      </c>
      <c r="M102" t="s">
        <v>133</v>
      </c>
      <c r="N102" t="s">
        <v>133</v>
      </c>
      <c r="O102" t="s">
        <v>133</v>
      </c>
      <c r="P102">
        <v>0.95</v>
      </c>
      <c r="Q102" t="s">
        <v>135</v>
      </c>
      <c r="R102" t="s">
        <v>136</v>
      </c>
      <c r="S102" t="s">
        <v>135</v>
      </c>
      <c r="T102" t="s">
        <v>137</v>
      </c>
      <c r="U102" t="s">
        <v>137</v>
      </c>
      <c r="V102">
        <v>0</v>
      </c>
      <c r="W102" t="s">
        <v>286</v>
      </c>
      <c r="X102">
        <v>143.5</v>
      </c>
      <c r="Y102">
        <v>20040203</v>
      </c>
      <c r="Z102" t="s">
        <v>138</v>
      </c>
      <c r="AA102" t="s">
        <v>185</v>
      </c>
      <c r="AB102">
        <v>9806249</v>
      </c>
      <c r="AC102">
        <v>40</v>
      </c>
      <c r="AD102">
        <v>63.58</v>
      </c>
      <c r="AE102">
        <v>55.62</v>
      </c>
      <c r="AF102">
        <v>10.55</v>
      </c>
      <c r="AG102">
        <v>9.44</v>
      </c>
      <c r="AH102">
        <v>9.6199999999999992</v>
      </c>
      <c r="AI102">
        <v>180</v>
      </c>
      <c r="AJ102" t="s">
        <v>706</v>
      </c>
      <c r="AK102">
        <v>40</v>
      </c>
      <c r="AL102">
        <v>6.5</v>
      </c>
      <c r="AM102">
        <v>8.1999999999999993</v>
      </c>
      <c r="AN102">
        <v>14.7</v>
      </c>
      <c r="AO102">
        <v>0</v>
      </c>
      <c r="AP102">
        <v>3146</v>
      </c>
      <c r="AQ102">
        <v>3152</v>
      </c>
      <c r="AR102">
        <v>3148.9</v>
      </c>
      <c r="AS102">
        <v>13.5</v>
      </c>
      <c r="AT102">
        <v>13.8</v>
      </c>
      <c r="AU102">
        <v>13.6</v>
      </c>
      <c r="AV102">
        <v>2.29</v>
      </c>
      <c r="AW102">
        <v>2.35</v>
      </c>
      <c r="AX102">
        <v>2.31</v>
      </c>
      <c r="AY102">
        <v>7.2</v>
      </c>
      <c r="AZ102">
        <v>7.6</v>
      </c>
      <c r="BA102">
        <v>7.4</v>
      </c>
      <c r="BB102">
        <v>0</v>
      </c>
      <c r="BC102">
        <v>0</v>
      </c>
      <c r="BD102">
        <v>0</v>
      </c>
      <c r="BE102">
        <v>845</v>
      </c>
      <c r="BF102">
        <v>869</v>
      </c>
      <c r="BG102">
        <v>855</v>
      </c>
      <c r="BH102">
        <v>143.1</v>
      </c>
      <c r="BI102">
        <v>144.1</v>
      </c>
      <c r="BJ102">
        <v>143.5</v>
      </c>
      <c r="BK102">
        <v>87.7</v>
      </c>
      <c r="BL102">
        <v>88.4</v>
      </c>
      <c r="BM102">
        <v>88</v>
      </c>
      <c r="BN102">
        <v>93.3</v>
      </c>
      <c r="BO102">
        <v>94.1</v>
      </c>
      <c r="BP102">
        <v>93.6</v>
      </c>
      <c r="BQ102">
        <v>5.0999999999999996</v>
      </c>
      <c r="BR102">
        <v>5.8</v>
      </c>
      <c r="BS102">
        <v>5.5</v>
      </c>
      <c r="BT102">
        <v>22.8</v>
      </c>
      <c r="BU102">
        <v>24.7</v>
      </c>
      <c r="BV102">
        <v>23.7</v>
      </c>
      <c r="BW102">
        <v>276</v>
      </c>
      <c r="BX102">
        <v>276</v>
      </c>
      <c r="BY102">
        <v>276</v>
      </c>
      <c r="BZ102">
        <v>10.1</v>
      </c>
      <c r="CA102">
        <v>11.8</v>
      </c>
      <c r="CB102">
        <v>10.3</v>
      </c>
      <c r="CC102">
        <v>0.3</v>
      </c>
      <c r="CD102">
        <v>0.3</v>
      </c>
      <c r="CE102">
        <v>0.3</v>
      </c>
      <c r="CF102">
        <v>0.45</v>
      </c>
      <c r="CG102">
        <v>0.5</v>
      </c>
      <c r="CH102">
        <v>0.5</v>
      </c>
      <c r="CI102">
        <v>35</v>
      </c>
      <c r="CJ102">
        <v>35</v>
      </c>
      <c r="CK102">
        <v>35</v>
      </c>
      <c r="CL102">
        <v>110.4</v>
      </c>
      <c r="CM102">
        <v>135.9</v>
      </c>
      <c r="CN102">
        <v>120.4</v>
      </c>
      <c r="CO102">
        <v>1660</v>
      </c>
      <c r="CP102">
        <v>720</v>
      </c>
      <c r="CQ102">
        <v>720</v>
      </c>
      <c r="CR102">
        <v>1480</v>
      </c>
      <c r="CS102">
        <v>5.8400000000000001E-2</v>
      </c>
      <c r="CT102">
        <v>5.8400000000000001E-2</v>
      </c>
      <c r="CU102">
        <v>5.8400000000000001E-2</v>
      </c>
      <c r="CV102">
        <v>0.1016</v>
      </c>
      <c r="CW102">
        <v>0.1016</v>
      </c>
      <c r="CX102">
        <v>0.1016</v>
      </c>
      <c r="CY102">
        <v>6.6000000000000003E-2</v>
      </c>
      <c r="CZ102">
        <v>6.6000000000000003E-2</v>
      </c>
      <c r="DA102">
        <v>6.6000000000000003E-2</v>
      </c>
      <c r="DB102">
        <v>6.6000000000000003E-2</v>
      </c>
      <c r="DC102">
        <v>6.6000000000000003E-2</v>
      </c>
      <c r="DD102">
        <v>6.6000000000000003E-2</v>
      </c>
      <c r="DE102">
        <v>5.0799999999999998E-2</v>
      </c>
      <c r="DF102">
        <v>6.6000000000000003E-2</v>
      </c>
      <c r="DG102">
        <v>5.8400000000000001E-2</v>
      </c>
      <c r="DH102">
        <v>0</v>
      </c>
      <c r="DI102">
        <v>3</v>
      </c>
      <c r="DJ102">
        <v>4.5699999999999998E-2</v>
      </c>
      <c r="DK102" t="s">
        <v>515</v>
      </c>
      <c r="DL102" t="s">
        <v>141</v>
      </c>
      <c r="DM102">
        <v>8252</v>
      </c>
      <c r="DN102">
        <v>8231</v>
      </c>
      <c r="DO102">
        <v>1288</v>
      </c>
      <c r="DP102">
        <v>2405</v>
      </c>
      <c r="DQ102" t="s">
        <v>142</v>
      </c>
      <c r="DR102">
        <v>162</v>
      </c>
      <c r="DS102">
        <v>20040205</v>
      </c>
      <c r="DT102" t="s">
        <v>209</v>
      </c>
      <c r="DU102">
        <v>119</v>
      </c>
      <c r="DV102" t="s">
        <v>143</v>
      </c>
    </row>
    <row r="103" spans="1:126">
      <c r="A103" t="s">
        <v>126</v>
      </c>
      <c r="B103">
        <v>3</v>
      </c>
      <c r="C103">
        <v>18.8</v>
      </c>
      <c r="D103">
        <v>45761</v>
      </c>
      <c r="E103" t="s">
        <v>577</v>
      </c>
      <c r="F103" t="s">
        <v>145</v>
      </c>
      <c r="G103">
        <v>20040219</v>
      </c>
      <c r="H103" t="s">
        <v>568</v>
      </c>
      <c r="I103" t="s">
        <v>295</v>
      </c>
      <c r="J103">
        <v>20040220</v>
      </c>
      <c r="K103" t="s">
        <v>624</v>
      </c>
      <c r="L103" t="s">
        <v>314</v>
      </c>
      <c r="M103" t="s">
        <v>133</v>
      </c>
      <c r="N103" t="s">
        <v>133</v>
      </c>
      <c r="O103" t="s">
        <v>133</v>
      </c>
      <c r="P103">
        <v>2.4710000000000001</v>
      </c>
      <c r="Q103" t="s">
        <v>135</v>
      </c>
      <c r="R103" t="s">
        <v>136</v>
      </c>
      <c r="S103" t="s">
        <v>135</v>
      </c>
      <c r="T103" t="s">
        <v>137</v>
      </c>
      <c r="U103" t="s">
        <v>137</v>
      </c>
      <c r="V103">
        <v>0</v>
      </c>
      <c r="W103" t="s">
        <v>286</v>
      </c>
      <c r="X103">
        <v>143.5</v>
      </c>
      <c r="Y103">
        <v>20040217</v>
      </c>
      <c r="Z103" t="s">
        <v>138</v>
      </c>
      <c r="AA103" t="s">
        <v>707</v>
      </c>
      <c r="AB103">
        <v>9806249</v>
      </c>
      <c r="AC103">
        <v>40</v>
      </c>
      <c r="AD103">
        <v>58.84</v>
      </c>
      <c r="AE103">
        <v>53.71</v>
      </c>
      <c r="AF103">
        <v>10.11</v>
      </c>
      <c r="AG103">
        <v>9.3000000000000007</v>
      </c>
      <c r="AH103">
        <v>9.26</v>
      </c>
      <c r="AI103">
        <v>160</v>
      </c>
      <c r="AJ103" t="s">
        <v>708</v>
      </c>
      <c r="AK103">
        <v>40</v>
      </c>
      <c r="AL103">
        <v>14.3</v>
      </c>
      <c r="AM103">
        <v>4.5</v>
      </c>
      <c r="AN103">
        <v>18.8</v>
      </c>
      <c r="AO103">
        <v>0</v>
      </c>
      <c r="AP103">
        <v>3146</v>
      </c>
      <c r="AQ103">
        <v>3158</v>
      </c>
      <c r="AR103">
        <v>3151.6</v>
      </c>
      <c r="AS103">
        <v>13.4</v>
      </c>
      <c r="AT103">
        <v>13.8</v>
      </c>
      <c r="AU103">
        <v>13.6</v>
      </c>
      <c r="AV103">
        <v>2.19</v>
      </c>
      <c r="AW103">
        <v>2.35</v>
      </c>
      <c r="AX103">
        <v>2.29</v>
      </c>
      <c r="AY103">
        <v>7.2</v>
      </c>
      <c r="AZ103">
        <v>7.9</v>
      </c>
      <c r="BA103">
        <v>7.7</v>
      </c>
      <c r="BB103">
        <v>0</v>
      </c>
      <c r="BC103">
        <v>0</v>
      </c>
      <c r="BD103">
        <v>0</v>
      </c>
      <c r="BE103">
        <v>835</v>
      </c>
      <c r="BF103">
        <v>868</v>
      </c>
      <c r="BG103">
        <v>851</v>
      </c>
      <c r="BH103">
        <v>143.1</v>
      </c>
      <c r="BI103">
        <v>144.5</v>
      </c>
      <c r="BJ103">
        <v>143.5</v>
      </c>
      <c r="BK103">
        <v>87.3</v>
      </c>
      <c r="BL103">
        <v>88.2</v>
      </c>
      <c r="BM103">
        <v>87.7</v>
      </c>
      <c r="BN103">
        <v>93.1</v>
      </c>
      <c r="BO103">
        <v>93.8</v>
      </c>
      <c r="BP103">
        <v>93.5</v>
      </c>
      <c r="BQ103">
        <v>5.2</v>
      </c>
      <c r="BR103">
        <v>6.3</v>
      </c>
      <c r="BS103">
        <v>5.8</v>
      </c>
      <c r="BT103">
        <v>24.9</v>
      </c>
      <c r="BU103">
        <v>29.3</v>
      </c>
      <c r="BV103">
        <v>26.3</v>
      </c>
      <c r="BW103">
        <v>276</v>
      </c>
      <c r="BX103">
        <v>276</v>
      </c>
      <c r="BY103">
        <v>276</v>
      </c>
      <c r="BZ103">
        <v>10.1</v>
      </c>
      <c r="CA103">
        <v>10.8</v>
      </c>
      <c r="CB103">
        <v>10.4</v>
      </c>
      <c r="CC103">
        <v>0.4</v>
      </c>
      <c r="CD103">
        <v>0.6</v>
      </c>
      <c r="CE103">
        <v>0.5</v>
      </c>
      <c r="CF103">
        <v>0.47</v>
      </c>
      <c r="CG103">
        <v>0.5</v>
      </c>
      <c r="CH103">
        <v>0.5</v>
      </c>
      <c r="CI103">
        <v>35</v>
      </c>
      <c r="CJ103">
        <v>35</v>
      </c>
      <c r="CK103">
        <v>35</v>
      </c>
      <c r="CL103">
        <v>175.6</v>
      </c>
      <c r="CM103">
        <v>220.9</v>
      </c>
      <c r="CN103">
        <v>197.5</v>
      </c>
      <c r="CO103">
        <v>1660</v>
      </c>
      <c r="CP103">
        <v>720</v>
      </c>
      <c r="CQ103">
        <v>720</v>
      </c>
      <c r="CR103">
        <v>1500</v>
      </c>
      <c r="CS103">
        <v>5.8400000000000001E-2</v>
      </c>
      <c r="CT103">
        <v>5.8400000000000001E-2</v>
      </c>
      <c r="CU103">
        <v>5.8400000000000001E-2</v>
      </c>
      <c r="CV103">
        <v>9.4E-2</v>
      </c>
      <c r="CW103">
        <v>9.4E-2</v>
      </c>
      <c r="CX103">
        <v>9.4E-2</v>
      </c>
      <c r="CY103">
        <v>6.0999999999999999E-2</v>
      </c>
      <c r="CZ103">
        <v>6.0999999999999999E-2</v>
      </c>
      <c r="DA103">
        <v>6.0999999999999999E-2</v>
      </c>
      <c r="DB103">
        <v>5.5899999999999998E-2</v>
      </c>
      <c r="DC103">
        <v>5.5899999999999998E-2</v>
      </c>
      <c r="DD103">
        <v>5.5899999999999998E-2</v>
      </c>
      <c r="DE103">
        <v>5.0799999999999998E-2</v>
      </c>
      <c r="DF103">
        <v>7.6200000000000004E-2</v>
      </c>
      <c r="DG103">
        <v>6.3500000000000001E-2</v>
      </c>
      <c r="DH103">
        <v>0</v>
      </c>
      <c r="DI103">
        <v>6</v>
      </c>
      <c r="DJ103">
        <v>4.5699999999999998E-2</v>
      </c>
      <c r="DK103" t="s">
        <v>267</v>
      </c>
      <c r="DL103" t="s">
        <v>182</v>
      </c>
      <c r="DM103">
        <v>8252</v>
      </c>
      <c r="DN103">
        <v>8231</v>
      </c>
      <c r="DO103">
        <v>2009</v>
      </c>
      <c r="DP103">
        <v>2405</v>
      </c>
      <c r="DQ103" t="s">
        <v>142</v>
      </c>
      <c r="DR103">
        <v>92</v>
      </c>
      <c r="DS103">
        <v>20040219</v>
      </c>
      <c r="DT103" t="s">
        <v>568</v>
      </c>
      <c r="DU103" t="s">
        <v>302</v>
      </c>
      <c r="DV103" t="s">
        <v>143</v>
      </c>
    </row>
    <row r="104" spans="1:126">
      <c r="A104" t="s">
        <v>126</v>
      </c>
      <c r="B104">
        <v>3</v>
      </c>
      <c r="C104">
        <v>10.5</v>
      </c>
      <c r="D104">
        <v>46850</v>
      </c>
      <c r="E104" t="s">
        <v>577</v>
      </c>
      <c r="F104" t="s">
        <v>145</v>
      </c>
      <c r="G104">
        <v>20040227</v>
      </c>
      <c r="H104" t="s">
        <v>464</v>
      </c>
      <c r="I104" t="s">
        <v>295</v>
      </c>
      <c r="J104">
        <v>20040227</v>
      </c>
      <c r="K104" t="s">
        <v>624</v>
      </c>
      <c r="L104" t="s">
        <v>714</v>
      </c>
      <c r="M104" t="s">
        <v>133</v>
      </c>
      <c r="N104" t="s">
        <v>133</v>
      </c>
      <c r="O104" t="s">
        <v>133</v>
      </c>
      <c r="P104">
        <v>-0.73360000000000003</v>
      </c>
      <c r="Q104" t="s">
        <v>135</v>
      </c>
      <c r="R104" t="s">
        <v>136</v>
      </c>
      <c r="S104" t="s">
        <v>135</v>
      </c>
      <c r="T104" t="s">
        <v>137</v>
      </c>
      <c r="U104" t="s">
        <v>137</v>
      </c>
      <c r="V104">
        <v>0</v>
      </c>
      <c r="W104" t="s">
        <v>286</v>
      </c>
      <c r="X104">
        <v>143.5</v>
      </c>
      <c r="Y104">
        <v>20040225</v>
      </c>
      <c r="Z104" t="s">
        <v>138</v>
      </c>
      <c r="AA104" t="s">
        <v>715</v>
      </c>
      <c r="AB104">
        <v>9806249</v>
      </c>
      <c r="AC104">
        <v>40</v>
      </c>
      <c r="AD104">
        <v>58.88</v>
      </c>
      <c r="AE104">
        <v>50.92</v>
      </c>
      <c r="AF104">
        <v>10.130000000000001</v>
      </c>
      <c r="AG104">
        <v>8.94</v>
      </c>
      <c r="AH104">
        <v>9.14</v>
      </c>
      <c r="AI104">
        <v>310</v>
      </c>
      <c r="AJ104" t="s">
        <v>716</v>
      </c>
      <c r="AK104">
        <v>40</v>
      </c>
      <c r="AL104">
        <v>6</v>
      </c>
      <c r="AM104">
        <v>4.5</v>
      </c>
      <c r="AN104">
        <v>10.5</v>
      </c>
      <c r="AO104">
        <v>0</v>
      </c>
      <c r="AP104">
        <v>3148</v>
      </c>
      <c r="AQ104">
        <v>3159</v>
      </c>
      <c r="AR104">
        <v>3152.4</v>
      </c>
      <c r="AS104">
        <v>13</v>
      </c>
      <c r="AT104">
        <v>13.7</v>
      </c>
      <c r="AU104">
        <v>13.5</v>
      </c>
      <c r="AV104">
        <v>2.19</v>
      </c>
      <c r="AW104">
        <v>2.35</v>
      </c>
      <c r="AX104">
        <v>2.27</v>
      </c>
      <c r="AY104">
        <v>6.9</v>
      </c>
      <c r="AZ104">
        <v>7.5</v>
      </c>
      <c r="BA104">
        <v>7.2</v>
      </c>
      <c r="BB104">
        <v>0</v>
      </c>
      <c r="BC104">
        <v>0</v>
      </c>
      <c r="BD104">
        <v>0</v>
      </c>
      <c r="BE104">
        <v>829</v>
      </c>
      <c r="BF104">
        <v>871</v>
      </c>
      <c r="BG104">
        <v>850</v>
      </c>
      <c r="BH104">
        <v>142.69999999999999</v>
      </c>
      <c r="BI104">
        <v>144.4</v>
      </c>
      <c r="BJ104">
        <v>143.4</v>
      </c>
      <c r="BK104">
        <v>87.7</v>
      </c>
      <c r="BL104">
        <v>88.1</v>
      </c>
      <c r="BM104">
        <v>87.9</v>
      </c>
      <c r="BN104">
        <v>93.3</v>
      </c>
      <c r="BO104">
        <v>93.6</v>
      </c>
      <c r="BP104">
        <v>93.5</v>
      </c>
      <c r="BQ104">
        <v>5.3</v>
      </c>
      <c r="BR104">
        <v>5.8</v>
      </c>
      <c r="BS104">
        <v>5.6</v>
      </c>
      <c r="BT104">
        <v>20.2</v>
      </c>
      <c r="BU104">
        <v>25.6</v>
      </c>
      <c r="BV104">
        <v>23.4</v>
      </c>
      <c r="BW104">
        <v>272</v>
      </c>
      <c r="BX104">
        <v>276</v>
      </c>
      <c r="BY104">
        <v>276</v>
      </c>
      <c r="BZ104">
        <v>10.1</v>
      </c>
      <c r="CA104">
        <v>10.5</v>
      </c>
      <c r="CB104">
        <v>10.199999999999999</v>
      </c>
      <c r="CC104">
        <v>0.4</v>
      </c>
      <c r="CD104">
        <v>0.5</v>
      </c>
      <c r="CE104">
        <v>0.5</v>
      </c>
      <c r="CF104">
        <v>0.47</v>
      </c>
      <c r="CG104">
        <v>0.52</v>
      </c>
      <c r="CH104">
        <v>0.5</v>
      </c>
      <c r="CI104">
        <v>35</v>
      </c>
      <c r="CJ104">
        <v>35</v>
      </c>
      <c r="CK104">
        <v>35</v>
      </c>
      <c r="CL104">
        <v>152.9</v>
      </c>
      <c r="CM104">
        <v>172.7</v>
      </c>
      <c r="CN104">
        <v>162.30000000000001</v>
      </c>
      <c r="CO104">
        <v>1660</v>
      </c>
      <c r="CP104">
        <v>720</v>
      </c>
      <c r="CQ104">
        <v>720</v>
      </c>
      <c r="CR104">
        <v>1350</v>
      </c>
      <c r="CS104">
        <v>5.0799999999999998E-2</v>
      </c>
      <c r="CT104">
        <v>5.0799999999999998E-2</v>
      </c>
      <c r="CU104">
        <v>5.0799999999999998E-2</v>
      </c>
      <c r="CV104">
        <v>8.1299999999999997E-2</v>
      </c>
      <c r="CW104">
        <v>8.1299999999999997E-2</v>
      </c>
      <c r="CX104">
        <v>8.1299999999999997E-2</v>
      </c>
      <c r="CY104">
        <v>6.0999999999999999E-2</v>
      </c>
      <c r="CZ104">
        <v>6.0999999999999999E-2</v>
      </c>
      <c r="DA104">
        <v>6.0999999999999999E-2</v>
      </c>
      <c r="DB104">
        <v>5.5899999999999998E-2</v>
      </c>
      <c r="DC104">
        <v>5.5899999999999998E-2</v>
      </c>
      <c r="DD104">
        <v>5.5899999999999998E-2</v>
      </c>
      <c r="DE104">
        <v>5.0799999999999998E-2</v>
      </c>
      <c r="DF104">
        <v>7.6200000000000004E-2</v>
      </c>
      <c r="DG104">
        <v>6.3500000000000001E-2</v>
      </c>
      <c r="DH104">
        <v>0</v>
      </c>
      <c r="DI104">
        <v>2</v>
      </c>
      <c r="DJ104">
        <v>5.0799999999999998E-2</v>
      </c>
      <c r="DK104" t="s">
        <v>267</v>
      </c>
      <c r="DL104" t="s">
        <v>182</v>
      </c>
      <c r="DM104">
        <v>8252</v>
      </c>
      <c r="DN104">
        <v>8231</v>
      </c>
      <c r="DO104">
        <v>2009</v>
      </c>
      <c r="DP104" t="s">
        <v>516</v>
      </c>
      <c r="DQ104" t="s">
        <v>142</v>
      </c>
      <c r="DR104" t="s">
        <v>717</v>
      </c>
      <c r="DS104">
        <v>20040227</v>
      </c>
      <c r="DT104" t="s">
        <v>464</v>
      </c>
      <c r="DU104" t="s">
        <v>302</v>
      </c>
      <c r="DV104" t="s">
        <v>143</v>
      </c>
    </row>
    <row r="105" spans="1:126">
      <c r="A105" t="s">
        <v>126</v>
      </c>
      <c r="B105">
        <v>4</v>
      </c>
      <c r="C105">
        <v>9.1999999999999993</v>
      </c>
      <c r="D105">
        <v>51068</v>
      </c>
      <c r="E105" t="s">
        <v>577</v>
      </c>
      <c r="F105" t="s">
        <v>145</v>
      </c>
      <c r="G105">
        <v>20040330</v>
      </c>
      <c r="H105" t="s">
        <v>735</v>
      </c>
      <c r="I105" t="s">
        <v>295</v>
      </c>
      <c r="J105">
        <v>20040330</v>
      </c>
      <c r="K105" t="s">
        <v>624</v>
      </c>
      <c r="L105" t="s">
        <v>736</v>
      </c>
      <c r="M105" t="s">
        <v>133</v>
      </c>
      <c r="N105" t="s">
        <v>133</v>
      </c>
      <c r="O105" t="s">
        <v>133</v>
      </c>
      <c r="P105">
        <v>-1.2355</v>
      </c>
      <c r="Q105" t="s">
        <v>135</v>
      </c>
      <c r="R105" t="s">
        <v>136</v>
      </c>
      <c r="S105" t="s">
        <v>135</v>
      </c>
      <c r="T105" t="s">
        <v>137</v>
      </c>
      <c r="U105" t="s">
        <v>137</v>
      </c>
      <c r="V105">
        <v>0</v>
      </c>
      <c r="W105" t="s">
        <v>286</v>
      </c>
      <c r="X105">
        <v>143.5</v>
      </c>
      <c r="Y105">
        <v>20040328</v>
      </c>
      <c r="Z105" t="s">
        <v>138</v>
      </c>
      <c r="AA105" t="s">
        <v>737</v>
      </c>
      <c r="AB105">
        <v>9806249</v>
      </c>
      <c r="AC105">
        <v>40</v>
      </c>
      <c r="AD105">
        <v>59.07</v>
      </c>
      <c r="AE105">
        <v>53</v>
      </c>
      <c r="AF105">
        <v>10.16</v>
      </c>
      <c r="AG105">
        <v>9.26</v>
      </c>
      <c r="AH105">
        <v>9.42</v>
      </c>
      <c r="AI105">
        <v>40</v>
      </c>
      <c r="AJ105" t="s">
        <v>738</v>
      </c>
      <c r="AK105">
        <v>40</v>
      </c>
      <c r="AL105">
        <v>4.0999999999999996</v>
      </c>
      <c r="AM105">
        <v>5.0999999999999996</v>
      </c>
      <c r="AN105">
        <v>9.1999999999999993</v>
      </c>
      <c r="AO105">
        <v>0</v>
      </c>
      <c r="AP105">
        <v>3147</v>
      </c>
      <c r="AQ105">
        <v>3156</v>
      </c>
      <c r="AR105">
        <v>3151.4</v>
      </c>
      <c r="AS105">
        <v>13.1</v>
      </c>
      <c r="AT105">
        <v>13.5</v>
      </c>
      <c r="AU105">
        <v>13.3</v>
      </c>
      <c r="AV105">
        <v>2.2200000000000002</v>
      </c>
      <c r="AW105">
        <v>2.3199999999999998</v>
      </c>
      <c r="AX105">
        <v>2.2799999999999998</v>
      </c>
      <c r="AY105">
        <v>6.1</v>
      </c>
      <c r="AZ105">
        <v>6.8</v>
      </c>
      <c r="BA105">
        <v>6.5</v>
      </c>
      <c r="BB105">
        <v>0</v>
      </c>
      <c r="BC105">
        <v>0</v>
      </c>
      <c r="BD105">
        <v>0</v>
      </c>
      <c r="BE105">
        <v>846</v>
      </c>
      <c r="BF105">
        <v>877</v>
      </c>
      <c r="BG105">
        <v>859</v>
      </c>
      <c r="BH105">
        <v>142.69999999999999</v>
      </c>
      <c r="BI105">
        <v>144</v>
      </c>
      <c r="BJ105">
        <v>143.4</v>
      </c>
      <c r="BK105">
        <v>87.2</v>
      </c>
      <c r="BL105">
        <v>88.2</v>
      </c>
      <c r="BM105">
        <v>87.7</v>
      </c>
      <c r="BN105">
        <v>93.1</v>
      </c>
      <c r="BO105">
        <v>93.9</v>
      </c>
      <c r="BP105">
        <v>93.4</v>
      </c>
      <c r="BQ105">
        <v>5.5</v>
      </c>
      <c r="BR105">
        <v>6</v>
      </c>
      <c r="BS105">
        <v>5.7</v>
      </c>
      <c r="BT105">
        <v>27.2</v>
      </c>
      <c r="BU105">
        <v>32.200000000000003</v>
      </c>
      <c r="BV105">
        <v>29.8</v>
      </c>
      <c r="BW105">
        <v>276</v>
      </c>
      <c r="BX105">
        <v>276</v>
      </c>
      <c r="BY105">
        <v>276</v>
      </c>
      <c r="BZ105">
        <v>10.1</v>
      </c>
      <c r="CA105">
        <v>12.8</v>
      </c>
      <c r="CB105">
        <v>12.1</v>
      </c>
      <c r="CC105">
        <v>0.4</v>
      </c>
      <c r="CD105">
        <v>0.4</v>
      </c>
      <c r="CE105">
        <v>0.4</v>
      </c>
      <c r="CF105">
        <v>0.5</v>
      </c>
      <c r="CG105">
        <v>0.5</v>
      </c>
      <c r="CH105">
        <v>0.5</v>
      </c>
      <c r="CI105">
        <v>35</v>
      </c>
      <c r="CJ105">
        <v>35</v>
      </c>
      <c r="CK105">
        <v>35</v>
      </c>
      <c r="CL105">
        <v>172.7</v>
      </c>
      <c r="CM105">
        <v>203.9</v>
      </c>
      <c r="CN105">
        <v>187.7</v>
      </c>
      <c r="CO105">
        <v>1660</v>
      </c>
      <c r="CP105">
        <v>720</v>
      </c>
      <c r="CQ105">
        <v>540</v>
      </c>
      <c r="CR105">
        <v>1800</v>
      </c>
      <c r="CS105">
        <v>5.8400000000000001E-2</v>
      </c>
      <c r="CT105">
        <v>5.8400000000000001E-2</v>
      </c>
      <c r="CU105">
        <v>5.8400000000000001E-2</v>
      </c>
      <c r="CV105">
        <v>8.1299999999999997E-2</v>
      </c>
      <c r="CW105">
        <v>8.1299999999999997E-2</v>
      </c>
      <c r="CX105">
        <v>8.1299999999999997E-2</v>
      </c>
      <c r="CY105">
        <v>6.6000000000000003E-2</v>
      </c>
      <c r="CZ105">
        <v>6.6000000000000003E-2</v>
      </c>
      <c r="DA105">
        <v>6.6000000000000003E-2</v>
      </c>
      <c r="DB105">
        <v>6.6000000000000003E-2</v>
      </c>
      <c r="DC105">
        <v>6.6000000000000003E-2</v>
      </c>
      <c r="DD105">
        <v>6.6000000000000003E-2</v>
      </c>
      <c r="DE105">
        <v>5.0799999999999998E-2</v>
      </c>
      <c r="DF105">
        <v>6.6000000000000003E-2</v>
      </c>
      <c r="DG105">
        <v>5.8400000000000001E-2</v>
      </c>
      <c r="DH105">
        <v>0</v>
      </c>
      <c r="DI105">
        <v>11</v>
      </c>
      <c r="DJ105">
        <v>3.56E-2</v>
      </c>
      <c r="DK105" t="s">
        <v>515</v>
      </c>
      <c r="DL105" t="s">
        <v>141</v>
      </c>
      <c r="DM105">
        <v>8252</v>
      </c>
      <c r="DN105">
        <v>8231</v>
      </c>
      <c r="DO105">
        <v>1288</v>
      </c>
      <c r="DP105" t="s">
        <v>516</v>
      </c>
      <c r="DQ105" t="s">
        <v>142</v>
      </c>
      <c r="DR105">
        <v>178</v>
      </c>
      <c r="DS105">
        <v>20040330</v>
      </c>
      <c r="DT105" t="s">
        <v>735</v>
      </c>
      <c r="DU105">
        <v>119</v>
      </c>
      <c r="DV105" t="s">
        <v>143</v>
      </c>
    </row>
    <row r="106" spans="1:126">
      <c r="A106" t="s">
        <v>126</v>
      </c>
      <c r="B106">
        <v>4</v>
      </c>
      <c r="C106">
        <v>12.1</v>
      </c>
      <c r="D106">
        <v>51069</v>
      </c>
      <c r="E106" t="s">
        <v>577</v>
      </c>
      <c r="F106" t="s">
        <v>145</v>
      </c>
      <c r="G106">
        <v>20040402</v>
      </c>
      <c r="H106" t="s">
        <v>294</v>
      </c>
      <c r="I106" t="s">
        <v>236</v>
      </c>
      <c r="J106">
        <v>20040402</v>
      </c>
      <c r="K106">
        <v>20041002</v>
      </c>
      <c r="L106" t="s">
        <v>133</v>
      </c>
      <c r="M106" t="s">
        <v>133</v>
      </c>
      <c r="N106" t="s">
        <v>133</v>
      </c>
      <c r="O106" t="s">
        <v>133</v>
      </c>
      <c r="P106">
        <v>-0.1158</v>
      </c>
      <c r="Q106" t="s">
        <v>135</v>
      </c>
      <c r="R106" t="s">
        <v>136</v>
      </c>
      <c r="S106" t="s">
        <v>135</v>
      </c>
      <c r="T106" t="s">
        <v>137</v>
      </c>
      <c r="U106" t="s">
        <v>137</v>
      </c>
      <c r="V106">
        <v>0</v>
      </c>
      <c r="W106" t="s">
        <v>286</v>
      </c>
      <c r="X106">
        <v>143.5</v>
      </c>
      <c r="Y106">
        <v>20040331</v>
      </c>
      <c r="Z106" t="s">
        <v>138</v>
      </c>
      <c r="AA106" t="s">
        <v>294</v>
      </c>
      <c r="AB106">
        <v>9806149</v>
      </c>
      <c r="AC106">
        <v>40</v>
      </c>
      <c r="AD106">
        <v>59.05</v>
      </c>
      <c r="AE106">
        <v>52.05</v>
      </c>
      <c r="AF106">
        <v>10.130000000000001</v>
      </c>
      <c r="AG106">
        <v>9.1</v>
      </c>
      <c r="AH106">
        <v>9.34</v>
      </c>
      <c r="AI106">
        <v>215</v>
      </c>
      <c r="AJ106" t="s">
        <v>739</v>
      </c>
      <c r="AK106">
        <v>40</v>
      </c>
      <c r="AL106">
        <v>5.2</v>
      </c>
      <c r="AM106">
        <v>6.9</v>
      </c>
      <c r="AN106">
        <v>12.1</v>
      </c>
      <c r="AO106">
        <v>0</v>
      </c>
      <c r="AP106">
        <v>3144</v>
      </c>
      <c r="AQ106">
        <v>3154</v>
      </c>
      <c r="AR106">
        <v>3149.8</v>
      </c>
      <c r="AS106">
        <v>13.5</v>
      </c>
      <c r="AT106">
        <v>13.8</v>
      </c>
      <c r="AU106">
        <v>13.6</v>
      </c>
      <c r="AV106">
        <v>2.23</v>
      </c>
      <c r="AW106">
        <v>2.3199999999999998</v>
      </c>
      <c r="AX106">
        <v>2.2799999999999998</v>
      </c>
      <c r="AY106">
        <v>6.7</v>
      </c>
      <c r="AZ106">
        <v>7.3</v>
      </c>
      <c r="BA106">
        <v>7.1</v>
      </c>
      <c r="BB106">
        <v>0</v>
      </c>
      <c r="BC106">
        <v>0</v>
      </c>
      <c r="BD106">
        <v>0</v>
      </c>
      <c r="BE106">
        <v>843</v>
      </c>
      <c r="BF106">
        <v>873</v>
      </c>
      <c r="BG106">
        <v>856</v>
      </c>
      <c r="BH106">
        <v>142.6</v>
      </c>
      <c r="BI106">
        <v>144</v>
      </c>
      <c r="BJ106">
        <v>143.5</v>
      </c>
      <c r="BK106">
        <v>87.4</v>
      </c>
      <c r="BL106">
        <v>88.3</v>
      </c>
      <c r="BM106">
        <v>88.1</v>
      </c>
      <c r="BN106">
        <v>92.9</v>
      </c>
      <c r="BO106">
        <v>93.8</v>
      </c>
      <c r="BP106">
        <v>93.6</v>
      </c>
      <c r="BQ106">
        <v>5.2</v>
      </c>
      <c r="BR106">
        <v>5.8</v>
      </c>
      <c r="BS106">
        <v>5.5</v>
      </c>
      <c r="BT106">
        <v>27.1</v>
      </c>
      <c r="BU106">
        <v>32.799999999999997</v>
      </c>
      <c r="BV106">
        <v>29.1</v>
      </c>
      <c r="BW106">
        <v>276</v>
      </c>
      <c r="BX106">
        <v>276</v>
      </c>
      <c r="BY106">
        <v>276</v>
      </c>
      <c r="BZ106">
        <v>10.1</v>
      </c>
      <c r="CA106">
        <v>12.8</v>
      </c>
      <c r="CB106">
        <v>10.3</v>
      </c>
      <c r="CC106">
        <v>0.4</v>
      </c>
      <c r="CD106">
        <v>0.4</v>
      </c>
      <c r="CE106">
        <v>0.4</v>
      </c>
      <c r="CF106">
        <v>0.5</v>
      </c>
      <c r="CG106">
        <v>0.5</v>
      </c>
      <c r="CH106">
        <v>0.5</v>
      </c>
      <c r="CI106">
        <v>35</v>
      </c>
      <c r="CJ106">
        <v>35</v>
      </c>
      <c r="CK106">
        <v>35</v>
      </c>
      <c r="CL106">
        <v>141.6</v>
      </c>
      <c r="CM106">
        <v>175.6</v>
      </c>
      <c r="CN106">
        <v>154.6</v>
      </c>
      <c r="CO106">
        <v>1660</v>
      </c>
      <c r="CP106">
        <v>720</v>
      </c>
      <c r="CQ106">
        <v>540</v>
      </c>
      <c r="CR106">
        <v>1625</v>
      </c>
      <c r="CS106">
        <v>5.33E-2</v>
      </c>
      <c r="CT106">
        <v>5.33E-2</v>
      </c>
      <c r="CU106">
        <v>5.33E-2</v>
      </c>
      <c r="CV106">
        <v>8.1299999999999997E-2</v>
      </c>
      <c r="CW106">
        <v>8.1299999999999997E-2</v>
      </c>
      <c r="CX106">
        <v>8.1299999999999997E-2</v>
      </c>
      <c r="CY106">
        <v>6.6000000000000003E-2</v>
      </c>
      <c r="CZ106">
        <v>6.6000000000000003E-2</v>
      </c>
      <c r="DA106">
        <v>6.6000000000000003E-2</v>
      </c>
      <c r="DB106">
        <v>6.6000000000000003E-2</v>
      </c>
      <c r="DC106">
        <v>6.6000000000000003E-2</v>
      </c>
      <c r="DD106">
        <v>6.6000000000000003E-2</v>
      </c>
      <c r="DE106">
        <v>5.0799999999999998E-2</v>
      </c>
      <c r="DF106">
        <v>6.6000000000000003E-2</v>
      </c>
      <c r="DG106">
        <v>5.8400000000000001E-2</v>
      </c>
      <c r="DH106">
        <v>0</v>
      </c>
      <c r="DI106">
        <v>12</v>
      </c>
      <c r="DJ106">
        <v>4.5699999999999998E-2</v>
      </c>
      <c r="DK106" t="s">
        <v>515</v>
      </c>
      <c r="DL106" t="s">
        <v>141</v>
      </c>
      <c r="DM106">
        <v>8252</v>
      </c>
      <c r="DN106">
        <v>8231</v>
      </c>
      <c r="DO106">
        <v>1288</v>
      </c>
      <c r="DP106">
        <v>2405</v>
      </c>
      <c r="DQ106" t="s">
        <v>142</v>
      </c>
      <c r="DR106" t="s">
        <v>740</v>
      </c>
      <c r="DS106">
        <v>20040402</v>
      </c>
      <c r="DT106" t="s">
        <v>294</v>
      </c>
      <c r="DU106">
        <v>119</v>
      </c>
      <c r="DV106" t="s">
        <v>143</v>
      </c>
    </row>
    <row r="107" spans="1:126">
      <c r="A107" t="s">
        <v>160</v>
      </c>
      <c r="B107">
        <v>5</v>
      </c>
      <c r="C107">
        <v>7.2</v>
      </c>
      <c r="D107">
        <v>50196</v>
      </c>
      <c r="E107" t="s">
        <v>144</v>
      </c>
      <c r="F107" t="s">
        <v>145</v>
      </c>
      <c r="G107">
        <v>20040407</v>
      </c>
      <c r="H107" t="s">
        <v>466</v>
      </c>
      <c r="I107" t="s">
        <v>236</v>
      </c>
      <c r="J107">
        <v>20040408</v>
      </c>
      <c r="K107">
        <v>20041007</v>
      </c>
      <c r="L107" t="s">
        <v>133</v>
      </c>
      <c r="M107" t="s">
        <v>133</v>
      </c>
      <c r="N107" t="s">
        <v>133</v>
      </c>
      <c r="O107" t="s">
        <v>133</v>
      </c>
      <c r="P107">
        <v>-0.47410000000000002</v>
      </c>
      <c r="Q107" t="s">
        <v>135</v>
      </c>
      <c r="R107" t="s">
        <v>136</v>
      </c>
      <c r="S107" t="s">
        <v>135</v>
      </c>
      <c r="T107" t="s">
        <v>137</v>
      </c>
      <c r="U107" t="s">
        <v>137</v>
      </c>
      <c r="V107">
        <v>0</v>
      </c>
      <c r="W107" t="s">
        <v>147</v>
      </c>
      <c r="X107">
        <v>143.5</v>
      </c>
      <c r="Y107">
        <v>20040405</v>
      </c>
      <c r="Z107" t="s">
        <v>138</v>
      </c>
      <c r="AA107" t="s">
        <v>741</v>
      </c>
      <c r="AB107" t="s">
        <v>733</v>
      </c>
      <c r="AC107">
        <v>40</v>
      </c>
      <c r="AD107">
        <v>71.86</v>
      </c>
      <c r="AE107">
        <v>65.349999999999994</v>
      </c>
      <c r="AF107">
        <v>10.85</v>
      </c>
      <c r="AG107">
        <v>10.06</v>
      </c>
      <c r="AH107">
        <v>10.119999999999999</v>
      </c>
      <c r="AI107">
        <v>100</v>
      </c>
      <c r="AJ107" t="s">
        <v>742</v>
      </c>
      <c r="AK107">
        <v>40</v>
      </c>
      <c r="AL107">
        <v>3.8</v>
      </c>
      <c r="AM107">
        <v>3.4</v>
      </c>
      <c r="AN107">
        <v>7.2</v>
      </c>
      <c r="AO107">
        <v>0</v>
      </c>
      <c r="AP107">
        <v>3146</v>
      </c>
      <c r="AQ107">
        <v>3155</v>
      </c>
      <c r="AR107">
        <v>3150</v>
      </c>
      <c r="AS107">
        <v>13.2</v>
      </c>
      <c r="AT107">
        <v>13.6</v>
      </c>
      <c r="AU107">
        <v>13.4</v>
      </c>
      <c r="AV107">
        <v>2.16</v>
      </c>
      <c r="AW107">
        <v>2.2599999999999998</v>
      </c>
      <c r="AX107">
        <v>2.21</v>
      </c>
      <c r="AY107">
        <v>4570</v>
      </c>
      <c r="AZ107">
        <v>5235</v>
      </c>
      <c r="BA107">
        <v>4805</v>
      </c>
      <c r="BB107">
        <v>1909</v>
      </c>
      <c r="BC107">
        <v>2092</v>
      </c>
      <c r="BD107">
        <v>2001</v>
      </c>
      <c r="BE107">
        <v>829</v>
      </c>
      <c r="BF107">
        <v>860</v>
      </c>
      <c r="BG107">
        <v>849</v>
      </c>
      <c r="BH107">
        <v>143.19999999999999</v>
      </c>
      <c r="BI107">
        <v>143.6</v>
      </c>
      <c r="BJ107">
        <v>143.5</v>
      </c>
      <c r="BK107">
        <v>87.5</v>
      </c>
      <c r="BL107">
        <v>88.2</v>
      </c>
      <c r="BM107">
        <v>87.9</v>
      </c>
      <c r="BN107">
        <v>93.1</v>
      </c>
      <c r="BO107">
        <v>94.1</v>
      </c>
      <c r="BP107">
        <v>93.5</v>
      </c>
      <c r="BQ107">
        <v>5.4</v>
      </c>
      <c r="BR107">
        <v>6.1</v>
      </c>
      <c r="BS107">
        <v>5.6</v>
      </c>
      <c r="BT107">
        <v>24.6</v>
      </c>
      <c r="BU107">
        <v>30.5</v>
      </c>
      <c r="BV107">
        <v>27.3</v>
      </c>
      <c r="BW107">
        <v>264</v>
      </c>
      <c r="BX107">
        <v>284</v>
      </c>
      <c r="BY107">
        <v>279</v>
      </c>
      <c r="BZ107">
        <v>9.6</v>
      </c>
      <c r="CA107">
        <v>10.199999999999999</v>
      </c>
      <c r="CB107">
        <v>10</v>
      </c>
      <c r="CC107">
        <v>0</v>
      </c>
      <c r="CD107">
        <v>0.8</v>
      </c>
      <c r="CE107">
        <v>0.5</v>
      </c>
      <c r="CF107">
        <v>0.47</v>
      </c>
      <c r="CG107">
        <v>0.53</v>
      </c>
      <c r="CH107">
        <v>0.5</v>
      </c>
      <c r="CI107">
        <v>35</v>
      </c>
      <c r="CJ107">
        <v>35</v>
      </c>
      <c r="CK107">
        <v>35</v>
      </c>
      <c r="CL107">
        <v>124</v>
      </c>
      <c r="CM107">
        <v>179</v>
      </c>
      <c r="CN107">
        <v>154</v>
      </c>
      <c r="CO107">
        <v>1660</v>
      </c>
      <c r="CP107">
        <v>720</v>
      </c>
      <c r="CQ107">
        <v>540</v>
      </c>
      <c r="CR107">
        <v>1740</v>
      </c>
      <c r="CS107">
        <v>6.6000000000000003E-2</v>
      </c>
      <c r="CT107">
        <v>6.8599999999999994E-2</v>
      </c>
      <c r="CU107">
        <v>6.7299999999999999E-2</v>
      </c>
      <c r="CV107">
        <v>0.1118</v>
      </c>
      <c r="CW107">
        <v>0.1168</v>
      </c>
      <c r="CX107">
        <v>0.1143</v>
      </c>
      <c r="CY107">
        <v>6.3500000000000001E-2</v>
      </c>
      <c r="CZ107">
        <v>6.8599999999999994E-2</v>
      </c>
      <c r="DA107">
        <v>6.54E-2</v>
      </c>
      <c r="DB107">
        <v>6.8599999999999994E-2</v>
      </c>
      <c r="DC107">
        <v>7.3700000000000002E-2</v>
      </c>
      <c r="DD107">
        <v>7.1099999999999997E-2</v>
      </c>
      <c r="DE107">
        <v>5.8400000000000001E-2</v>
      </c>
      <c r="DF107">
        <v>7.3400000000000007E-2</v>
      </c>
      <c r="DG107">
        <v>6.6000000000000003E-2</v>
      </c>
      <c r="DH107">
        <v>5.1000000000000004E-3</v>
      </c>
      <c r="DI107">
        <v>7</v>
      </c>
      <c r="DJ107">
        <v>4.8300000000000003E-2</v>
      </c>
      <c r="DK107">
        <v>205</v>
      </c>
      <c r="DL107">
        <v>205</v>
      </c>
      <c r="DM107">
        <v>8252</v>
      </c>
      <c r="DN107" t="s">
        <v>188</v>
      </c>
      <c r="DO107">
        <v>474</v>
      </c>
      <c r="DP107">
        <v>2405</v>
      </c>
      <c r="DQ107" t="s">
        <v>142</v>
      </c>
      <c r="DR107" t="s">
        <v>743</v>
      </c>
      <c r="DS107">
        <v>20040407</v>
      </c>
      <c r="DT107" t="s">
        <v>466</v>
      </c>
      <c r="DU107">
        <v>205</v>
      </c>
      <c r="DV107" t="s">
        <v>143</v>
      </c>
    </row>
    <row r="108" spans="1:126">
      <c r="A108" t="s">
        <v>239</v>
      </c>
      <c r="B108">
        <v>1</v>
      </c>
      <c r="C108">
        <v>5.3</v>
      </c>
      <c r="D108">
        <v>38051</v>
      </c>
      <c r="E108" t="s">
        <v>144</v>
      </c>
      <c r="F108" t="s">
        <v>145</v>
      </c>
      <c r="G108">
        <v>20040407</v>
      </c>
      <c r="H108" t="s">
        <v>744</v>
      </c>
      <c r="I108" t="s">
        <v>236</v>
      </c>
      <c r="J108">
        <v>20040412</v>
      </c>
      <c r="K108">
        <v>20041007</v>
      </c>
      <c r="L108" t="s">
        <v>133</v>
      </c>
      <c r="M108" t="s">
        <v>133</v>
      </c>
      <c r="N108" t="s">
        <v>133</v>
      </c>
      <c r="O108" t="s">
        <v>133</v>
      </c>
      <c r="P108">
        <v>-1.2930999999999999</v>
      </c>
      <c r="Q108" t="s">
        <v>135</v>
      </c>
      <c r="R108" t="s">
        <v>136</v>
      </c>
      <c r="S108" t="s">
        <v>135</v>
      </c>
      <c r="T108" t="s">
        <v>137</v>
      </c>
      <c r="U108" t="s">
        <v>137</v>
      </c>
      <c r="V108">
        <v>0</v>
      </c>
      <c r="W108" t="s">
        <v>164</v>
      </c>
      <c r="X108">
        <v>143.5</v>
      </c>
      <c r="Y108">
        <v>20040405</v>
      </c>
      <c r="Z108" t="s">
        <v>138</v>
      </c>
      <c r="AA108" t="s">
        <v>745</v>
      </c>
      <c r="AB108">
        <v>11769</v>
      </c>
      <c r="AC108">
        <v>40</v>
      </c>
      <c r="AD108">
        <v>71.48</v>
      </c>
      <c r="AE108">
        <v>65.83</v>
      </c>
      <c r="AF108">
        <v>14.63</v>
      </c>
      <c r="AG108">
        <v>10.14</v>
      </c>
      <c r="AH108">
        <v>10.23</v>
      </c>
      <c r="AI108">
        <v>115</v>
      </c>
      <c r="AJ108">
        <v>38051</v>
      </c>
      <c r="AK108">
        <v>40</v>
      </c>
      <c r="AL108">
        <v>2.5</v>
      </c>
      <c r="AM108">
        <v>2.8</v>
      </c>
      <c r="AN108">
        <v>5.3</v>
      </c>
      <c r="AO108">
        <v>0</v>
      </c>
      <c r="AP108">
        <v>3138</v>
      </c>
      <c r="AQ108">
        <v>3168</v>
      </c>
      <c r="AR108">
        <v>3150</v>
      </c>
      <c r="AS108">
        <v>13.4</v>
      </c>
      <c r="AT108">
        <v>13.4</v>
      </c>
      <c r="AU108">
        <v>13.4</v>
      </c>
      <c r="AV108">
        <v>2.15</v>
      </c>
      <c r="AW108">
        <v>2.2799999999999998</v>
      </c>
      <c r="AX108">
        <v>2.2200000000000002</v>
      </c>
      <c r="AY108">
        <v>5667.2</v>
      </c>
      <c r="AZ108">
        <v>5667.2</v>
      </c>
      <c r="BA108">
        <v>5667.2</v>
      </c>
      <c r="BB108" t="s">
        <v>168</v>
      </c>
      <c r="BC108" t="s">
        <v>168</v>
      </c>
      <c r="BD108" t="s">
        <v>168</v>
      </c>
      <c r="BE108">
        <v>849</v>
      </c>
      <c r="BF108">
        <v>861</v>
      </c>
      <c r="BG108">
        <v>850</v>
      </c>
      <c r="BH108">
        <v>142.5</v>
      </c>
      <c r="BI108">
        <v>144.19999999999999</v>
      </c>
      <c r="BJ108">
        <v>143.19999999999999</v>
      </c>
      <c r="BK108">
        <v>87</v>
      </c>
      <c r="BL108">
        <v>88.7</v>
      </c>
      <c r="BM108">
        <v>87.7</v>
      </c>
      <c r="BN108">
        <v>92.4</v>
      </c>
      <c r="BO108">
        <v>93.9</v>
      </c>
      <c r="BP108">
        <v>93.2</v>
      </c>
      <c r="BQ108">
        <v>5.0999999999999996</v>
      </c>
      <c r="BR108">
        <v>6</v>
      </c>
      <c r="BS108">
        <v>5.5</v>
      </c>
      <c r="BT108">
        <v>26.7</v>
      </c>
      <c r="BU108">
        <v>34.200000000000003</v>
      </c>
      <c r="BV108">
        <v>31.2</v>
      </c>
      <c r="BW108">
        <v>276</v>
      </c>
      <c r="BX108">
        <v>290</v>
      </c>
      <c r="BY108">
        <v>281</v>
      </c>
      <c r="BZ108">
        <v>15.2</v>
      </c>
      <c r="CA108">
        <v>15.2</v>
      </c>
      <c r="CB108">
        <v>15.2</v>
      </c>
      <c r="CC108">
        <v>0.3</v>
      </c>
      <c r="CD108">
        <v>0.3</v>
      </c>
      <c r="CE108">
        <v>0.3</v>
      </c>
      <c r="CF108">
        <v>0.45</v>
      </c>
      <c r="CG108">
        <v>0.55000000000000004</v>
      </c>
      <c r="CH108">
        <v>0.53</v>
      </c>
      <c r="CI108">
        <v>35</v>
      </c>
      <c r="CJ108">
        <v>35</v>
      </c>
      <c r="CK108">
        <v>35</v>
      </c>
      <c r="CL108">
        <v>283.2</v>
      </c>
      <c r="CM108">
        <v>294.5</v>
      </c>
      <c r="CN108">
        <v>284</v>
      </c>
      <c r="CO108">
        <v>1660</v>
      </c>
      <c r="CP108">
        <v>720</v>
      </c>
      <c r="CQ108">
        <v>540</v>
      </c>
      <c r="CR108">
        <v>1725</v>
      </c>
      <c r="CS108">
        <v>6.8500000000000005E-2</v>
      </c>
      <c r="CT108">
        <v>6.8500000000000005E-2</v>
      </c>
      <c r="CU108">
        <v>6.8500000000000005E-2</v>
      </c>
      <c r="CV108">
        <v>8.6300000000000002E-2</v>
      </c>
      <c r="CW108">
        <v>8.6300000000000002E-2</v>
      </c>
      <c r="CX108">
        <v>8.6300000000000002E-2</v>
      </c>
      <c r="CY108">
        <v>6.0999999999999999E-2</v>
      </c>
      <c r="CZ108">
        <v>6.0999999999999999E-2</v>
      </c>
      <c r="DA108">
        <v>6.0999999999999999E-2</v>
      </c>
      <c r="DB108">
        <v>6.3500000000000001E-2</v>
      </c>
      <c r="DC108">
        <v>6.8500000000000005E-2</v>
      </c>
      <c r="DD108">
        <v>6.6000000000000003E-2</v>
      </c>
      <c r="DE108">
        <v>7.1099999999999997E-2</v>
      </c>
      <c r="DF108">
        <v>3.7400000000000003E-2</v>
      </c>
      <c r="DG108">
        <v>7.2300000000000003E-2</v>
      </c>
      <c r="DH108">
        <v>0</v>
      </c>
      <c r="DI108">
        <v>7</v>
      </c>
      <c r="DJ108">
        <v>3.5499999999999997E-2</v>
      </c>
      <c r="DK108">
        <v>49416</v>
      </c>
      <c r="DL108">
        <v>67.75</v>
      </c>
      <c r="DM108">
        <v>8252</v>
      </c>
      <c r="DN108">
        <v>8231</v>
      </c>
      <c r="DO108">
        <v>488</v>
      </c>
      <c r="DP108">
        <v>2405</v>
      </c>
      <c r="DQ108" t="s">
        <v>142</v>
      </c>
      <c r="DR108" t="s">
        <v>746</v>
      </c>
      <c r="DS108">
        <v>20040407</v>
      </c>
      <c r="DT108" t="s">
        <v>744</v>
      </c>
      <c r="DU108">
        <v>91</v>
      </c>
      <c r="DV108" t="s">
        <v>143</v>
      </c>
    </row>
    <row r="109" spans="1:126">
      <c r="A109" t="s">
        <v>126</v>
      </c>
      <c r="B109">
        <v>3</v>
      </c>
      <c r="C109">
        <v>3.9</v>
      </c>
      <c r="D109">
        <v>51023</v>
      </c>
      <c r="E109" t="s">
        <v>144</v>
      </c>
      <c r="F109" t="s">
        <v>145</v>
      </c>
      <c r="G109">
        <v>20040415</v>
      </c>
      <c r="H109" t="s">
        <v>491</v>
      </c>
      <c r="I109" t="s">
        <v>295</v>
      </c>
      <c r="J109">
        <v>20040416</v>
      </c>
      <c r="K109" t="s">
        <v>624</v>
      </c>
      <c r="L109" t="s">
        <v>314</v>
      </c>
      <c r="M109" t="s">
        <v>133</v>
      </c>
      <c r="N109" t="s">
        <v>133</v>
      </c>
      <c r="O109" t="s">
        <v>133</v>
      </c>
      <c r="P109">
        <v>-1.8966000000000001</v>
      </c>
      <c r="Q109" t="s">
        <v>135</v>
      </c>
      <c r="R109" t="s">
        <v>136</v>
      </c>
      <c r="S109" t="s">
        <v>135</v>
      </c>
      <c r="T109" t="s">
        <v>137</v>
      </c>
      <c r="U109" t="s">
        <v>137</v>
      </c>
      <c r="V109">
        <v>0</v>
      </c>
      <c r="W109" t="s">
        <v>286</v>
      </c>
      <c r="X109">
        <v>143.5</v>
      </c>
      <c r="Y109">
        <v>20040413</v>
      </c>
      <c r="Z109" t="s">
        <v>138</v>
      </c>
      <c r="AA109" t="s">
        <v>272</v>
      </c>
      <c r="AB109">
        <v>9806249</v>
      </c>
      <c r="AC109">
        <v>40</v>
      </c>
      <c r="AD109">
        <v>71.819999999999993</v>
      </c>
      <c r="AE109">
        <v>66.42</v>
      </c>
      <c r="AF109">
        <v>10.91</v>
      </c>
      <c r="AG109">
        <v>10.210000000000001</v>
      </c>
      <c r="AH109">
        <v>10.199999999999999</v>
      </c>
      <c r="AI109">
        <v>260</v>
      </c>
      <c r="AJ109" t="s">
        <v>747</v>
      </c>
      <c r="AK109">
        <v>40</v>
      </c>
      <c r="AL109">
        <v>2.1</v>
      </c>
      <c r="AM109">
        <v>1.8</v>
      </c>
      <c r="AN109">
        <v>3.9</v>
      </c>
      <c r="AO109">
        <v>0</v>
      </c>
      <c r="AP109">
        <v>3142</v>
      </c>
      <c r="AQ109">
        <v>3158</v>
      </c>
      <c r="AR109">
        <v>3149.8</v>
      </c>
      <c r="AS109">
        <v>13.3</v>
      </c>
      <c r="AT109">
        <v>13.6</v>
      </c>
      <c r="AU109">
        <v>13.4</v>
      </c>
      <c r="AV109">
        <v>2.1800000000000002</v>
      </c>
      <c r="AW109">
        <v>2.23</v>
      </c>
      <c r="AX109">
        <v>2.2000000000000002</v>
      </c>
      <c r="AY109">
        <v>6.5</v>
      </c>
      <c r="AZ109">
        <v>6.7</v>
      </c>
      <c r="BA109">
        <v>6.6</v>
      </c>
      <c r="BB109">
        <v>0</v>
      </c>
      <c r="BC109">
        <v>0</v>
      </c>
      <c r="BD109">
        <v>0</v>
      </c>
      <c r="BE109">
        <v>824</v>
      </c>
      <c r="BF109">
        <v>872</v>
      </c>
      <c r="BG109">
        <v>847</v>
      </c>
      <c r="BH109">
        <v>142.80000000000001</v>
      </c>
      <c r="BI109">
        <v>144.30000000000001</v>
      </c>
      <c r="BJ109">
        <v>143.5</v>
      </c>
      <c r="BK109">
        <v>87.8</v>
      </c>
      <c r="BL109">
        <v>88.3</v>
      </c>
      <c r="BM109">
        <v>87.9</v>
      </c>
      <c r="BN109">
        <v>93.3</v>
      </c>
      <c r="BO109">
        <v>93.8</v>
      </c>
      <c r="BP109">
        <v>93.6</v>
      </c>
      <c r="BQ109">
        <v>5.0999999999999996</v>
      </c>
      <c r="BR109">
        <v>6</v>
      </c>
      <c r="BS109">
        <v>5.7</v>
      </c>
      <c r="BT109">
        <v>25</v>
      </c>
      <c r="BU109">
        <v>30.9</v>
      </c>
      <c r="BV109">
        <v>27.8</v>
      </c>
      <c r="BW109">
        <v>276</v>
      </c>
      <c r="BX109">
        <v>276</v>
      </c>
      <c r="BY109">
        <v>276</v>
      </c>
      <c r="BZ109">
        <v>10.1</v>
      </c>
      <c r="CA109">
        <v>11.8</v>
      </c>
      <c r="CB109">
        <v>10.3</v>
      </c>
      <c r="CC109">
        <v>0.4</v>
      </c>
      <c r="CD109">
        <v>0.4</v>
      </c>
      <c r="CE109">
        <v>0.4</v>
      </c>
      <c r="CF109">
        <v>0.5</v>
      </c>
      <c r="CG109">
        <v>0.5</v>
      </c>
      <c r="CH109">
        <v>0.5</v>
      </c>
      <c r="CI109">
        <v>35</v>
      </c>
      <c r="CJ109">
        <v>35</v>
      </c>
      <c r="CK109">
        <v>35</v>
      </c>
      <c r="CL109">
        <v>155.69999999999999</v>
      </c>
      <c r="CM109">
        <v>206.7</v>
      </c>
      <c r="CN109">
        <v>186.5</v>
      </c>
      <c r="CO109">
        <v>1660</v>
      </c>
      <c r="CP109">
        <v>720</v>
      </c>
      <c r="CQ109">
        <v>540</v>
      </c>
      <c r="CR109">
        <v>1580</v>
      </c>
      <c r="CS109">
        <v>5.0799999999999998E-2</v>
      </c>
      <c r="CT109">
        <v>5.0799999999999998E-2</v>
      </c>
      <c r="CU109">
        <v>5.0799999999999998E-2</v>
      </c>
      <c r="CV109">
        <v>7.6200000000000004E-2</v>
      </c>
      <c r="CW109">
        <v>7.6200000000000004E-2</v>
      </c>
      <c r="CX109">
        <v>7.6200000000000004E-2</v>
      </c>
      <c r="CY109">
        <v>6.8599999999999994E-2</v>
      </c>
      <c r="CZ109">
        <v>6.8599999999999994E-2</v>
      </c>
      <c r="DA109">
        <v>6.8599999999999994E-2</v>
      </c>
      <c r="DB109">
        <v>6.0999999999999999E-2</v>
      </c>
      <c r="DC109">
        <v>6.0999999999999999E-2</v>
      </c>
      <c r="DD109">
        <v>6.0999999999999999E-2</v>
      </c>
      <c r="DE109">
        <v>5.5899999999999998E-2</v>
      </c>
      <c r="DF109">
        <v>7.6200000000000004E-2</v>
      </c>
      <c r="DG109">
        <v>6.6000000000000003E-2</v>
      </c>
      <c r="DH109">
        <v>0</v>
      </c>
      <c r="DI109">
        <v>9</v>
      </c>
      <c r="DJ109">
        <v>3.56E-2</v>
      </c>
      <c r="DK109" t="s">
        <v>748</v>
      </c>
      <c r="DL109" t="s">
        <v>182</v>
      </c>
      <c r="DM109">
        <v>8252</v>
      </c>
      <c r="DN109">
        <v>8231</v>
      </c>
      <c r="DO109">
        <v>2008</v>
      </c>
      <c r="DP109">
        <v>2405</v>
      </c>
      <c r="DQ109" t="s">
        <v>142</v>
      </c>
      <c r="DR109" t="s">
        <v>749</v>
      </c>
      <c r="DS109">
        <v>20040415</v>
      </c>
      <c r="DT109" t="s">
        <v>491</v>
      </c>
      <c r="DU109" t="s">
        <v>302</v>
      </c>
      <c r="DV109" t="s">
        <v>143</v>
      </c>
    </row>
    <row r="110" spans="1:126">
      <c r="A110" t="s">
        <v>126</v>
      </c>
      <c r="B110">
        <v>3</v>
      </c>
      <c r="C110">
        <v>9</v>
      </c>
      <c r="D110">
        <v>51756</v>
      </c>
      <c r="E110" t="s">
        <v>577</v>
      </c>
      <c r="F110" t="s">
        <v>145</v>
      </c>
      <c r="G110">
        <v>20040419</v>
      </c>
      <c r="H110" t="s">
        <v>579</v>
      </c>
      <c r="I110" t="s">
        <v>236</v>
      </c>
      <c r="J110">
        <v>20040420</v>
      </c>
      <c r="K110">
        <v>20041019</v>
      </c>
      <c r="L110" t="s">
        <v>133</v>
      </c>
      <c r="M110" t="s">
        <v>133</v>
      </c>
      <c r="N110" t="s">
        <v>133</v>
      </c>
      <c r="O110" t="s">
        <v>133</v>
      </c>
      <c r="P110">
        <v>-1.3127</v>
      </c>
      <c r="Q110" t="s">
        <v>135</v>
      </c>
      <c r="R110" t="s">
        <v>136</v>
      </c>
      <c r="S110" t="s">
        <v>135</v>
      </c>
      <c r="T110" t="s">
        <v>137</v>
      </c>
      <c r="U110" t="s">
        <v>137</v>
      </c>
      <c r="V110">
        <v>0</v>
      </c>
      <c r="W110" t="s">
        <v>286</v>
      </c>
      <c r="X110">
        <v>143.5</v>
      </c>
      <c r="Y110">
        <v>20040417</v>
      </c>
      <c r="Z110" t="s">
        <v>138</v>
      </c>
      <c r="AA110" t="s">
        <v>320</v>
      </c>
      <c r="AB110">
        <v>9806249</v>
      </c>
      <c r="AC110">
        <v>40</v>
      </c>
      <c r="AD110">
        <v>58.81</v>
      </c>
      <c r="AE110">
        <v>52.73</v>
      </c>
      <c r="AF110">
        <v>10.17</v>
      </c>
      <c r="AG110">
        <v>9.2100000000000009</v>
      </c>
      <c r="AH110">
        <v>9.1999999999999993</v>
      </c>
      <c r="AI110">
        <v>240</v>
      </c>
      <c r="AJ110" t="s">
        <v>750</v>
      </c>
      <c r="AK110">
        <v>40</v>
      </c>
      <c r="AL110">
        <v>4.7</v>
      </c>
      <c r="AM110">
        <v>4.3</v>
      </c>
      <c r="AN110">
        <v>9</v>
      </c>
      <c r="AO110">
        <v>0</v>
      </c>
      <c r="AP110">
        <v>3142</v>
      </c>
      <c r="AQ110">
        <v>3152</v>
      </c>
      <c r="AR110">
        <v>3147.8</v>
      </c>
      <c r="AS110">
        <v>13.4</v>
      </c>
      <c r="AT110">
        <v>13.5</v>
      </c>
      <c r="AU110">
        <v>13.5</v>
      </c>
      <c r="AV110">
        <v>2.21</v>
      </c>
      <c r="AW110">
        <v>2.25</v>
      </c>
      <c r="AX110">
        <v>2.23</v>
      </c>
      <c r="AY110">
        <v>6.7</v>
      </c>
      <c r="AZ110">
        <v>7.3</v>
      </c>
      <c r="BA110">
        <v>7</v>
      </c>
      <c r="BB110">
        <v>0</v>
      </c>
      <c r="BC110">
        <v>0</v>
      </c>
      <c r="BD110">
        <v>0</v>
      </c>
      <c r="BE110">
        <v>831</v>
      </c>
      <c r="BF110">
        <v>861</v>
      </c>
      <c r="BG110">
        <v>848</v>
      </c>
      <c r="BH110">
        <v>142.69999999999999</v>
      </c>
      <c r="BI110">
        <v>144.30000000000001</v>
      </c>
      <c r="BJ110">
        <v>143.30000000000001</v>
      </c>
      <c r="BK110">
        <v>87.8</v>
      </c>
      <c r="BL110">
        <v>88.6</v>
      </c>
      <c r="BM110">
        <v>88.2</v>
      </c>
      <c r="BN110">
        <v>93.5</v>
      </c>
      <c r="BO110">
        <v>93.8</v>
      </c>
      <c r="BP110">
        <v>93.7</v>
      </c>
      <c r="BQ110">
        <v>5.3</v>
      </c>
      <c r="BR110">
        <v>5.9</v>
      </c>
      <c r="BS110">
        <v>5.6</v>
      </c>
      <c r="BT110">
        <v>26.6</v>
      </c>
      <c r="BU110">
        <v>28.7</v>
      </c>
      <c r="BV110">
        <v>27.7</v>
      </c>
      <c r="BW110">
        <v>276</v>
      </c>
      <c r="BX110">
        <v>276</v>
      </c>
      <c r="BY110">
        <v>276</v>
      </c>
      <c r="BZ110">
        <v>10.1</v>
      </c>
      <c r="CA110">
        <v>10.1</v>
      </c>
      <c r="CB110">
        <v>10.1</v>
      </c>
      <c r="CC110">
        <v>0.4</v>
      </c>
      <c r="CD110">
        <v>0.6</v>
      </c>
      <c r="CE110">
        <v>0.5</v>
      </c>
      <c r="CF110">
        <v>0.5</v>
      </c>
      <c r="CG110">
        <v>0.5</v>
      </c>
      <c r="CH110">
        <v>0.5</v>
      </c>
      <c r="CI110">
        <v>35</v>
      </c>
      <c r="CJ110">
        <v>35</v>
      </c>
      <c r="CK110">
        <v>35</v>
      </c>
      <c r="CL110">
        <v>141.6</v>
      </c>
      <c r="CM110">
        <v>181.2</v>
      </c>
      <c r="CN110">
        <v>157.9</v>
      </c>
      <c r="CO110">
        <v>1660</v>
      </c>
      <c r="CP110">
        <v>720</v>
      </c>
      <c r="CQ110">
        <v>540</v>
      </c>
      <c r="CR110">
        <v>1600</v>
      </c>
      <c r="CS110">
        <v>6.0999999999999999E-2</v>
      </c>
      <c r="CT110">
        <v>6.0999999999999999E-2</v>
      </c>
      <c r="CU110">
        <v>6.0999999999999999E-2</v>
      </c>
      <c r="CV110">
        <v>8.6400000000000005E-2</v>
      </c>
      <c r="CW110">
        <v>8.6400000000000005E-2</v>
      </c>
      <c r="CX110">
        <v>8.6400000000000005E-2</v>
      </c>
      <c r="CY110">
        <v>6.8599999999999994E-2</v>
      </c>
      <c r="CZ110">
        <v>6.8599999999999994E-2</v>
      </c>
      <c r="DA110">
        <v>6.8599999999999994E-2</v>
      </c>
      <c r="DB110">
        <v>6.0999999999999999E-2</v>
      </c>
      <c r="DC110">
        <v>6.0999999999999999E-2</v>
      </c>
      <c r="DD110">
        <v>6.0999999999999999E-2</v>
      </c>
      <c r="DE110">
        <v>5.5899999999999998E-2</v>
      </c>
      <c r="DF110">
        <v>7.6200000000000004E-2</v>
      </c>
      <c r="DG110">
        <v>6.6000000000000003E-2</v>
      </c>
      <c r="DH110">
        <v>0</v>
      </c>
      <c r="DI110">
        <v>10</v>
      </c>
      <c r="DJ110">
        <v>5.33E-2</v>
      </c>
      <c r="DK110" t="s">
        <v>748</v>
      </c>
      <c r="DL110" t="s">
        <v>182</v>
      </c>
      <c r="DM110">
        <v>8252</v>
      </c>
      <c r="DN110">
        <v>8231</v>
      </c>
      <c r="DO110" t="s">
        <v>751</v>
      </c>
      <c r="DP110" t="s">
        <v>516</v>
      </c>
      <c r="DQ110" t="s">
        <v>142</v>
      </c>
      <c r="DR110" t="s">
        <v>752</v>
      </c>
      <c r="DS110">
        <v>20040419</v>
      </c>
      <c r="DT110" t="s">
        <v>579</v>
      </c>
      <c r="DU110" t="s">
        <v>302</v>
      </c>
      <c r="DV110" t="s">
        <v>143</v>
      </c>
    </row>
    <row r="111" spans="1:126">
      <c r="A111" t="s">
        <v>160</v>
      </c>
      <c r="B111">
        <v>4</v>
      </c>
      <c r="C111">
        <v>9.4</v>
      </c>
      <c r="D111">
        <v>51219</v>
      </c>
      <c r="E111" t="s">
        <v>144</v>
      </c>
      <c r="F111" t="s">
        <v>145</v>
      </c>
      <c r="G111">
        <v>20040501</v>
      </c>
      <c r="H111" t="s">
        <v>338</v>
      </c>
      <c r="I111" t="s">
        <v>236</v>
      </c>
      <c r="J111">
        <v>20040505</v>
      </c>
      <c r="K111">
        <v>20041101</v>
      </c>
      <c r="L111" t="s">
        <v>133</v>
      </c>
      <c r="M111" t="s">
        <v>133</v>
      </c>
      <c r="N111" t="s">
        <v>133</v>
      </c>
      <c r="O111" t="s">
        <v>133</v>
      </c>
      <c r="P111">
        <v>0.47410000000000002</v>
      </c>
      <c r="Q111" t="s">
        <v>135</v>
      </c>
      <c r="R111" t="s">
        <v>136</v>
      </c>
      <c r="S111" t="s">
        <v>135</v>
      </c>
      <c r="T111" t="s">
        <v>137</v>
      </c>
      <c r="U111" t="s">
        <v>137</v>
      </c>
      <c r="V111">
        <v>0</v>
      </c>
      <c r="W111" t="s">
        <v>147</v>
      </c>
      <c r="X111">
        <v>143.5</v>
      </c>
      <c r="Y111">
        <v>20040429</v>
      </c>
      <c r="Z111" t="s">
        <v>138</v>
      </c>
      <c r="AA111" t="s">
        <v>520</v>
      </c>
      <c r="AB111" t="s">
        <v>733</v>
      </c>
      <c r="AC111">
        <v>40</v>
      </c>
      <c r="AD111">
        <v>72.02</v>
      </c>
      <c r="AE111">
        <v>65.959999999999994</v>
      </c>
      <c r="AF111">
        <v>10.86</v>
      </c>
      <c r="AG111">
        <v>10.17</v>
      </c>
      <c r="AH111">
        <v>10.19</v>
      </c>
      <c r="AI111">
        <v>140</v>
      </c>
      <c r="AJ111" t="s">
        <v>755</v>
      </c>
      <c r="AK111">
        <v>40</v>
      </c>
      <c r="AL111">
        <v>5.5</v>
      </c>
      <c r="AM111">
        <v>3.9</v>
      </c>
      <c r="AN111">
        <v>9.4</v>
      </c>
      <c r="AO111">
        <v>0</v>
      </c>
      <c r="AP111">
        <v>3148</v>
      </c>
      <c r="AQ111">
        <v>3151</v>
      </c>
      <c r="AR111">
        <v>3150</v>
      </c>
      <c r="AS111">
        <v>13.3</v>
      </c>
      <c r="AT111">
        <v>13.7</v>
      </c>
      <c r="AU111">
        <v>13.4</v>
      </c>
      <c r="AV111">
        <v>2.17</v>
      </c>
      <c r="AW111">
        <v>2.25</v>
      </c>
      <c r="AX111">
        <v>2.21</v>
      </c>
      <c r="AY111">
        <v>4290</v>
      </c>
      <c r="AZ111">
        <v>4766</v>
      </c>
      <c r="BA111">
        <v>4547</v>
      </c>
      <c r="BB111">
        <v>1635</v>
      </c>
      <c r="BC111">
        <v>1823</v>
      </c>
      <c r="BD111">
        <v>1752</v>
      </c>
      <c r="BE111">
        <v>842</v>
      </c>
      <c r="BF111">
        <v>858</v>
      </c>
      <c r="BG111">
        <v>850</v>
      </c>
      <c r="BH111">
        <v>143.4</v>
      </c>
      <c r="BI111">
        <v>143.6</v>
      </c>
      <c r="BJ111">
        <v>143.5</v>
      </c>
      <c r="BK111">
        <v>87.4</v>
      </c>
      <c r="BL111">
        <v>88.3</v>
      </c>
      <c r="BM111">
        <v>87.9</v>
      </c>
      <c r="BN111">
        <v>93</v>
      </c>
      <c r="BO111">
        <v>94.1</v>
      </c>
      <c r="BP111">
        <v>93.5</v>
      </c>
      <c r="BQ111">
        <v>5.4</v>
      </c>
      <c r="BR111">
        <v>5.8</v>
      </c>
      <c r="BS111">
        <v>5.6</v>
      </c>
      <c r="BT111">
        <v>25</v>
      </c>
      <c r="BU111">
        <v>27.6</v>
      </c>
      <c r="BV111">
        <v>26</v>
      </c>
      <c r="BW111">
        <v>272</v>
      </c>
      <c r="BX111">
        <v>279</v>
      </c>
      <c r="BY111">
        <v>276</v>
      </c>
      <c r="BZ111">
        <v>9.1</v>
      </c>
      <c r="CA111">
        <v>10.4</v>
      </c>
      <c r="CB111">
        <v>9.4</v>
      </c>
      <c r="CC111">
        <v>0.8</v>
      </c>
      <c r="CD111">
        <v>1.2</v>
      </c>
      <c r="CE111">
        <v>1</v>
      </c>
      <c r="CF111">
        <v>0.49</v>
      </c>
      <c r="CG111">
        <v>0.52</v>
      </c>
      <c r="CH111">
        <v>0.5</v>
      </c>
      <c r="CI111">
        <v>35</v>
      </c>
      <c r="CJ111">
        <v>35</v>
      </c>
      <c r="CK111">
        <v>35</v>
      </c>
      <c r="CL111">
        <v>119</v>
      </c>
      <c r="CM111">
        <v>131</v>
      </c>
      <c r="CN111">
        <v>124</v>
      </c>
      <c r="CO111">
        <v>1660</v>
      </c>
      <c r="CP111">
        <v>720</v>
      </c>
      <c r="CQ111">
        <v>540</v>
      </c>
      <c r="CR111">
        <v>1700</v>
      </c>
      <c r="CS111">
        <v>6.3500000000000001E-2</v>
      </c>
      <c r="CT111">
        <v>7.6200000000000004E-2</v>
      </c>
      <c r="CU111">
        <v>7.0499999999999993E-2</v>
      </c>
      <c r="CV111">
        <v>9.4E-2</v>
      </c>
      <c r="CW111">
        <v>0.1041</v>
      </c>
      <c r="CX111">
        <v>9.9699999999999997E-2</v>
      </c>
      <c r="CY111">
        <v>6.0999999999999999E-2</v>
      </c>
      <c r="CZ111">
        <v>6.6000000000000003E-2</v>
      </c>
      <c r="DA111">
        <v>6.3500000000000001E-2</v>
      </c>
      <c r="DB111">
        <v>6.3500000000000001E-2</v>
      </c>
      <c r="DC111">
        <v>6.6000000000000003E-2</v>
      </c>
      <c r="DD111">
        <v>6.4799999999999996E-2</v>
      </c>
      <c r="DE111">
        <v>6.8599999999999994E-2</v>
      </c>
      <c r="DF111">
        <v>7.1099999999999997E-2</v>
      </c>
      <c r="DG111">
        <v>6.9800000000000001E-2</v>
      </c>
      <c r="DH111">
        <v>2.5000000000000001E-3</v>
      </c>
      <c r="DI111">
        <v>5</v>
      </c>
      <c r="DJ111">
        <v>4.0599999999999997E-2</v>
      </c>
      <c r="DK111">
        <v>130</v>
      </c>
      <c r="DL111">
        <v>130</v>
      </c>
      <c r="DM111">
        <v>8252</v>
      </c>
      <c r="DN111" t="s">
        <v>188</v>
      </c>
      <c r="DO111">
        <v>1293</v>
      </c>
      <c r="DP111">
        <v>2405</v>
      </c>
      <c r="DQ111" t="s">
        <v>142</v>
      </c>
      <c r="DR111" t="s">
        <v>468</v>
      </c>
      <c r="DS111">
        <v>20040501</v>
      </c>
      <c r="DT111" t="s">
        <v>338</v>
      </c>
      <c r="DU111">
        <v>130</v>
      </c>
      <c r="DV111" t="s">
        <v>143</v>
      </c>
    </row>
    <row r="112" spans="1:126">
      <c r="A112" t="s">
        <v>160</v>
      </c>
      <c r="B112">
        <v>3</v>
      </c>
      <c r="C112">
        <v>6.1</v>
      </c>
      <c r="D112">
        <v>51220</v>
      </c>
      <c r="E112" t="s">
        <v>144</v>
      </c>
      <c r="F112" t="s">
        <v>145</v>
      </c>
      <c r="G112">
        <v>20040529</v>
      </c>
      <c r="H112" t="s">
        <v>756</v>
      </c>
      <c r="I112" t="s">
        <v>236</v>
      </c>
      <c r="J112">
        <v>20040601</v>
      </c>
      <c r="K112">
        <v>20041129</v>
      </c>
      <c r="L112" t="s">
        <v>133</v>
      </c>
      <c r="M112" t="s">
        <v>133</v>
      </c>
      <c r="N112" t="s">
        <v>133</v>
      </c>
      <c r="O112" t="s">
        <v>133</v>
      </c>
      <c r="P112">
        <v>-0.94830000000000003</v>
      </c>
      <c r="Q112" t="s">
        <v>135</v>
      </c>
      <c r="R112" t="s">
        <v>136</v>
      </c>
      <c r="S112" t="s">
        <v>135</v>
      </c>
      <c r="T112" t="s">
        <v>137</v>
      </c>
      <c r="U112" t="s">
        <v>137</v>
      </c>
      <c r="V112">
        <v>0</v>
      </c>
      <c r="W112" t="s">
        <v>147</v>
      </c>
      <c r="X112">
        <v>143.5</v>
      </c>
      <c r="Y112">
        <v>20040527</v>
      </c>
      <c r="Z112" t="s">
        <v>138</v>
      </c>
      <c r="AA112" t="s">
        <v>757</v>
      </c>
      <c r="AB112" t="s">
        <v>733</v>
      </c>
      <c r="AC112">
        <v>40</v>
      </c>
      <c r="AD112">
        <v>71.37</v>
      </c>
      <c r="AE112">
        <v>65.86</v>
      </c>
      <c r="AF112">
        <v>10.85</v>
      </c>
      <c r="AG112">
        <v>10.08</v>
      </c>
      <c r="AH112">
        <v>10.130000000000001</v>
      </c>
      <c r="AI112">
        <v>140</v>
      </c>
      <c r="AJ112" t="s">
        <v>758</v>
      </c>
      <c r="AK112">
        <v>40</v>
      </c>
      <c r="AL112">
        <v>3.2</v>
      </c>
      <c r="AM112">
        <v>2.9</v>
      </c>
      <c r="AN112">
        <v>6.1</v>
      </c>
      <c r="AO112">
        <v>0</v>
      </c>
      <c r="AP112">
        <v>3147</v>
      </c>
      <c r="AQ112">
        <v>3153</v>
      </c>
      <c r="AR112">
        <v>3150</v>
      </c>
      <c r="AS112">
        <v>13.3</v>
      </c>
      <c r="AT112">
        <v>13.7</v>
      </c>
      <c r="AU112">
        <v>13.4</v>
      </c>
      <c r="AV112">
        <v>2.17</v>
      </c>
      <c r="AW112">
        <v>2.2200000000000002</v>
      </c>
      <c r="AX112">
        <v>2.19</v>
      </c>
      <c r="AY112">
        <v>4494</v>
      </c>
      <c r="AZ112">
        <v>5132</v>
      </c>
      <c r="BA112">
        <v>4770</v>
      </c>
      <c r="BB112">
        <v>1823</v>
      </c>
      <c r="BC112">
        <v>2141</v>
      </c>
      <c r="BD112">
        <v>2074</v>
      </c>
      <c r="BE112">
        <v>842</v>
      </c>
      <c r="BF112">
        <v>856</v>
      </c>
      <c r="BG112">
        <v>850</v>
      </c>
      <c r="BH112">
        <v>143.4</v>
      </c>
      <c r="BI112">
        <v>143.69999999999999</v>
      </c>
      <c r="BJ112">
        <v>143.5</v>
      </c>
      <c r="BK112">
        <v>87.8</v>
      </c>
      <c r="BL112">
        <v>88</v>
      </c>
      <c r="BM112">
        <v>87.9</v>
      </c>
      <c r="BN112">
        <v>93.3</v>
      </c>
      <c r="BO112">
        <v>93.6</v>
      </c>
      <c r="BP112">
        <v>93.5</v>
      </c>
      <c r="BQ112">
        <v>5.4</v>
      </c>
      <c r="BR112">
        <v>5.7</v>
      </c>
      <c r="BS112">
        <v>5.6</v>
      </c>
      <c r="BT112">
        <v>25.4</v>
      </c>
      <c r="BU112">
        <v>29.6</v>
      </c>
      <c r="BV112">
        <v>27.2</v>
      </c>
      <c r="BW112">
        <v>266</v>
      </c>
      <c r="BX112">
        <v>282</v>
      </c>
      <c r="BY112">
        <v>273</v>
      </c>
      <c r="BZ112">
        <v>9.8000000000000007</v>
      </c>
      <c r="CA112">
        <v>10.1</v>
      </c>
      <c r="CB112">
        <v>10</v>
      </c>
      <c r="CC112">
        <v>0.1</v>
      </c>
      <c r="CD112">
        <v>0.8</v>
      </c>
      <c r="CE112">
        <v>0.2</v>
      </c>
      <c r="CF112">
        <v>0.5</v>
      </c>
      <c r="CG112">
        <v>0.5</v>
      </c>
      <c r="CH112">
        <v>0.5</v>
      </c>
      <c r="CI112">
        <v>35</v>
      </c>
      <c r="CJ112">
        <v>35</v>
      </c>
      <c r="CK112">
        <v>35</v>
      </c>
      <c r="CL112">
        <v>138</v>
      </c>
      <c r="CM112">
        <v>213</v>
      </c>
      <c r="CN112">
        <v>179</v>
      </c>
      <c r="CO112">
        <v>1660</v>
      </c>
      <c r="CP112">
        <v>720</v>
      </c>
      <c r="CQ112">
        <v>540</v>
      </c>
      <c r="CR112">
        <v>1700</v>
      </c>
      <c r="CS112">
        <v>6.3500000000000001E-2</v>
      </c>
      <c r="CT112">
        <v>8.1299999999999997E-2</v>
      </c>
      <c r="CU112">
        <v>7.2400000000000006E-2</v>
      </c>
      <c r="CV112">
        <v>0.1041</v>
      </c>
      <c r="CW112">
        <v>0.11940000000000001</v>
      </c>
      <c r="CX112">
        <v>0.113</v>
      </c>
      <c r="CY112">
        <v>6.3500000000000001E-2</v>
      </c>
      <c r="CZ112">
        <v>6.6000000000000003E-2</v>
      </c>
      <c r="DA112">
        <v>6.4799999999999996E-2</v>
      </c>
      <c r="DB112">
        <v>6.3500000000000001E-2</v>
      </c>
      <c r="DC112">
        <v>6.6000000000000003E-2</v>
      </c>
      <c r="DD112">
        <v>6.4799999999999996E-2</v>
      </c>
      <c r="DE112">
        <v>7.6200000000000004E-2</v>
      </c>
      <c r="DF112">
        <v>7.6200000000000004E-2</v>
      </c>
      <c r="DG112">
        <v>7.6200000000000004E-2</v>
      </c>
      <c r="DH112">
        <v>2.5000000000000001E-3</v>
      </c>
      <c r="DI112">
        <v>1</v>
      </c>
      <c r="DJ112">
        <v>3.8100000000000002E-2</v>
      </c>
      <c r="DK112">
        <v>201</v>
      </c>
      <c r="DL112">
        <v>204</v>
      </c>
      <c r="DM112">
        <v>8252</v>
      </c>
      <c r="DN112" t="s">
        <v>188</v>
      </c>
      <c r="DO112">
        <v>985</v>
      </c>
      <c r="DP112">
        <v>2405</v>
      </c>
      <c r="DQ112" t="s">
        <v>142</v>
      </c>
      <c r="DR112">
        <v>31</v>
      </c>
      <c r="DS112">
        <v>20040529</v>
      </c>
      <c r="DT112" t="s">
        <v>756</v>
      </c>
      <c r="DU112">
        <v>204</v>
      </c>
      <c r="DV112" t="s">
        <v>143</v>
      </c>
    </row>
    <row r="113" spans="1:126">
      <c r="A113" t="s">
        <v>160</v>
      </c>
      <c r="B113">
        <v>3</v>
      </c>
      <c r="C113">
        <v>12.5</v>
      </c>
      <c r="D113">
        <v>50194</v>
      </c>
      <c r="E113" t="s">
        <v>577</v>
      </c>
      <c r="F113" t="s">
        <v>145</v>
      </c>
      <c r="G113">
        <v>20040601</v>
      </c>
      <c r="H113" t="s">
        <v>759</v>
      </c>
      <c r="I113" t="s">
        <v>236</v>
      </c>
      <c r="J113">
        <v>20040602</v>
      </c>
      <c r="K113">
        <v>20041201</v>
      </c>
      <c r="L113" t="s">
        <v>133</v>
      </c>
      <c r="M113" t="s">
        <v>133</v>
      </c>
      <c r="N113" t="s">
        <v>133</v>
      </c>
      <c r="O113" t="s">
        <v>133</v>
      </c>
      <c r="P113">
        <v>-3.56E-2</v>
      </c>
      <c r="Q113" t="s">
        <v>135</v>
      </c>
      <c r="R113" t="s">
        <v>136</v>
      </c>
      <c r="S113" t="s">
        <v>135</v>
      </c>
      <c r="T113" t="s">
        <v>137</v>
      </c>
      <c r="U113" t="s">
        <v>137</v>
      </c>
      <c r="V113">
        <v>0</v>
      </c>
      <c r="W113" t="s">
        <v>151</v>
      </c>
      <c r="X113">
        <v>143.5</v>
      </c>
      <c r="Y113">
        <v>20040530</v>
      </c>
      <c r="Z113" t="s">
        <v>138</v>
      </c>
      <c r="AA113" t="s">
        <v>561</v>
      </c>
      <c r="AB113" t="s">
        <v>733</v>
      </c>
      <c r="AC113">
        <v>40</v>
      </c>
      <c r="AD113">
        <v>58.88</v>
      </c>
      <c r="AE113">
        <v>52.05</v>
      </c>
      <c r="AF113">
        <v>10.15</v>
      </c>
      <c r="AG113">
        <v>9.1</v>
      </c>
      <c r="AH113">
        <v>9.15</v>
      </c>
      <c r="AI113">
        <v>140</v>
      </c>
      <c r="AJ113" t="s">
        <v>760</v>
      </c>
      <c r="AK113">
        <v>40</v>
      </c>
      <c r="AL113">
        <v>6.8</v>
      </c>
      <c r="AM113">
        <v>5.7</v>
      </c>
      <c r="AN113">
        <v>12.5</v>
      </c>
      <c r="AO113">
        <v>0</v>
      </c>
      <c r="AP113">
        <v>3148</v>
      </c>
      <c r="AQ113">
        <v>3152</v>
      </c>
      <c r="AR113">
        <v>3150</v>
      </c>
      <c r="AS113">
        <v>13.3</v>
      </c>
      <c r="AT113">
        <v>13.6</v>
      </c>
      <c r="AU113">
        <v>13.5</v>
      </c>
      <c r="AV113">
        <v>2.1800000000000002</v>
      </c>
      <c r="AW113">
        <v>2.2599999999999998</v>
      </c>
      <c r="AX113">
        <v>2.23</v>
      </c>
      <c r="AY113">
        <v>5382</v>
      </c>
      <c r="AZ113">
        <v>6214</v>
      </c>
      <c r="BA113">
        <v>5740</v>
      </c>
      <c r="BB113">
        <v>1879</v>
      </c>
      <c r="BC113">
        <v>2498</v>
      </c>
      <c r="BD113">
        <v>2134</v>
      </c>
      <c r="BE113">
        <v>841</v>
      </c>
      <c r="BF113">
        <v>859</v>
      </c>
      <c r="BG113">
        <v>850</v>
      </c>
      <c r="BH113">
        <v>143.19999999999999</v>
      </c>
      <c r="BI113">
        <v>143.80000000000001</v>
      </c>
      <c r="BJ113">
        <v>143.5</v>
      </c>
      <c r="BK113">
        <v>87.8</v>
      </c>
      <c r="BL113">
        <v>88.1</v>
      </c>
      <c r="BM113">
        <v>87.9</v>
      </c>
      <c r="BN113">
        <v>93.4</v>
      </c>
      <c r="BO113">
        <v>93.8</v>
      </c>
      <c r="BP113">
        <v>93.5</v>
      </c>
      <c r="BQ113">
        <v>5.5</v>
      </c>
      <c r="BR113">
        <v>5.7</v>
      </c>
      <c r="BS113">
        <v>5.6</v>
      </c>
      <c r="BT113">
        <v>26.4</v>
      </c>
      <c r="BU113">
        <v>34.1</v>
      </c>
      <c r="BV113">
        <v>29</v>
      </c>
      <c r="BW113">
        <v>271</v>
      </c>
      <c r="BX113">
        <v>280</v>
      </c>
      <c r="BY113">
        <v>275</v>
      </c>
      <c r="BZ113">
        <v>9.1999999999999993</v>
      </c>
      <c r="CA113">
        <v>10.199999999999999</v>
      </c>
      <c r="CB113">
        <v>9.6999999999999993</v>
      </c>
      <c r="CC113">
        <v>0.2</v>
      </c>
      <c r="CD113">
        <v>1</v>
      </c>
      <c r="CE113">
        <v>0.3</v>
      </c>
      <c r="CF113">
        <v>0.5</v>
      </c>
      <c r="CG113">
        <v>0.5</v>
      </c>
      <c r="CH113">
        <v>0.5</v>
      </c>
      <c r="CI113">
        <v>35</v>
      </c>
      <c r="CJ113">
        <v>35</v>
      </c>
      <c r="CK113">
        <v>35</v>
      </c>
      <c r="CL113">
        <v>323</v>
      </c>
      <c r="CM113">
        <v>357</v>
      </c>
      <c r="CN113">
        <v>345</v>
      </c>
      <c r="CO113">
        <v>1660</v>
      </c>
      <c r="CP113">
        <v>720</v>
      </c>
      <c r="CQ113">
        <v>540</v>
      </c>
      <c r="CR113">
        <v>1700</v>
      </c>
      <c r="CS113">
        <v>6.3500000000000001E-2</v>
      </c>
      <c r="CT113">
        <v>6.8599999999999994E-2</v>
      </c>
      <c r="CU113">
        <v>6.6699999999999995E-2</v>
      </c>
      <c r="CV113">
        <v>0.10920000000000001</v>
      </c>
      <c r="CW113">
        <v>0.12189999999999999</v>
      </c>
      <c r="CX113">
        <v>0.1168</v>
      </c>
      <c r="CY113">
        <v>6.0999999999999999E-2</v>
      </c>
      <c r="CZ113">
        <v>6.8599999999999994E-2</v>
      </c>
      <c r="DA113">
        <v>6.4100000000000004E-2</v>
      </c>
      <c r="DB113">
        <v>7.6200000000000004E-2</v>
      </c>
      <c r="DC113">
        <v>7.6200000000000004E-2</v>
      </c>
      <c r="DD113">
        <v>7.6200000000000004E-2</v>
      </c>
      <c r="DE113">
        <v>7.6200000000000004E-2</v>
      </c>
      <c r="DF113">
        <v>7.6200000000000004E-2</v>
      </c>
      <c r="DG113">
        <v>7.6200000000000004E-2</v>
      </c>
      <c r="DH113">
        <v>2.5000000000000001E-3</v>
      </c>
      <c r="DI113">
        <v>4</v>
      </c>
      <c r="DJ113">
        <v>4.5699999999999998E-2</v>
      </c>
      <c r="DK113">
        <v>1373</v>
      </c>
      <c r="DL113">
        <v>152</v>
      </c>
      <c r="DM113">
        <v>8252</v>
      </c>
      <c r="DN113" t="s">
        <v>188</v>
      </c>
      <c r="DO113">
        <v>1219</v>
      </c>
      <c r="DP113">
        <v>2405</v>
      </c>
      <c r="DQ113" t="s">
        <v>142</v>
      </c>
      <c r="DR113">
        <v>141</v>
      </c>
      <c r="DS113">
        <v>20040601</v>
      </c>
      <c r="DT113" t="s">
        <v>759</v>
      </c>
      <c r="DU113">
        <v>152</v>
      </c>
      <c r="DV113" t="s">
        <v>143</v>
      </c>
    </row>
    <row r="114" spans="1:126">
      <c r="A114" t="s">
        <v>126</v>
      </c>
      <c r="B114">
        <v>4</v>
      </c>
      <c r="C114">
        <v>9.1999999999999993</v>
      </c>
      <c r="D114">
        <v>51757</v>
      </c>
      <c r="E114" t="s">
        <v>577</v>
      </c>
      <c r="F114" t="s">
        <v>145</v>
      </c>
      <c r="G114">
        <v>20040721</v>
      </c>
      <c r="H114" t="s">
        <v>732</v>
      </c>
      <c r="I114" t="s">
        <v>236</v>
      </c>
      <c r="J114">
        <v>20040722</v>
      </c>
      <c r="K114">
        <v>20050121</v>
      </c>
      <c r="L114" t="s">
        <v>133</v>
      </c>
      <c r="M114" t="s">
        <v>133</v>
      </c>
      <c r="N114" t="s">
        <v>133</v>
      </c>
      <c r="O114" t="s">
        <v>133</v>
      </c>
      <c r="P114">
        <v>-1.21</v>
      </c>
      <c r="Q114" t="s">
        <v>135</v>
      </c>
      <c r="R114" t="s">
        <v>136</v>
      </c>
      <c r="S114" t="s">
        <v>135</v>
      </c>
      <c r="T114" t="s">
        <v>137</v>
      </c>
      <c r="U114" t="s">
        <v>137</v>
      </c>
      <c r="V114">
        <v>0</v>
      </c>
      <c r="W114" t="s">
        <v>286</v>
      </c>
      <c r="X114">
        <v>143.5</v>
      </c>
      <c r="Y114">
        <v>20040719</v>
      </c>
      <c r="Z114" t="s">
        <v>138</v>
      </c>
      <c r="AA114" t="s">
        <v>665</v>
      </c>
      <c r="AB114">
        <v>9806249</v>
      </c>
      <c r="AC114">
        <v>40</v>
      </c>
      <c r="AD114">
        <v>59.09</v>
      </c>
      <c r="AE114">
        <v>52.08</v>
      </c>
      <c r="AF114">
        <v>10.199999999999999</v>
      </c>
      <c r="AG114">
        <v>9.15</v>
      </c>
      <c r="AH114">
        <v>9.35</v>
      </c>
      <c r="AI114">
        <v>400</v>
      </c>
      <c r="AJ114" t="s">
        <v>765</v>
      </c>
      <c r="AK114">
        <v>40</v>
      </c>
      <c r="AL114">
        <v>4.5</v>
      </c>
      <c r="AM114">
        <v>4.7</v>
      </c>
      <c r="AN114">
        <v>9.1999999999999993</v>
      </c>
      <c r="AO114">
        <v>0</v>
      </c>
      <c r="AP114">
        <v>3147</v>
      </c>
      <c r="AQ114">
        <v>3158</v>
      </c>
      <c r="AR114">
        <v>3151.5</v>
      </c>
      <c r="AS114">
        <v>13.1</v>
      </c>
      <c r="AT114">
        <v>13.5</v>
      </c>
      <c r="AU114">
        <v>13.2</v>
      </c>
      <c r="AV114">
        <v>2.15</v>
      </c>
      <c r="AW114">
        <v>2.29</v>
      </c>
      <c r="AX114">
        <v>2.21</v>
      </c>
      <c r="AY114">
        <v>5.5</v>
      </c>
      <c r="AZ114">
        <v>6.5</v>
      </c>
      <c r="BA114">
        <v>6</v>
      </c>
      <c r="BB114">
        <v>0</v>
      </c>
      <c r="BC114">
        <v>0</v>
      </c>
      <c r="BD114">
        <v>0</v>
      </c>
      <c r="BE114">
        <v>826</v>
      </c>
      <c r="BF114">
        <v>863</v>
      </c>
      <c r="BG114">
        <v>844</v>
      </c>
      <c r="BH114">
        <v>143.19999999999999</v>
      </c>
      <c r="BI114">
        <v>143.80000000000001</v>
      </c>
      <c r="BJ114">
        <v>143.5</v>
      </c>
      <c r="BK114">
        <v>87.6</v>
      </c>
      <c r="BL114">
        <v>88.2</v>
      </c>
      <c r="BM114">
        <v>87.9</v>
      </c>
      <c r="BN114">
        <v>93</v>
      </c>
      <c r="BO114">
        <v>93.8</v>
      </c>
      <c r="BP114">
        <v>93.5</v>
      </c>
      <c r="BQ114">
        <v>5.2</v>
      </c>
      <c r="BR114">
        <v>6</v>
      </c>
      <c r="BS114">
        <v>5.6</v>
      </c>
      <c r="BT114">
        <v>24.6</v>
      </c>
      <c r="BU114">
        <v>31.1</v>
      </c>
      <c r="BV114">
        <v>27.4</v>
      </c>
      <c r="BW114">
        <v>276</v>
      </c>
      <c r="BX114">
        <v>276</v>
      </c>
      <c r="BY114">
        <v>276</v>
      </c>
      <c r="BZ114">
        <v>8.1</v>
      </c>
      <c r="CA114">
        <v>10.1</v>
      </c>
      <c r="CB114">
        <v>9.5</v>
      </c>
      <c r="CC114">
        <v>0.4</v>
      </c>
      <c r="CD114">
        <v>0.4</v>
      </c>
      <c r="CE114">
        <v>0.4</v>
      </c>
      <c r="CF114">
        <v>0.5</v>
      </c>
      <c r="CG114">
        <v>0.5</v>
      </c>
      <c r="CH114">
        <v>0.5</v>
      </c>
      <c r="CI114">
        <v>35</v>
      </c>
      <c r="CJ114">
        <v>35</v>
      </c>
      <c r="CK114">
        <v>35</v>
      </c>
      <c r="CL114">
        <v>121.8</v>
      </c>
      <c r="CM114">
        <v>164.2</v>
      </c>
      <c r="CN114">
        <v>143.6</v>
      </c>
      <c r="CO114">
        <v>1660</v>
      </c>
      <c r="CP114">
        <v>720</v>
      </c>
      <c r="CQ114">
        <v>540</v>
      </c>
      <c r="CR114">
        <v>1440</v>
      </c>
      <c r="CS114">
        <v>6.8599999999999994E-2</v>
      </c>
      <c r="CT114">
        <v>6.8599999999999994E-2</v>
      </c>
      <c r="CU114">
        <v>6.8599999999999994E-2</v>
      </c>
      <c r="CV114">
        <v>8.6400000000000005E-2</v>
      </c>
      <c r="CW114">
        <v>8.6400000000000005E-2</v>
      </c>
      <c r="CX114">
        <v>8.6400000000000005E-2</v>
      </c>
      <c r="CY114">
        <v>6.6000000000000003E-2</v>
      </c>
      <c r="CZ114">
        <v>6.6000000000000003E-2</v>
      </c>
      <c r="DA114">
        <v>6.6000000000000003E-2</v>
      </c>
      <c r="DB114">
        <v>6.6000000000000003E-2</v>
      </c>
      <c r="DC114">
        <v>6.6000000000000003E-2</v>
      </c>
      <c r="DD114">
        <v>6.6000000000000003E-2</v>
      </c>
      <c r="DE114">
        <v>5.0799999999999998E-2</v>
      </c>
      <c r="DF114">
        <v>6.6000000000000003E-2</v>
      </c>
      <c r="DG114">
        <v>5.8400000000000001E-2</v>
      </c>
      <c r="DH114">
        <v>0</v>
      </c>
      <c r="DI114">
        <v>11</v>
      </c>
      <c r="DJ114">
        <v>4.0599999999999997E-2</v>
      </c>
      <c r="DK114" t="s">
        <v>515</v>
      </c>
      <c r="DL114" t="s">
        <v>141</v>
      </c>
      <c r="DM114">
        <v>8252</v>
      </c>
      <c r="DN114">
        <v>8231</v>
      </c>
      <c r="DO114">
        <v>1288</v>
      </c>
      <c r="DP114" t="s">
        <v>403</v>
      </c>
      <c r="DQ114" t="s">
        <v>142</v>
      </c>
      <c r="DR114" t="s">
        <v>766</v>
      </c>
      <c r="DS114">
        <v>20040721</v>
      </c>
      <c r="DT114" t="s">
        <v>732</v>
      </c>
      <c r="DU114">
        <v>119</v>
      </c>
      <c r="DV114" t="s">
        <v>143</v>
      </c>
    </row>
    <row r="115" spans="1:126">
      <c r="A115" t="s">
        <v>126</v>
      </c>
      <c r="B115">
        <v>3</v>
      </c>
      <c r="C115">
        <v>13.4</v>
      </c>
      <c r="D115">
        <v>51155</v>
      </c>
      <c r="E115">
        <v>1009</v>
      </c>
      <c r="F115" t="s">
        <v>145</v>
      </c>
      <c r="G115">
        <v>20040805</v>
      </c>
      <c r="H115" t="s">
        <v>349</v>
      </c>
      <c r="I115" t="s">
        <v>236</v>
      </c>
      <c r="J115">
        <v>20040805</v>
      </c>
      <c r="K115">
        <v>20050205</v>
      </c>
      <c r="L115" t="s">
        <v>133</v>
      </c>
      <c r="M115" t="s">
        <v>133</v>
      </c>
      <c r="N115" t="s">
        <v>133</v>
      </c>
      <c r="O115" t="s">
        <v>133</v>
      </c>
      <c r="P115">
        <v>0.3</v>
      </c>
      <c r="Q115" t="s">
        <v>135</v>
      </c>
      <c r="R115" t="s">
        <v>136</v>
      </c>
      <c r="S115" t="s">
        <v>135</v>
      </c>
      <c r="T115" t="s">
        <v>137</v>
      </c>
      <c r="U115" t="s">
        <v>137</v>
      </c>
      <c r="V115">
        <v>0</v>
      </c>
      <c r="W115" t="s">
        <v>286</v>
      </c>
      <c r="X115">
        <v>143.5</v>
      </c>
      <c r="Y115">
        <v>20040803</v>
      </c>
      <c r="Z115" t="s">
        <v>138</v>
      </c>
      <c r="AA115" t="s">
        <v>715</v>
      </c>
      <c r="AB115">
        <v>9806249</v>
      </c>
      <c r="AC115">
        <v>40</v>
      </c>
      <c r="AD115">
        <v>63.93</v>
      </c>
      <c r="AE115">
        <v>55.62</v>
      </c>
      <c r="AF115">
        <v>10.54</v>
      </c>
      <c r="AG115">
        <v>9.3000000000000007</v>
      </c>
      <c r="AH115">
        <v>9.52</v>
      </c>
      <c r="AI115">
        <v>265</v>
      </c>
      <c r="AJ115" t="s">
        <v>767</v>
      </c>
      <c r="AK115">
        <v>40</v>
      </c>
      <c r="AL115">
        <v>5.3</v>
      </c>
      <c r="AM115">
        <v>8.1</v>
      </c>
      <c r="AN115">
        <v>13.4</v>
      </c>
      <c r="AO115">
        <v>0</v>
      </c>
      <c r="AP115">
        <v>3149</v>
      </c>
      <c r="AQ115">
        <v>3158</v>
      </c>
      <c r="AR115">
        <v>3154.3</v>
      </c>
      <c r="AS115">
        <v>13.4</v>
      </c>
      <c r="AT115">
        <v>13.5</v>
      </c>
      <c r="AU115">
        <v>13.5</v>
      </c>
      <c r="AV115">
        <v>2.2000000000000002</v>
      </c>
      <c r="AW115">
        <v>2.2999999999999998</v>
      </c>
      <c r="AX115">
        <v>2.2400000000000002</v>
      </c>
      <c r="AY115">
        <v>6.5</v>
      </c>
      <c r="AZ115">
        <v>7.2</v>
      </c>
      <c r="BA115">
        <v>7</v>
      </c>
      <c r="BB115">
        <v>0</v>
      </c>
      <c r="BC115">
        <v>0</v>
      </c>
      <c r="BD115">
        <v>0</v>
      </c>
      <c r="BE115">
        <v>829</v>
      </c>
      <c r="BF115">
        <v>869</v>
      </c>
      <c r="BG115">
        <v>850</v>
      </c>
      <c r="BH115">
        <v>142.5</v>
      </c>
      <c r="BI115">
        <v>144.1</v>
      </c>
      <c r="BJ115">
        <v>143.5</v>
      </c>
      <c r="BK115">
        <v>86.9</v>
      </c>
      <c r="BL115">
        <v>88.4</v>
      </c>
      <c r="BM115">
        <v>87.9</v>
      </c>
      <c r="BN115">
        <v>92.8</v>
      </c>
      <c r="BO115">
        <v>94</v>
      </c>
      <c r="BP115">
        <v>93.5</v>
      </c>
      <c r="BQ115">
        <v>5.0999999999999996</v>
      </c>
      <c r="BR115">
        <v>5.9</v>
      </c>
      <c r="BS115">
        <v>5.6</v>
      </c>
      <c r="BT115">
        <v>25.4</v>
      </c>
      <c r="BU115">
        <v>30.1</v>
      </c>
      <c r="BV115">
        <v>27.5</v>
      </c>
      <c r="BW115">
        <v>276</v>
      </c>
      <c r="BX115">
        <v>276</v>
      </c>
      <c r="BY115">
        <v>276</v>
      </c>
      <c r="BZ115">
        <v>10.1</v>
      </c>
      <c r="CA115">
        <v>10.1</v>
      </c>
      <c r="CB115">
        <v>10.1</v>
      </c>
      <c r="CC115">
        <v>0.4</v>
      </c>
      <c r="CD115">
        <v>0.5</v>
      </c>
      <c r="CE115">
        <v>0.5</v>
      </c>
      <c r="CF115">
        <v>0.5</v>
      </c>
      <c r="CG115">
        <v>0.5</v>
      </c>
      <c r="CH115">
        <v>0.5</v>
      </c>
      <c r="CI115">
        <v>35</v>
      </c>
      <c r="CJ115">
        <v>35</v>
      </c>
      <c r="CK115">
        <v>35</v>
      </c>
      <c r="CL115">
        <v>189.7</v>
      </c>
      <c r="CM115">
        <v>237.9</v>
      </c>
      <c r="CN115">
        <v>217.3</v>
      </c>
      <c r="CO115">
        <v>1660</v>
      </c>
      <c r="CP115">
        <v>720</v>
      </c>
      <c r="CQ115">
        <v>540</v>
      </c>
      <c r="CR115">
        <v>1575</v>
      </c>
      <c r="CS115">
        <v>5.8400000000000001E-2</v>
      </c>
      <c r="CT115">
        <v>5.8400000000000001E-2</v>
      </c>
      <c r="CU115">
        <v>5.8400000000000001E-2</v>
      </c>
      <c r="CV115">
        <v>8.6400000000000005E-2</v>
      </c>
      <c r="CW115">
        <v>8.6400000000000005E-2</v>
      </c>
      <c r="CX115">
        <v>8.6400000000000005E-2</v>
      </c>
      <c r="CY115">
        <v>6.8599999999999994E-2</v>
      </c>
      <c r="CZ115">
        <v>6.8599999999999994E-2</v>
      </c>
      <c r="DA115">
        <v>6.8599999999999994E-2</v>
      </c>
      <c r="DB115">
        <v>6.0999999999999999E-2</v>
      </c>
      <c r="DC115">
        <v>6.0999999999999999E-2</v>
      </c>
      <c r="DD115">
        <v>6.0999999999999999E-2</v>
      </c>
      <c r="DE115">
        <v>5.5899999999999998E-2</v>
      </c>
      <c r="DF115">
        <v>7.6200000000000004E-2</v>
      </c>
      <c r="DG115">
        <v>6.6000000000000003E-2</v>
      </c>
      <c r="DH115">
        <v>0</v>
      </c>
      <c r="DI115">
        <v>2</v>
      </c>
      <c r="DJ115">
        <v>4.3200000000000002E-2</v>
      </c>
      <c r="DK115" t="s">
        <v>748</v>
      </c>
      <c r="DL115" t="s">
        <v>182</v>
      </c>
      <c r="DM115">
        <v>8252</v>
      </c>
      <c r="DN115">
        <v>8231</v>
      </c>
      <c r="DO115">
        <v>2008</v>
      </c>
      <c r="DP115" t="s">
        <v>619</v>
      </c>
      <c r="DQ115" t="s">
        <v>142</v>
      </c>
      <c r="DR115">
        <v>108</v>
      </c>
      <c r="DS115">
        <v>20040805</v>
      </c>
      <c r="DT115" t="s">
        <v>349</v>
      </c>
      <c r="DU115" t="s">
        <v>302</v>
      </c>
      <c r="DV115" t="s">
        <v>143</v>
      </c>
    </row>
    <row r="116" spans="1:126">
      <c r="A116" t="s">
        <v>160</v>
      </c>
      <c r="B116">
        <v>5</v>
      </c>
      <c r="C116">
        <v>12.6</v>
      </c>
      <c r="D116">
        <v>46570</v>
      </c>
      <c r="E116">
        <v>1009</v>
      </c>
      <c r="F116" t="s">
        <v>145</v>
      </c>
      <c r="G116">
        <v>20040918</v>
      </c>
      <c r="H116" t="s">
        <v>768</v>
      </c>
      <c r="I116" t="s">
        <v>236</v>
      </c>
      <c r="J116">
        <v>20040920</v>
      </c>
      <c r="K116">
        <v>20050318</v>
      </c>
      <c r="L116">
        <v>20040915</v>
      </c>
      <c r="M116" t="s">
        <v>133</v>
      </c>
      <c r="N116" t="s">
        <v>133</v>
      </c>
      <c r="O116" t="s">
        <v>133</v>
      </c>
      <c r="P116">
        <v>-0.1</v>
      </c>
      <c r="Q116" t="s">
        <v>135</v>
      </c>
      <c r="R116" t="s">
        <v>136</v>
      </c>
      <c r="S116" t="s">
        <v>135</v>
      </c>
      <c r="T116" t="s">
        <v>137</v>
      </c>
      <c r="U116" t="s">
        <v>137</v>
      </c>
      <c r="V116">
        <v>0</v>
      </c>
      <c r="W116" t="s">
        <v>151</v>
      </c>
      <c r="X116">
        <v>143.5</v>
      </c>
      <c r="Y116">
        <v>20040916</v>
      </c>
      <c r="Z116" t="s">
        <v>138</v>
      </c>
      <c r="AA116" t="s">
        <v>685</v>
      </c>
      <c r="AB116" t="s">
        <v>769</v>
      </c>
      <c r="AC116">
        <v>40</v>
      </c>
      <c r="AD116">
        <v>63.9</v>
      </c>
      <c r="AE116">
        <v>55.97</v>
      </c>
      <c r="AF116">
        <v>10.48</v>
      </c>
      <c r="AG116">
        <v>9.34</v>
      </c>
      <c r="AH116">
        <v>9.39</v>
      </c>
      <c r="AI116">
        <v>40</v>
      </c>
      <c r="AJ116" t="s">
        <v>770</v>
      </c>
      <c r="AK116">
        <v>40</v>
      </c>
      <c r="AL116">
        <v>7.1</v>
      </c>
      <c r="AM116">
        <v>5.5</v>
      </c>
      <c r="AN116">
        <v>12.6</v>
      </c>
      <c r="AO116">
        <v>0</v>
      </c>
      <c r="AP116">
        <v>3145</v>
      </c>
      <c r="AQ116">
        <v>3154</v>
      </c>
      <c r="AR116">
        <v>3150</v>
      </c>
      <c r="AS116">
        <v>13.3</v>
      </c>
      <c r="AT116">
        <v>13.6</v>
      </c>
      <c r="AU116">
        <v>13.5</v>
      </c>
      <c r="AV116">
        <v>2.14</v>
      </c>
      <c r="AW116">
        <v>2.3199999999999998</v>
      </c>
      <c r="AX116">
        <v>2.25</v>
      </c>
      <c r="AY116">
        <v>5119</v>
      </c>
      <c r="AZ116">
        <v>5491</v>
      </c>
      <c r="BA116">
        <v>5299</v>
      </c>
      <c r="BB116">
        <v>1791</v>
      </c>
      <c r="BC116">
        <v>2030</v>
      </c>
      <c r="BD116">
        <v>1943</v>
      </c>
      <c r="BE116">
        <v>826</v>
      </c>
      <c r="BF116">
        <v>876</v>
      </c>
      <c r="BG116">
        <v>851</v>
      </c>
      <c r="BH116">
        <v>143.4</v>
      </c>
      <c r="BI116">
        <v>143.69999999999999</v>
      </c>
      <c r="BJ116">
        <v>143.5</v>
      </c>
      <c r="BK116">
        <v>87.7</v>
      </c>
      <c r="BL116">
        <v>88</v>
      </c>
      <c r="BM116">
        <v>87.9</v>
      </c>
      <c r="BN116">
        <v>93.2</v>
      </c>
      <c r="BO116">
        <v>93.7</v>
      </c>
      <c r="BP116">
        <v>93.5</v>
      </c>
      <c r="BQ116">
        <v>5.4</v>
      </c>
      <c r="BR116">
        <v>5.8</v>
      </c>
      <c r="BS116">
        <v>5.6</v>
      </c>
      <c r="BT116">
        <v>26.6</v>
      </c>
      <c r="BU116">
        <v>33.799999999999997</v>
      </c>
      <c r="BV116">
        <v>29.5</v>
      </c>
      <c r="BW116">
        <v>270</v>
      </c>
      <c r="BX116">
        <v>290</v>
      </c>
      <c r="BY116">
        <v>275</v>
      </c>
      <c r="BZ116">
        <v>8.8000000000000007</v>
      </c>
      <c r="CA116">
        <v>9.3000000000000007</v>
      </c>
      <c r="CB116">
        <v>9.1</v>
      </c>
      <c r="CC116">
        <v>-0.3</v>
      </c>
      <c r="CD116">
        <v>0.5</v>
      </c>
      <c r="CE116">
        <v>0.4</v>
      </c>
      <c r="CF116">
        <v>0.48</v>
      </c>
      <c r="CG116">
        <v>0.52</v>
      </c>
      <c r="CH116">
        <v>0.5</v>
      </c>
      <c r="CI116">
        <v>35</v>
      </c>
      <c r="CJ116">
        <v>35</v>
      </c>
      <c r="CK116">
        <v>35</v>
      </c>
      <c r="CL116">
        <v>179</v>
      </c>
      <c r="CM116">
        <v>247</v>
      </c>
      <c r="CN116">
        <v>215</v>
      </c>
      <c r="CO116">
        <v>1660</v>
      </c>
      <c r="CP116">
        <v>720</v>
      </c>
      <c r="CQ116">
        <v>540</v>
      </c>
      <c r="CR116">
        <v>1800</v>
      </c>
      <c r="CS116">
        <v>5.0799999999999998E-2</v>
      </c>
      <c r="CT116">
        <v>6.6000000000000003E-2</v>
      </c>
      <c r="CU116">
        <v>5.8400000000000001E-2</v>
      </c>
      <c r="CV116">
        <v>7.6200000000000004E-2</v>
      </c>
      <c r="CW116">
        <v>8.6400000000000005E-2</v>
      </c>
      <c r="CX116">
        <v>8.0600000000000005E-2</v>
      </c>
      <c r="CY116">
        <v>6.0999999999999999E-2</v>
      </c>
      <c r="CZ116">
        <v>7.3700000000000002E-2</v>
      </c>
      <c r="DA116">
        <v>6.8599999999999994E-2</v>
      </c>
      <c r="DB116">
        <v>6.6000000000000003E-2</v>
      </c>
      <c r="DC116">
        <v>7.1099999999999997E-2</v>
      </c>
      <c r="DD116">
        <v>6.8599999999999994E-2</v>
      </c>
      <c r="DE116">
        <v>7.1099999999999997E-2</v>
      </c>
      <c r="DF116">
        <v>7.6200000000000004E-2</v>
      </c>
      <c r="DG116">
        <v>7.3700000000000002E-2</v>
      </c>
      <c r="DH116">
        <v>1.2699999999999999E-2</v>
      </c>
      <c r="DI116">
        <v>5</v>
      </c>
      <c r="DJ116">
        <v>6.3500000000000001E-2</v>
      </c>
      <c r="DK116">
        <v>205</v>
      </c>
      <c r="DL116">
        <v>205</v>
      </c>
      <c r="DM116">
        <v>8252</v>
      </c>
      <c r="DN116" t="s">
        <v>188</v>
      </c>
      <c r="DO116">
        <v>474</v>
      </c>
      <c r="DP116">
        <v>2405</v>
      </c>
      <c r="DQ116" t="s">
        <v>142</v>
      </c>
      <c r="DR116">
        <v>142</v>
      </c>
      <c r="DS116">
        <v>20040918</v>
      </c>
      <c r="DT116" t="s">
        <v>768</v>
      </c>
      <c r="DU116">
        <v>205</v>
      </c>
      <c r="DV116" t="s">
        <v>143</v>
      </c>
    </row>
    <row r="117" spans="1:126">
      <c r="A117" t="s">
        <v>160</v>
      </c>
      <c r="B117">
        <v>4</v>
      </c>
      <c r="C117">
        <v>8</v>
      </c>
      <c r="D117">
        <v>51221</v>
      </c>
      <c r="E117" t="s">
        <v>144</v>
      </c>
      <c r="F117" t="s">
        <v>145</v>
      </c>
      <c r="G117">
        <v>20040926</v>
      </c>
      <c r="H117" t="s">
        <v>773</v>
      </c>
      <c r="I117" t="s">
        <v>236</v>
      </c>
      <c r="J117">
        <v>20040927</v>
      </c>
      <c r="K117">
        <v>20050326</v>
      </c>
      <c r="L117" t="s">
        <v>133</v>
      </c>
      <c r="M117" t="s">
        <v>133</v>
      </c>
      <c r="N117" t="s">
        <v>133</v>
      </c>
      <c r="O117" t="s">
        <v>133</v>
      </c>
      <c r="P117">
        <v>-0.1293</v>
      </c>
      <c r="Q117" t="s">
        <v>135</v>
      </c>
      <c r="R117" t="s">
        <v>136</v>
      </c>
      <c r="S117" t="s">
        <v>135</v>
      </c>
      <c r="T117" t="s">
        <v>137</v>
      </c>
      <c r="U117" t="s">
        <v>137</v>
      </c>
      <c r="V117">
        <v>0</v>
      </c>
      <c r="W117" t="s">
        <v>147</v>
      </c>
      <c r="X117">
        <v>143.5</v>
      </c>
      <c r="Y117">
        <v>20040924</v>
      </c>
      <c r="Z117" t="s">
        <v>138</v>
      </c>
      <c r="AA117" t="s">
        <v>485</v>
      </c>
      <c r="AB117" t="s">
        <v>769</v>
      </c>
      <c r="AC117">
        <v>40</v>
      </c>
      <c r="AD117">
        <v>71.459999999999994</v>
      </c>
      <c r="AE117">
        <v>65.33</v>
      </c>
      <c r="AF117">
        <v>10.89</v>
      </c>
      <c r="AG117">
        <v>10.02</v>
      </c>
      <c r="AH117">
        <v>10.08</v>
      </c>
      <c r="AI117">
        <v>140</v>
      </c>
      <c r="AJ117" t="s">
        <v>774</v>
      </c>
      <c r="AK117">
        <v>40</v>
      </c>
      <c r="AL117">
        <v>4.3</v>
      </c>
      <c r="AM117">
        <v>3.7</v>
      </c>
      <c r="AN117">
        <v>8</v>
      </c>
      <c r="AO117">
        <v>0</v>
      </c>
      <c r="AP117">
        <v>3149</v>
      </c>
      <c r="AQ117">
        <v>3153</v>
      </c>
      <c r="AR117">
        <v>3150</v>
      </c>
      <c r="AS117">
        <v>13.3</v>
      </c>
      <c r="AT117">
        <v>13.7</v>
      </c>
      <c r="AU117">
        <v>13.4</v>
      </c>
      <c r="AV117">
        <v>2.15</v>
      </c>
      <c r="AW117">
        <v>2.2400000000000002</v>
      </c>
      <c r="AX117">
        <v>2.2000000000000002</v>
      </c>
      <c r="AY117">
        <v>4195</v>
      </c>
      <c r="AZ117">
        <v>4902</v>
      </c>
      <c r="BA117">
        <v>4692</v>
      </c>
      <c r="BB117">
        <v>2032</v>
      </c>
      <c r="BC117">
        <v>2285</v>
      </c>
      <c r="BD117">
        <v>2207</v>
      </c>
      <c r="BE117">
        <v>845</v>
      </c>
      <c r="BF117">
        <v>857</v>
      </c>
      <c r="BG117">
        <v>850</v>
      </c>
      <c r="BH117">
        <v>143.4</v>
      </c>
      <c r="BI117">
        <v>143.69999999999999</v>
      </c>
      <c r="BJ117">
        <v>143.5</v>
      </c>
      <c r="BK117">
        <v>87.5</v>
      </c>
      <c r="BL117">
        <v>88.3</v>
      </c>
      <c r="BM117">
        <v>87.9</v>
      </c>
      <c r="BN117">
        <v>93.1</v>
      </c>
      <c r="BO117">
        <v>94</v>
      </c>
      <c r="BP117">
        <v>93.5</v>
      </c>
      <c r="BQ117">
        <v>5.4</v>
      </c>
      <c r="BR117">
        <v>5.8</v>
      </c>
      <c r="BS117">
        <v>5.6</v>
      </c>
      <c r="BT117">
        <v>25.2</v>
      </c>
      <c r="BU117">
        <v>30</v>
      </c>
      <c r="BV117">
        <v>27.2</v>
      </c>
      <c r="BW117">
        <v>270</v>
      </c>
      <c r="BX117">
        <v>285</v>
      </c>
      <c r="BY117">
        <v>274</v>
      </c>
      <c r="BZ117">
        <v>9.4</v>
      </c>
      <c r="CA117">
        <v>10.6</v>
      </c>
      <c r="CB117">
        <v>9.8000000000000007</v>
      </c>
      <c r="CC117">
        <v>0.9</v>
      </c>
      <c r="CD117">
        <v>2</v>
      </c>
      <c r="CE117">
        <v>1.8</v>
      </c>
      <c r="CF117">
        <v>0.47</v>
      </c>
      <c r="CG117">
        <v>0.52</v>
      </c>
      <c r="CH117">
        <v>0.5</v>
      </c>
      <c r="CI117">
        <v>35</v>
      </c>
      <c r="CJ117">
        <v>35</v>
      </c>
      <c r="CK117">
        <v>35</v>
      </c>
      <c r="CL117">
        <v>128</v>
      </c>
      <c r="CM117">
        <v>159</v>
      </c>
      <c r="CN117">
        <v>145</v>
      </c>
      <c r="CO117">
        <v>1660</v>
      </c>
      <c r="CP117">
        <v>720</v>
      </c>
      <c r="CQ117">
        <v>540</v>
      </c>
      <c r="CR117">
        <v>1700</v>
      </c>
      <c r="CS117">
        <v>5.33E-2</v>
      </c>
      <c r="CT117">
        <v>7.1099999999999997E-2</v>
      </c>
      <c r="CU117">
        <v>6.2199999999999998E-2</v>
      </c>
      <c r="CV117">
        <v>8.3799999999999999E-2</v>
      </c>
      <c r="CW117">
        <v>0.1041</v>
      </c>
      <c r="CX117">
        <v>9.5899999999999999E-2</v>
      </c>
      <c r="CY117">
        <v>6.6000000000000003E-2</v>
      </c>
      <c r="CZ117">
        <v>7.1099999999999997E-2</v>
      </c>
      <c r="DA117">
        <v>6.8599999999999994E-2</v>
      </c>
      <c r="DB117">
        <v>7.1099999999999997E-2</v>
      </c>
      <c r="DC117">
        <v>7.6200000000000004E-2</v>
      </c>
      <c r="DD117">
        <v>7.3700000000000002E-2</v>
      </c>
      <c r="DE117">
        <v>7.3700000000000002E-2</v>
      </c>
      <c r="DF117">
        <v>7.6200000000000004E-2</v>
      </c>
      <c r="DG117">
        <v>7.4899999999999994E-2</v>
      </c>
      <c r="DH117">
        <v>2.5000000000000001E-3</v>
      </c>
      <c r="DI117">
        <v>4</v>
      </c>
      <c r="DJ117">
        <v>3.0499999999999999E-2</v>
      </c>
      <c r="DK117" t="s">
        <v>775</v>
      </c>
      <c r="DL117">
        <v>130</v>
      </c>
      <c r="DM117">
        <v>8252</v>
      </c>
      <c r="DN117" t="s">
        <v>188</v>
      </c>
      <c r="DO117">
        <v>2006</v>
      </c>
      <c r="DP117">
        <v>2405</v>
      </c>
      <c r="DQ117" t="s">
        <v>142</v>
      </c>
      <c r="DR117" t="s">
        <v>776</v>
      </c>
      <c r="DS117">
        <v>20040926</v>
      </c>
      <c r="DT117" t="s">
        <v>773</v>
      </c>
      <c r="DU117">
        <v>130</v>
      </c>
      <c r="DV117" t="s">
        <v>143</v>
      </c>
    </row>
    <row r="118" spans="1:126">
      <c r="A118" t="s">
        <v>239</v>
      </c>
      <c r="B118">
        <v>1</v>
      </c>
      <c r="C118">
        <v>14</v>
      </c>
      <c r="D118">
        <v>54208</v>
      </c>
      <c r="E118">
        <v>1009</v>
      </c>
      <c r="F118" t="s">
        <v>145</v>
      </c>
      <c r="G118">
        <v>20041217</v>
      </c>
      <c r="H118" t="s">
        <v>464</v>
      </c>
      <c r="I118" t="s">
        <v>236</v>
      </c>
      <c r="J118">
        <v>20041220</v>
      </c>
      <c r="K118">
        <v>20050617</v>
      </c>
      <c r="L118" t="s">
        <v>133</v>
      </c>
      <c r="M118" t="s">
        <v>133</v>
      </c>
      <c r="N118" t="s">
        <v>133</v>
      </c>
      <c r="O118" t="s">
        <v>133</v>
      </c>
      <c r="P118">
        <v>0.6</v>
      </c>
      <c r="Q118" t="s">
        <v>135</v>
      </c>
      <c r="R118" t="s">
        <v>136</v>
      </c>
      <c r="S118" t="s">
        <v>135</v>
      </c>
      <c r="T118" t="s">
        <v>137</v>
      </c>
      <c r="U118" t="s">
        <v>137</v>
      </c>
      <c r="V118">
        <v>0</v>
      </c>
      <c r="W118" t="s">
        <v>164</v>
      </c>
      <c r="X118">
        <v>143.5</v>
      </c>
      <c r="Y118">
        <v>20041215</v>
      </c>
      <c r="Z118" t="s">
        <v>138</v>
      </c>
      <c r="AA118" t="s">
        <v>761</v>
      </c>
      <c r="AB118">
        <v>11769</v>
      </c>
      <c r="AC118">
        <v>40</v>
      </c>
      <c r="AD118">
        <v>63.98</v>
      </c>
      <c r="AE118">
        <v>55.99</v>
      </c>
      <c r="AF118">
        <v>10.46</v>
      </c>
      <c r="AG118">
        <v>9.3699999999999992</v>
      </c>
      <c r="AH118">
        <v>9.51</v>
      </c>
      <c r="AI118">
        <v>110</v>
      </c>
      <c r="AJ118">
        <v>54208</v>
      </c>
      <c r="AK118">
        <v>40</v>
      </c>
      <c r="AL118">
        <v>6.7</v>
      </c>
      <c r="AM118">
        <v>7.3</v>
      </c>
      <c r="AN118">
        <v>14</v>
      </c>
      <c r="AO118">
        <v>0</v>
      </c>
      <c r="AP118">
        <v>3142</v>
      </c>
      <c r="AQ118">
        <v>3168</v>
      </c>
      <c r="AR118">
        <v>3155</v>
      </c>
      <c r="AS118">
        <v>13.4</v>
      </c>
      <c r="AT118">
        <v>13.5</v>
      </c>
      <c r="AU118">
        <v>13.4</v>
      </c>
      <c r="AV118">
        <v>2.15</v>
      </c>
      <c r="AW118">
        <v>2.29</v>
      </c>
      <c r="AX118">
        <v>2.21</v>
      </c>
      <c r="AY118">
        <v>5689.6</v>
      </c>
      <c r="AZ118">
        <v>5734.4</v>
      </c>
      <c r="BA118">
        <v>5712.2</v>
      </c>
      <c r="BB118" t="s">
        <v>168</v>
      </c>
      <c r="BC118" t="s">
        <v>168</v>
      </c>
      <c r="BD118" t="s">
        <v>168</v>
      </c>
      <c r="BE118">
        <v>849</v>
      </c>
      <c r="BF118">
        <v>849</v>
      </c>
      <c r="BG118">
        <v>849</v>
      </c>
      <c r="BH118">
        <v>142.19999999999999</v>
      </c>
      <c r="BI118">
        <v>144.30000000000001</v>
      </c>
      <c r="BJ118">
        <v>143.19999999999999</v>
      </c>
      <c r="BK118">
        <v>86.3</v>
      </c>
      <c r="BL118">
        <v>88.4</v>
      </c>
      <c r="BM118">
        <v>87.4</v>
      </c>
      <c r="BN118">
        <v>92.4</v>
      </c>
      <c r="BO118">
        <v>94.1</v>
      </c>
      <c r="BP118">
        <v>93.1</v>
      </c>
      <c r="BQ118">
        <v>5.4</v>
      </c>
      <c r="BR118">
        <v>6.7</v>
      </c>
      <c r="BS118">
        <v>5.7</v>
      </c>
      <c r="BT118">
        <v>24.7</v>
      </c>
      <c r="BU118">
        <v>34</v>
      </c>
      <c r="BV118">
        <v>29.9</v>
      </c>
      <c r="BW118">
        <v>276</v>
      </c>
      <c r="BX118">
        <v>290</v>
      </c>
      <c r="BY118">
        <v>279</v>
      </c>
      <c r="BZ118">
        <v>15.9</v>
      </c>
      <c r="CA118">
        <v>17.2</v>
      </c>
      <c r="CB118">
        <v>16.600000000000001</v>
      </c>
      <c r="CC118">
        <v>0.3</v>
      </c>
      <c r="CD118">
        <v>0.3</v>
      </c>
      <c r="CE118">
        <v>0.3</v>
      </c>
      <c r="CF118">
        <v>0.45</v>
      </c>
      <c r="CG118">
        <v>0.52</v>
      </c>
      <c r="CH118">
        <v>0.51</v>
      </c>
      <c r="CI118">
        <v>35</v>
      </c>
      <c r="CJ118">
        <v>35</v>
      </c>
      <c r="CK118">
        <v>35</v>
      </c>
      <c r="CL118">
        <v>283.2</v>
      </c>
      <c r="CM118">
        <v>288.2</v>
      </c>
      <c r="CN118">
        <v>283.3</v>
      </c>
      <c r="CO118">
        <v>1660</v>
      </c>
      <c r="CP118">
        <v>720</v>
      </c>
      <c r="CQ118">
        <v>540</v>
      </c>
      <c r="CR118">
        <v>1730</v>
      </c>
      <c r="CS118">
        <v>6.3500000000000001E-2</v>
      </c>
      <c r="CT118">
        <v>6.3500000000000001E-2</v>
      </c>
      <c r="CU118">
        <v>6.3500000000000001E-2</v>
      </c>
      <c r="CV118">
        <v>8.1199999999999994E-2</v>
      </c>
      <c r="CW118">
        <v>8.1199999999999994E-2</v>
      </c>
      <c r="CX118">
        <v>8.1199999999999994E-2</v>
      </c>
      <c r="CY118">
        <v>7.1099999999999997E-2</v>
      </c>
      <c r="CZ118">
        <v>7.1099999999999997E-2</v>
      </c>
      <c r="DA118">
        <v>7.1099999999999997E-2</v>
      </c>
      <c r="DB118">
        <v>5.33E-2</v>
      </c>
      <c r="DC118">
        <v>6.3500000000000001E-2</v>
      </c>
      <c r="DD118">
        <v>5.8400000000000001E-2</v>
      </c>
      <c r="DE118">
        <v>6.6000000000000003E-2</v>
      </c>
      <c r="DF118">
        <v>6.8500000000000005E-2</v>
      </c>
      <c r="DG118">
        <v>6.7199999999999996E-2</v>
      </c>
      <c r="DH118">
        <v>0</v>
      </c>
      <c r="DI118">
        <v>9</v>
      </c>
      <c r="DJ118">
        <v>6.0900000000000003E-2</v>
      </c>
      <c r="DK118">
        <v>49416</v>
      </c>
      <c r="DL118">
        <v>67.75</v>
      </c>
      <c r="DM118">
        <v>8252</v>
      </c>
      <c r="DN118">
        <v>8231</v>
      </c>
      <c r="DO118">
        <v>488</v>
      </c>
      <c r="DP118">
        <v>2405</v>
      </c>
      <c r="DQ118" t="s">
        <v>142</v>
      </c>
      <c r="DR118">
        <v>239</v>
      </c>
      <c r="DS118">
        <v>20041217</v>
      </c>
      <c r="DT118" t="s">
        <v>464</v>
      </c>
      <c r="DU118">
        <v>91</v>
      </c>
      <c r="DV118" t="s">
        <v>143</v>
      </c>
    </row>
    <row r="119" spans="1:126">
      <c r="A119" t="s">
        <v>126</v>
      </c>
      <c r="B119">
        <v>4</v>
      </c>
      <c r="C119">
        <v>14.1</v>
      </c>
      <c r="D119">
        <v>52644</v>
      </c>
      <c r="E119">
        <v>1009</v>
      </c>
      <c r="F119" t="s">
        <v>145</v>
      </c>
      <c r="G119">
        <v>20050105</v>
      </c>
      <c r="H119" t="s">
        <v>536</v>
      </c>
      <c r="I119" t="s">
        <v>236</v>
      </c>
      <c r="J119">
        <v>20050106</v>
      </c>
      <c r="K119">
        <v>20050705</v>
      </c>
      <c r="L119" t="s">
        <v>133</v>
      </c>
      <c r="M119" t="s">
        <v>133</v>
      </c>
      <c r="N119" t="s">
        <v>133</v>
      </c>
      <c r="O119" t="s">
        <v>133</v>
      </c>
      <c r="P119">
        <v>0.65</v>
      </c>
      <c r="Q119" t="s">
        <v>135</v>
      </c>
      <c r="R119" t="s">
        <v>136</v>
      </c>
      <c r="S119" t="s">
        <v>135</v>
      </c>
      <c r="T119" t="s">
        <v>137</v>
      </c>
      <c r="U119" t="s">
        <v>137</v>
      </c>
      <c r="V119">
        <v>0</v>
      </c>
      <c r="W119" t="s">
        <v>286</v>
      </c>
      <c r="X119">
        <v>143.5</v>
      </c>
      <c r="Y119">
        <v>20050103</v>
      </c>
      <c r="Z119" t="s">
        <v>138</v>
      </c>
      <c r="AA119" t="s">
        <v>211</v>
      </c>
      <c r="AB119">
        <v>9806249</v>
      </c>
      <c r="AC119">
        <v>40</v>
      </c>
      <c r="AD119">
        <v>63.98</v>
      </c>
      <c r="AE119" t="s">
        <v>165</v>
      </c>
      <c r="AF119">
        <v>10.49</v>
      </c>
      <c r="AG119">
        <v>9.5299999999999994</v>
      </c>
      <c r="AH119">
        <v>9.65</v>
      </c>
      <c r="AI119">
        <v>230</v>
      </c>
      <c r="AJ119" t="s">
        <v>781</v>
      </c>
      <c r="AK119">
        <v>40</v>
      </c>
      <c r="AL119">
        <v>6.8</v>
      </c>
      <c r="AM119">
        <v>7.3</v>
      </c>
      <c r="AN119">
        <v>14.1</v>
      </c>
      <c r="AO119">
        <v>0</v>
      </c>
      <c r="AP119">
        <v>3143</v>
      </c>
      <c r="AQ119">
        <v>3150</v>
      </c>
      <c r="AR119">
        <v>3146.6</v>
      </c>
      <c r="AS119">
        <v>13.3</v>
      </c>
      <c r="AT119">
        <v>13.5</v>
      </c>
      <c r="AU119">
        <v>13.4</v>
      </c>
      <c r="AV119">
        <v>2.21</v>
      </c>
      <c r="AW119">
        <v>2.2999999999999998</v>
      </c>
      <c r="AX119">
        <v>2.25</v>
      </c>
      <c r="AY119">
        <v>6.1</v>
      </c>
      <c r="AZ119">
        <v>6.4</v>
      </c>
      <c r="BA119">
        <v>6.3</v>
      </c>
      <c r="BB119" t="s">
        <v>168</v>
      </c>
      <c r="BC119" t="s">
        <v>168</v>
      </c>
      <c r="BD119" t="s">
        <v>168</v>
      </c>
      <c r="BE119">
        <v>838</v>
      </c>
      <c r="BF119">
        <v>859</v>
      </c>
      <c r="BG119">
        <v>849</v>
      </c>
      <c r="BH119">
        <v>143.1</v>
      </c>
      <c r="BI119">
        <v>143.69999999999999</v>
      </c>
      <c r="BJ119">
        <v>143.5</v>
      </c>
      <c r="BK119">
        <v>87.4</v>
      </c>
      <c r="BL119">
        <v>88.2</v>
      </c>
      <c r="BM119">
        <v>88</v>
      </c>
      <c r="BN119">
        <v>92.9</v>
      </c>
      <c r="BO119">
        <v>93.7</v>
      </c>
      <c r="BP119">
        <v>93.4</v>
      </c>
      <c r="BQ119">
        <v>5.3</v>
      </c>
      <c r="BR119">
        <v>5.7</v>
      </c>
      <c r="BS119">
        <v>5.4</v>
      </c>
      <c r="BT119">
        <v>27.3</v>
      </c>
      <c r="BU119">
        <v>32.6</v>
      </c>
      <c r="BV119">
        <v>29.2</v>
      </c>
      <c r="BW119">
        <v>276</v>
      </c>
      <c r="BX119">
        <v>276</v>
      </c>
      <c r="BY119">
        <v>276</v>
      </c>
      <c r="BZ119">
        <v>10.1</v>
      </c>
      <c r="CA119">
        <v>10.1</v>
      </c>
      <c r="CB119">
        <v>10.1</v>
      </c>
      <c r="CC119">
        <v>0.3</v>
      </c>
      <c r="CD119">
        <v>0.3</v>
      </c>
      <c r="CE119">
        <v>0.3</v>
      </c>
      <c r="CF119">
        <v>0.5</v>
      </c>
      <c r="CG119">
        <v>0.5</v>
      </c>
      <c r="CH119">
        <v>0.5</v>
      </c>
      <c r="CI119">
        <v>35</v>
      </c>
      <c r="CJ119">
        <v>35</v>
      </c>
      <c r="CK119">
        <v>35</v>
      </c>
      <c r="CL119">
        <v>152.9</v>
      </c>
      <c r="CM119">
        <v>178.4</v>
      </c>
      <c r="CN119">
        <v>170</v>
      </c>
      <c r="CO119">
        <v>1660</v>
      </c>
      <c r="CP119">
        <v>720</v>
      </c>
      <c r="CQ119">
        <v>540</v>
      </c>
      <c r="CR119">
        <v>1610</v>
      </c>
      <c r="CS119">
        <v>6.0999999999999999E-2</v>
      </c>
      <c r="CT119">
        <v>6.0999999999999999E-2</v>
      </c>
      <c r="CU119">
        <v>6.0999999999999999E-2</v>
      </c>
      <c r="CV119">
        <v>8.8900000000000007E-2</v>
      </c>
      <c r="CW119">
        <v>8.8900000000000007E-2</v>
      </c>
      <c r="CX119">
        <v>8.8900000000000007E-2</v>
      </c>
      <c r="CY119">
        <v>6.6000000000000003E-2</v>
      </c>
      <c r="CZ119">
        <v>6.6000000000000003E-2</v>
      </c>
      <c r="DA119">
        <v>6.6000000000000003E-2</v>
      </c>
      <c r="DB119">
        <v>6.6000000000000003E-2</v>
      </c>
      <c r="DC119">
        <v>6.6000000000000003E-2</v>
      </c>
      <c r="DD119">
        <v>6.6000000000000003E-2</v>
      </c>
      <c r="DE119">
        <v>5.0799999999999998E-2</v>
      </c>
      <c r="DF119">
        <v>6.6000000000000003E-2</v>
      </c>
      <c r="DG119">
        <v>5.8400000000000001E-2</v>
      </c>
      <c r="DH119">
        <v>0</v>
      </c>
      <c r="DI119">
        <v>10</v>
      </c>
      <c r="DJ119">
        <v>5.0799999999999998E-2</v>
      </c>
      <c r="DK119" t="s">
        <v>515</v>
      </c>
      <c r="DL119" t="s">
        <v>141</v>
      </c>
      <c r="DM119">
        <v>8252</v>
      </c>
      <c r="DN119">
        <v>8231</v>
      </c>
      <c r="DO119">
        <v>1284</v>
      </c>
      <c r="DP119" t="s">
        <v>619</v>
      </c>
      <c r="DQ119" t="s">
        <v>142</v>
      </c>
      <c r="DR119">
        <v>210</v>
      </c>
      <c r="DS119">
        <v>20050105</v>
      </c>
      <c r="DT119" t="s">
        <v>536</v>
      </c>
      <c r="DU119">
        <v>119</v>
      </c>
      <c r="DV119" t="s">
        <v>143</v>
      </c>
    </row>
    <row r="120" spans="1:126">
      <c r="A120" t="s">
        <v>160</v>
      </c>
      <c r="B120">
        <v>5</v>
      </c>
      <c r="C120">
        <v>11.5</v>
      </c>
      <c r="D120">
        <v>54211</v>
      </c>
      <c r="E120">
        <v>1009</v>
      </c>
      <c r="F120" t="s">
        <v>145</v>
      </c>
      <c r="G120">
        <v>20050118</v>
      </c>
      <c r="H120" t="s">
        <v>255</v>
      </c>
      <c r="I120" t="s">
        <v>236</v>
      </c>
      <c r="J120">
        <v>20050118</v>
      </c>
      <c r="K120">
        <v>20050718</v>
      </c>
      <c r="L120" t="s">
        <v>133</v>
      </c>
      <c r="M120" t="s">
        <v>133</v>
      </c>
      <c r="N120" t="s">
        <v>133</v>
      </c>
      <c r="O120" t="s">
        <v>133</v>
      </c>
      <c r="P120">
        <v>-0.65</v>
      </c>
      <c r="Q120" t="s">
        <v>135</v>
      </c>
      <c r="R120" t="s">
        <v>136</v>
      </c>
      <c r="S120" t="s">
        <v>135</v>
      </c>
      <c r="T120" t="s">
        <v>137</v>
      </c>
      <c r="U120" t="s">
        <v>137</v>
      </c>
      <c r="V120">
        <v>0</v>
      </c>
      <c r="W120" t="s">
        <v>151</v>
      </c>
      <c r="X120">
        <v>143.5</v>
      </c>
      <c r="Y120">
        <v>20050116</v>
      </c>
      <c r="Z120" t="s">
        <v>138</v>
      </c>
      <c r="AA120" t="s">
        <v>782</v>
      </c>
      <c r="AB120" t="s">
        <v>769</v>
      </c>
      <c r="AC120">
        <v>40</v>
      </c>
      <c r="AD120">
        <v>63.65</v>
      </c>
      <c r="AE120">
        <v>55.99</v>
      </c>
      <c r="AF120">
        <v>10.53</v>
      </c>
      <c r="AG120">
        <v>9.41</v>
      </c>
      <c r="AH120">
        <v>9.59</v>
      </c>
      <c r="AI120">
        <v>140</v>
      </c>
      <c r="AJ120" t="s">
        <v>783</v>
      </c>
      <c r="AK120">
        <v>40</v>
      </c>
      <c r="AL120">
        <v>5.6</v>
      </c>
      <c r="AM120">
        <v>5.9</v>
      </c>
      <c r="AN120">
        <v>11.5</v>
      </c>
      <c r="AO120">
        <v>0</v>
      </c>
      <c r="AP120">
        <v>3146</v>
      </c>
      <c r="AQ120">
        <v>3158</v>
      </c>
      <c r="AR120">
        <v>3150</v>
      </c>
      <c r="AS120">
        <v>13.3</v>
      </c>
      <c r="AT120">
        <v>13.6</v>
      </c>
      <c r="AU120">
        <v>13.5</v>
      </c>
      <c r="AV120">
        <v>2.25</v>
      </c>
      <c r="AW120">
        <v>2.3199999999999998</v>
      </c>
      <c r="AX120">
        <v>2.2799999999999998</v>
      </c>
      <c r="AY120">
        <v>4908</v>
      </c>
      <c r="AZ120">
        <v>6077</v>
      </c>
      <c r="BA120">
        <v>5603</v>
      </c>
      <c r="BB120">
        <v>2010</v>
      </c>
      <c r="BC120">
        <v>2328</v>
      </c>
      <c r="BD120">
        <v>2136</v>
      </c>
      <c r="BE120">
        <v>842</v>
      </c>
      <c r="BF120">
        <v>858</v>
      </c>
      <c r="BG120">
        <v>850</v>
      </c>
      <c r="BH120">
        <v>143.4</v>
      </c>
      <c r="BI120">
        <v>143.6</v>
      </c>
      <c r="BJ120">
        <v>143.5</v>
      </c>
      <c r="BK120">
        <v>87.8</v>
      </c>
      <c r="BL120">
        <v>88</v>
      </c>
      <c r="BM120">
        <v>87.9</v>
      </c>
      <c r="BN120">
        <v>93.3</v>
      </c>
      <c r="BO120">
        <v>93.7</v>
      </c>
      <c r="BP120">
        <v>93.5</v>
      </c>
      <c r="BQ120">
        <v>5.5</v>
      </c>
      <c r="BR120">
        <v>5.8</v>
      </c>
      <c r="BS120">
        <v>5.6</v>
      </c>
      <c r="BT120">
        <v>23.7</v>
      </c>
      <c r="BU120">
        <v>29.7</v>
      </c>
      <c r="BV120">
        <v>27.6</v>
      </c>
      <c r="BW120">
        <v>272</v>
      </c>
      <c r="BX120">
        <v>282</v>
      </c>
      <c r="BY120">
        <v>275</v>
      </c>
      <c r="BZ120">
        <v>9</v>
      </c>
      <c r="CA120">
        <v>10.3</v>
      </c>
      <c r="CB120">
        <v>9.5</v>
      </c>
      <c r="CC120">
        <v>0</v>
      </c>
      <c r="CD120">
        <v>2.4</v>
      </c>
      <c r="CE120">
        <v>0.6</v>
      </c>
      <c r="CF120">
        <v>0.47</v>
      </c>
      <c r="CG120">
        <v>0.53</v>
      </c>
      <c r="CH120">
        <v>0.5</v>
      </c>
      <c r="CI120">
        <v>35</v>
      </c>
      <c r="CJ120">
        <v>35</v>
      </c>
      <c r="CK120">
        <v>35</v>
      </c>
      <c r="CL120">
        <v>176</v>
      </c>
      <c r="CM120">
        <v>200</v>
      </c>
      <c r="CN120">
        <v>188</v>
      </c>
      <c r="CO120">
        <v>1660</v>
      </c>
      <c r="CP120">
        <v>720</v>
      </c>
      <c r="CQ120">
        <v>540</v>
      </c>
      <c r="CR120">
        <v>1700</v>
      </c>
      <c r="CS120">
        <v>6.3500000000000001E-2</v>
      </c>
      <c r="CT120">
        <v>8.1299999999999997E-2</v>
      </c>
      <c r="CU120">
        <v>7.2400000000000006E-2</v>
      </c>
      <c r="CV120">
        <v>0.1067</v>
      </c>
      <c r="CW120">
        <v>0.12189999999999999</v>
      </c>
      <c r="CX120">
        <v>0.1143</v>
      </c>
      <c r="CY120">
        <v>6.3500000000000001E-2</v>
      </c>
      <c r="CZ120">
        <v>6.8599999999999994E-2</v>
      </c>
      <c r="DA120">
        <v>6.4799999999999996E-2</v>
      </c>
      <c r="DB120">
        <v>5.8400000000000001E-2</v>
      </c>
      <c r="DC120">
        <v>6.6000000000000003E-2</v>
      </c>
      <c r="DD120">
        <v>6.2199999999999998E-2</v>
      </c>
      <c r="DE120">
        <v>6.6000000000000003E-2</v>
      </c>
      <c r="DF120">
        <v>6.8599999999999994E-2</v>
      </c>
      <c r="DG120">
        <v>6.7299999999999999E-2</v>
      </c>
      <c r="DH120">
        <v>5.1000000000000004E-3</v>
      </c>
      <c r="DI120">
        <v>6</v>
      </c>
      <c r="DJ120">
        <v>5.33E-2</v>
      </c>
      <c r="DK120">
        <v>205</v>
      </c>
      <c r="DL120" t="s">
        <v>784</v>
      </c>
      <c r="DM120">
        <v>8252</v>
      </c>
      <c r="DN120" t="s">
        <v>188</v>
      </c>
      <c r="DO120">
        <v>474</v>
      </c>
      <c r="DP120">
        <v>2405</v>
      </c>
      <c r="DQ120" t="s">
        <v>142</v>
      </c>
      <c r="DR120">
        <v>150</v>
      </c>
      <c r="DS120">
        <v>20050118</v>
      </c>
      <c r="DT120" t="s">
        <v>255</v>
      </c>
      <c r="DU120">
        <v>205</v>
      </c>
      <c r="DV120" t="s">
        <v>143</v>
      </c>
    </row>
    <row r="121" spans="1:126">
      <c r="A121" t="s">
        <v>160</v>
      </c>
      <c r="B121">
        <v>4</v>
      </c>
      <c r="C121">
        <v>5.3</v>
      </c>
      <c r="D121">
        <v>53345</v>
      </c>
      <c r="E121" t="s">
        <v>144</v>
      </c>
      <c r="F121" t="s">
        <v>145</v>
      </c>
      <c r="G121">
        <v>20050323</v>
      </c>
      <c r="H121" t="s">
        <v>785</v>
      </c>
      <c r="I121" t="s">
        <v>236</v>
      </c>
      <c r="J121">
        <v>20050323</v>
      </c>
      <c r="K121">
        <v>20050923</v>
      </c>
      <c r="L121" t="s">
        <v>133</v>
      </c>
      <c r="M121" t="s">
        <v>133</v>
      </c>
      <c r="N121" t="s">
        <v>133</v>
      </c>
      <c r="O121" t="s">
        <v>133</v>
      </c>
      <c r="P121">
        <v>-1.2930999999999999</v>
      </c>
      <c r="Q121" t="s">
        <v>135</v>
      </c>
      <c r="R121" t="s">
        <v>136</v>
      </c>
      <c r="S121" t="s">
        <v>135</v>
      </c>
      <c r="T121" t="s">
        <v>137</v>
      </c>
      <c r="U121" t="s">
        <v>137</v>
      </c>
      <c r="V121">
        <v>0</v>
      </c>
      <c r="W121" t="s">
        <v>147</v>
      </c>
      <c r="X121">
        <v>143.5</v>
      </c>
      <c r="Y121">
        <v>20050321</v>
      </c>
      <c r="Z121" t="s">
        <v>138</v>
      </c>
      <c r="AA121" t="s">
        <v>645</v>
      </c>
      <c r="AB121" t="s">
        <v>769</v>
      </c>
      <c r="AC121">
        <v>40</v>
      </c>
      <c r="AD121">
        <v>71.59</v>
      </c>
      <c r="AE121">
        <v>65.34</v>
      </c>
      <c r="AF121">
        <v>10.85</v>
      </c>
      <c r="AG121">
        <v>10.039999999999999</v>
      </c>
      <c r="AH121">
        <v>10.119999999999999</v>
      </c>
      <c r="AI121">
        <v>140</v>
      </c>
      <c r="AJ121" t="s">
        <v>786</v>
      </c>
      <c r="AK121">
        <v>40</v>
      </c>
      <c r="AL121">
        <v>2.6</v>
      </c>
      <c r="AM121">
        <v>2.7</v>
      </c>
      <c r="AN121">
        <v>5.3</v>
      </c>
      <c r="AO121">
        <v>0</v>
      </c>
      <c r="AP121">
        <v>3148</v>
      </c>
      <c r="AQ121">
        <v>3153</v>
      </c>
      <c r="AR121">
        <v>3150</v>
      </c>
      <c r="AS121">
        <v>13.1</v>
      </c>
      <c r="AT121">
        <v>13.6</v>
      </c>
      <c r="AU121">
        <v>13.5</v>
      </c>
      <c r="AV121">
        <v>2.1800000000000002</v>
      </c>
      <c r="AW121">
        <v>2.2999999999999998</v>
      </c>
      <c r="AX121">
        <v>2.25</v>
      </c>
      <c r="AY121">
        <v>4039</v>
      </c>
      <c r="AZ121">
        <v>4678</v>
      </c>
      <c r="BA121">
        <v>4425</v>
      </c>
      <c r="BB121">
        <v>1938</v>
      </c>
      <c r="BC121">
        <v>2161</v>
      </c>
      <c r="BD121">
        <v>2063</v>
      </c>
      <c r="BE121">
        <v>844</v>
      </c>
      <c r="BF121">
        <v>857</v>
      </c>
      <c r="BG121">
        <v>850</v>
      </c>
      <c r="BH121">
        <v>143.4</v>
      </c>
      <c r="BI121">
        <v>143.69999999999999</v>
      </c>
      <c r="BJ121">
        <v>143.5</v>
      </c>
      <c r="BK121">
        <v>87.4</v>
      </c>
      <c r="BL121">
        <v>88.3</v>
      </c>
      <c r="BM121">
        <v>87.9</v>
      </c>
      <c r="BN121">
        <v>93</v>
      </c>
      <c r="BO121">
        <v>94</v>
      </c>
      <c r="BP121">
        <v>93.5</v>
      </c>
      <c r="BQ121">
        <v>5.4</v>
      </c>
      <c r="BR121">
        <v>5.8</v>
      </c>
      <c r="BS121">
        <v>5.6</v>
      </c>
      <c r="BT121">
        <v>25.3</v>
      </c>
      <c r="BU121">
        <v>28.8</v>
      </c>
      <c r="BV121">
        <v>27</v>
      </c>
      <c r="BW121">
        <v>264</v>
      </c>
      <c r="BX121">
        <v>280</v>
      </c>
      <c r="BY121">
        <v>276</v>
      </c>
      <c r="BZ121">
        <v>8.6999999999999993</v>
      </c>
      <c r="CA121">
        <v>9</v>
      </c>
      <c r="CB121">
        <v>8.8000000000000007</v>
      </c>
      <c r="CC121">
        <v>1.1000000000000001</v>
      </c>
      <c r="CD121">
        <v>2</v>
      </c>
      <c r="CE121">
        <v>1.6</v>
      </c>
      <c r="CF121">
        <v>0.48</v>
      </c>
      <c r="CG121">
        <v>0.52</v>
      </c>
      <c r="CH121">
        <v>0.5</v>
      </c>
      <c r="CI121">
        <v>35</v>
      </c>
      <c r="CJ121">
        <v>35</v>
      </c>
      <c r="CK121">
        <v>35</v>
      </c>
      <c r="CL121">
        <v>273</v>
      </c>
      <c r="CM121">
        <v>299</v>
      </c>
      <c r="CN121">
        <v>285</v>
      </c>
      <c r="CO121">
        <v>1660</v>
      </c>
      <c r="CP121">
        <v>720</v>
      </c>
      <c r="CQ121">
        <v>540</v>
      </c>
      <c r="CR121">
        <v>1700</v>
      </c>
      <c r="CS121">
        <v>6.3500000000000001E-2</v>
      </c>
      <c r="CT121">
        <v>7.3700000000000002E-2</v>
      </c>
      <c r="CU121">
        <v>6.9199999999999998E-2</v>
      </c>
      <c r="CV121">
        <v>9.4E-2</v>
      </c>
      <c r="CW121">
        <v>0.1016</v>
      </c>
      <c r="CX121">
        <v>9.8400000000000001E-2</v>
      </c>
      <c r="CY121">
        <v>6.8599999999999994E-2</v>
      </c>
      <c r="CZ121">
        <v>7.1099999999999997E-2</v>
      </c>
      <c r="DA121">
        <v>6.9800000000000001E-2</v>
      </c>
      <c r="DB121">
        <v>6.8599999999999994E-2</v>
      </c>
      <c r="DC121">
        <v>7.3700000000000002E-2</v>
      </c>
      <c r="DD121">
        <v>7.1099999999999997E-2</v>
      </c>
      <c r="DE121">
        <v>7.3700000000000002E-2</v>
      </c>
      <c r="DF121">
        <v>7.6200000000000004E-2</v>
      </c>
      <c r="DG121">
        <v>7.4899999999999994E-2</v>
      </c>
      <c r="DH121">
        <v>0</v>
      </c>
      <c r="DI121">
        <v>11</v>
      </c>
      <c r="DJ121">
        <v>5.0799999999999998E-2</v>
      </c>
      <c r="DK121" t="s">
        <v>775</v>
      </c>
      <c r="DL121">
        <v>130</v>
      </c>
      <c r="DM121">
        <v>8252</v>
      </c>
      <c r="DN121" t="s">
        <v>188</v>
      </c>
      <c r="DO121">
        <v>2006</v>
      </c>
      <c r="DP121">
        <v>2405</v>
      </c>
      <c r="DQ121" t="s">
        <v>142</v>
      </c>
      <c r="DR121">
        <v>63</v>
      </c>
      <c r="DS121">
        <v>20050323</v>
      </c>
      <c r="DT121" t="s">
        <v>785</v>
      </c>
      <c r="DU121">
        <v>130</v>
      </c>
      <c r="DV121" t="s">
        <v>143</v>
      </c>
    </row>
    <row r="122" spans="1:126">
      <c r="A122" t="s">
        <v>126</v>
      </c>
      <c r="B122">
        <v>3</v>
      </c>
      <c r="C122">
        <v>11.1</v>
      </c>
      <c r="D122">
        <v>52639</v>
      </c>
      <c r="E122" t="s">
        <v>144</v>
      </c>
      <c r="F122" t="s">
        <v>145</v>
      </c>
      <c r="G122">
        <v>20050327</v>
      </c>
      <c r="H122" t="s">
        <v>787</v>
      </c>
      <c r="I122" t="s">
        <v>236</v>
      </c>
      <c r="J122">
        <v>20050328</v>
      </c>
      <c r="K122">
        <v>20050927</v>
      </c>
      <c r="L122" t="s">
        <v>133</v>
      </c>
      <c r="M122" t="s">
        <v>133</v>
      </c>
      <c r="N122" t="s">
        <v>133</v>
      </c>
      <c r="O122" t="s">
        <v>133</v>
      </c>
      <c r="P122">
        <v>1.2069000000000001</v>
      </c>
      <c r="Q122" t="s">
        <v>135</v>
      </c>
      <c r="R122" t="s">
        <v>136</v>
      </c>
      <c r="S122" t="s">
        <v>135</v>
      </c>
      <c r="T122" t="s">
        <v>137</v>
      </c>
      <c r="U122" t="s">
        <v>137</v>
      </c>
      <c r="V122">
        <v>0</v>
      </c>
      <c r="W122" t="s">
        <v>200</v>
      </c>
      <c r="X122">
        <v>143.5</v>
      </c>
      <c r="Y122">
        <v>20050324</v>
      </c>
      <c r="Z122" t="s">
        <v>138</v>
      </c>
      <c r="AA122" t="s">
        <v>294</v>
      </c>
      <c r="AB122">
        <v>9806249</v>
      </c>
      <c r="AC122">
        <v>40</v>
      </c>
      <c r="AD122">
        <v>71.8</v>
      </c>
      <c r="AE122">
        <v>65.900000000000006</v>
      </c>
      <c r="AF122">
        <v>10.91</v>
      </c>
      <c r="AG122">
        <v>10.130000000000001</v>
      </c>
      <c r="AH122">
        <v>10.35</v>
      </c>
      <c r="AI122">
        <v>290</v>
      </c>
      <c r="AJ122" t="s">
        <v>788</v>
      </c>
      <c r="AK122">
        <v>40</v>
      </c>
      <c r="AL122">
        <v>4.5</v>
      </c>
      <c r="AM122">
        <v>6.6</v>
      </c>
      <c r="AN122">
        <v>11.1</v>
      </c>
      <c r="AO122">
        <v>0</v>
      </c>
      <c r="AP122">
        <v>3143</v>
      </c>
      <c r="AQ122">
        <v>3156</v>
      </c>
      <c r="AR122">
        <v>3150.6</v>
      </c>
      <c r="AS122">
        <v>13.4</v>
      </c>
      <c r="AT122">
        <v>13.8</v>
      </c>
      <c r="AU122">
        <v>13.6</v>
      </c>
      <c r="AV122">
        <v>2.17</v>
      </c>
      <c r="AW122">
        <v>2.33</v>
      </c>
      <c r="AX122">
        <v>2.2599999999999998</v>
      </c>
      <c r="AY122">
        <v>6.6</v>
      </c>
      <c r="AZ122">
        <v>9.6</v>
      </c>
      <c r="BA122">
        <v>7</v>
      </c>
      <c r="BB122">
        <v>0</v>
      </c>
      <c r="BC122">
        <v>0</v>
      </c>
      <c r="BD122">
        <v>0</v>
      </c>
      <c r="BE122">
        <v>841</v>
      </c>
      <c r="BF122">
        <v>877</v>
      </c>
      <c r="BG122">
        <v>851</v>
      </c>
      <c r="BH122">
        <v>142.69999999999999</v>
      </c>
      <c r="BI122">
        <v>144.1</v>
      </c>
      <c r="BJ122">
        <v>143.4</v>
      </c>
      <c r="BK122">
        <v>87.2</v>
      </c>
      <c r="BL122">
        <v>88.1</v>
      </c>
      <c r="BM122">
        <v>87.8</v>
      </c>
      <c r="BN122">
        <v>93.1</v>
      </c>
      <c r="BO122">
        <v>93.8</v>
      </c>
      <c r="BP122">
        <v>93.5</v>
      </c>
      <c r="BQ122">
        <v>5.4</v>
      </c>
      <c r="BR122">
        <v>6</v>
      </c>
      <c r="BS122">
        <v>5.7</v>
      </c>
      <c r="BT122">
        <v>20.6</v>
      </c>
      <c r="BU122">
        <v>29.3</v>
      </c>
      <c r="BV122">
        <v>24.7</v>
      </c>
      <c r="BW122">
        <v>276</v>
      </c>
      <c r="BX122">
        <v>276</v>
      </c>
      <c r="BY122">
        <v>276</v>
      </c>
      <c r="BZ122">
        <v>10.1</v>
      </c>
      <c r="CA122">
        <v>10.5</v>
      </c>
      <c r="CB122">
        <v>10.199999999999999</v>
      </c>
      <c r="CC122">
        <v>0.3</v>
      </c>
      <c r="CD122">
        <v>0.5</v>
      </c>
      <c r="CE122">
        <v>0.3</v>
      </c>
      <c r="CF122">
        <v>0.5</v>
      </c>
      <c r="CG122">
        <v>0.5</v>
      </c>
      <c r="CH122">
        <v>0.5</v>
      </c>
      <c r="CI122">
        <v>35</v>
      </c>
      <c r="CJ122">
        <v>35</v>
      </c>
      <c r="CK122">
        <v>35</v>
      </c>
      <c r="CL122">
        <v>144.4</v>
      </c>
      <c r="CM122">
        <v>229.4</v>
      </c>
      <c r="CN122">
        <v>204.4</v>
      </c>
      <c r="CO122">
        <v>1660</v>
      </c>
      <c r="CP122">
        <v>720</v>
      </c>
      <c r="CQ122">
        <v>540</v>
      </c>
      <c r="CR122">
        <v>1550</v>
      </c>
      <c r="CS122">
        <v>6.8599999999999994E-2</v>
      </c>
      <c r="CT122">
        <v>6.8599999999999994E-2</v>
      </c>
      <c r="CU122">
        <v>6.8599999999999994E-2</v>
      </c>
      <c r="CV122">
        <v>7.8700000000000006E-2</v>
      </c>
      <c r="CW122">
        <v>7.8700000000000006E-2</v>
      </c>
      <c r="CX122">
        <v>7.8700000000000006E-2</v>
      </c>
      <c r="CY122">
        <v>6.8599999999999994E-2</v>
      </c>
      <c r="CZ122">
        <v>6.8599999999999994E-2</v>
      </c>
      <c r="DA122">
        <v>6.8599999999999994E-2</v>
      </c>
      <c r="DB122">
        <v>6.0999999999999999E-2</v>
      </c>
      <c r="DC122">
        <v>6.0999999999999999E-2</v>
      </c>
      <c r="DD122">
        <v>6.0999999999999999E-2</v>
      </c>
      <c r="DE122">
        <v>5.5899999999999998E-2</v>
      </c>
      <c r="DF122">
        <v>7.6200000000000004E-2</v>
      </c>
      <c r="DG122">
        <v>6.6000000000000003E-2</v>
      </c>
      <c r="DH122">
        <v>0</v>
      </c>
      <c r="DI122">
        <v>17</v>
      </c>
      <c r="DJ122">
        <v>4.0599999999999997E-2</v>
      </c>
      <c r="DK122" t="s">
        <v>748</v>
      </c>
      <c r="DL122" t="s">
        <v>182</v>
      </c>
      <c r="DM122">
        <v>8252</v>
      </c>
      <c r="DN122">
        <v>8231</v>
      </c>
      <c r="DO122">
        <v>2008</v>
      </c>
      <c r="DP122">
        <v>2405</v>
      </c>
      <c r="DQ122" t="s">
        <v>142</v>
      </c>
      <c r="DR122">
        <v>123</v>
      </c>
      <c r="DS122">
        <v>20050327</v>
      </c>
      <c r="DT122" t="s">
        <v>787</v>
      </c>
      <c r="DU122" t="s">
        <v>302</v>
      </c>
      <c r="DV122" t="s">
        <v>143</v>
      </c>
    </row>
    <row r="123" spans="1:126">
      <c r="A123" t="s">
        <v>126</v>
      </c>
      <c r="B123">
        <v>4</v>
      </c>
      <c r="C123">
        <v>21.5</v>
      </c>
      <c r="D123">
        <v>54203</v>
      </c>
      <c r="E123">
        <v>1009</v>
      </c>
      <c r="F123" t="s">
        <v>145</v>
      </c>
      <c r="G123">
        <v>20050528</v>
      </c>
      <c r="H123" t="s">
        <v>520</v>
      </c>
      <c r="I123" t="s">
        <v>295</v>
      </c>
      <c r="J123">
        <v>20050531</v>
      </c>
      <c r="K123" t="s">
        <v>624</v>
      </c>
      <c r="L123" t="s">
        <v>792</v>
      </c>
      <c r="M123" t="s">
        <v>793</v>
      </c>
      <c r="N123" t="s">
        <v>537</v>
      </c>
      <c r="O123" t="s">
        <v>133</v>
      </c>
      <c r="P123">
        <v>3.5981000000000001</v>
      </c>
      <c r="Q123" t="s">
        <v>135</v>
      </c>
      <c r="R123" t="s">
        <v>136</v>
      </c>
      <c r="S123" t="s">
        <v>135</v>
      </c>
      <c r="T123" t="s">
        <v>137</v>
      </c>
      <c r="U123" t="s">
        <v>137</v>
      </c>
      <c r="V123">
        <v>0</v>
      </c>
      <c r="W123" t="s">
        <v>286</v>
      </c>
      <c r="X123">
        <v>143.5</v>
      </c>
      <c r="Y123">
        <v>20050526</v>
      </c>
      <c r="Z123" t="s">
        <v>138</v>
      </c>
      <c r="AA123" t="s">
        <v>206</v>
      </c>
      <c r="AB123">
        <v>9806249</v>
      </c>
      <c r="AC123">
        <v>40</v>
      </c>
      <c r="AD123">
        <v>63.95</v>
      </c>
      <c r="AE123">
        <v>56.3</v>
      </c>
      <c r="AF123">
        <v>10.53</v>
      </c>
      <c r="AG123">
        <v>9.48</v>
      </c>
      <c r="AH123">
        <v>9.61</v>
      </c>
      <c r="AI123">
        <v>290</v>
      </c>
      <c r="AJ123" t="s">
        <v>794</v>
      </c>
      <c r="AK123">
        <v>40</v>
      </c>
      <c r="AL123">
        <v>12.3</v>
      </c>
      <c r="AM123">
        <v>9.1999999999999993</v>
      </c>
      <c r="AN123">
        <v>21.5</v>
      </c>
      <c r="AO123">
        <v>0</v>
      </c>
      <c r="AP123">
        <v>3147</v>
      </c>
      <c r="AQ123">
        <v>3156</v>
      </c>
      <c r="AR123">
        <v>3151.2</v>
      </c>
      <c r="AS123">
        <v>13.1</v>
      </c>
      <c r="AT123">
        <v>13.3</v>
      </c>
      <c r="AU123">
        <v>13.2</v>
      </c>
      <c r="AV123">
        <v>2.19</v>
      </c>
      <c r="AW123">
        <v>2.25</v>
      </c>
      <c r="AX123">
        <v>2.2200000000000002</v>
      </c>
      <c r="AY123">
        <v>5.6</v>
      </c>
      <c r="AZ123">
        <v>6</v>
      </c>
      <c r="BA123">
        <v>5.7</v>
      </c>
      <c r="BB123" t="s">
        <v>168</v>
      </c>
      <c r="BC123" t="s">
        <v>168</v>
      </c>
      <c r="BD123" t="s">
        <v>168</v>
      </c>
      <c r="BE123">
        <v>845</v>
      </c>
      <c r="BF123">
        <v>862</v>
      </c>
      <c r="BG123">
        <v>853</v>
      </c>
      <c r="BH123">
        <v>143.1</v>
      </c>
      <c r="BI123">
        <v>143.80000000000001</v>
      </c>
      <c r="BJ123">
        <v>143.5</v>
      </c>
      <c r="BK123">
        <v>87.4</v>
      </c>
      <c r="BL123">
        <v>88.1</v>
      </c>
      <c r="BM123">
        <v>87.9</v>
      </c>
      <c r="BN123">
        <v>93.2</v>
      </c>
      <c r="BO123">
        <v>93.7</v>
      </c>
      <c r="BP123">
        <v>93.4</v>
      </c>
      <c r="BQ123">
        <v>5.2</v>
      </c>
      <c r="BR123">
        <v>5.9</v>
      </c>
      <c r="BS123">
        <v>5.6</v>
      </c>
      <c r="BT123">
        <v>24.1</v>
      </c>
      <c r="BU123">
        <v>29.7</v>
      </c>
      <c r="BV123">
        <v>26.3</v>
      </c>
      <c r="BW123">
        <v>276</v>
      </c>
      <c r="BX123">
        <v>276</v>
      </c>
      <c r="BY123">
        <v>276</v>
      </c>
      <c r="BZ123">
        <v>10.1</v>
      </c>
      <c r="CA123">
        <v>10.1</v>
      </c>
      <c r="CB123">
        <v>10.1</v>
      </c>
      <c r="CC123">
        <v>0.3</v>
      </c>
      <c r="CD123">
        <v>0.3</v>
      </c>
      <c r="CE123">
        <v>0.3</v>
      </c>
      <c r="CF123">
        <v>0.5</v>
      </c>
      <c r="CG123">
        <v>0.5</v>
      </c>
      <c r="CH123">
        <v>0.5</v>
      </c>
      <c r="CI123">
        <v>35</v>
      </c>
      <c r="CJ123">
        <v>35</v>
      </c>
      <c r="CK123">
        <v>35</v>
      </c>
      <c r="CL123">
        <v>152.9</v>
      </c>
      <c r="CM123">
        <v>178.4</v>
      </c>
      <c r="CN123">
        <v>163.4</v>
      </c>
      <c r="CO123">
        <v>1660</v>
      </c>
      <c r="CP123">
        <v>720</v>
      </c>
      <c r="CQ123">
        <v>540</v>
      </c>
      <c r="CR123">
        <v>1550</v>
      </c>
      <c r="CS123">
        <v>5.5899999999999998E-2</v>
      </c>
      <c r="CT123">
        <v>5.5899999999999998E-2</v>
      </c>
      <c r="CU123">
        <v>5.5899999999999998E-2</v>
      </c>
      <c r="CV123">
        <v>9.4E-2</v>
      </c>
      <c r="CW123">
        <v>9.4E-2</v>
      </c>
      <c r="CX123">
        <v>9.4E-2</v>
      </c>
      <c r="CY123">
        <v>6.6000000000000003E-2</v>
      </c>
      <c r="CZ123">
        <v>6.6000000000000003E-2</v>
      </c>
      <c r="DA123">
        <v>6.6000000000000003E-2</v>
      </c>
      <c r="DB123">
        <v>6.6000000000000003E-2</v>
      </c>
      <c r="DC123">
        <v>6.6000000000000003E-2</v>
      </c>
      <c r="DD123">
        <v>6.6000000000000003E-2</v>
      </c>
      <c r="DE123">
        <v>5.0799999999999998E-2</v>
      </c>
      <c r="DF123">
        <v>6.6000000000000003E-2</v>
      </c>
      <c r="DG123">
        <v>5.8400000000000001E-2</v>
      </c>
      <c r="DH123">
        <v>0</v>
      </c>
      <c r="DI123">
        <v>10</v>
      </c>
      <c r="DJ123">
        <v>3.56E-2</v>
      </c>
      <c r="DK123" t="s">
        <v>515</v>
      </c>
      <c r="DL123" t="s">
        <v>141</v>
      </c>
      <c r="DM123">
        <v>8252</v>
      </c>
      <c r="DN123">
        <v>8231</v>
      </c>
      <c r="DO123">
        <v>1284</v>
      </c>
      <c r="DP123" t="s">
        <v>499</v>
      </c>
      <c r="DQ123" t="s">
        <v>142</v>
      </c>
      <c r="DR123" t="s">
        <v>795</v>
      </c>
      <c r="DS123">
        <v>20050528</v>
      </c>
      <c r="DT123" t="s">
        <v>520</v>
      </c>
      <c r="DU123">
        <v>119</v>
      </c>
      <c r="DV123" t="s">
        <v>143</v>
      </c>
    </row>
    <row r="124" spans="1:126">
      <c r="A124" t="s">
        <v>126</v>
      </c>
      <c r="B124">
        <v>4</v>
      </c>
      <c r="C124">
        <v>8.8000000000000007</v>
      </c>
      <c r="D124">
        <v>52640</v>
      </c>
      <c r="E124" t="s">
        <v>144</v>
      </c>
      <c r="F124" t="s">
        <v>145</v>
      </c>
      <c r="G124">
        <v>20050604</v>
      </c>
      <c r="H124" t="s">
        <v>415</v>
      </c>
      <c r="I124" t="s">
        <v>295</v>
      </c>
      <c r="J124">
        <v>20050606</v>
      </c>
      <c r="K124" t="s">
        <v>624</v>
      </c>
      <c r="L124" t="s">
        <v>796</v>
      </c>
      <c r="M124" t="s">
        <v>797</v>
      </c>
      <c r="N124" t="s">
        <v>133</v>
      </c>
      <c r="O124" t="s">
        <v>133</v>
      </c>
      <c r="P124">
        <v>0.2155</v>
      </c>
      <c r="Q124" t="s">
        <v>135</v>
      </c>
      <c r="R124" t="s">
        <v>136</v>
      </c>
      <c r="S124" t="s">
        <v>135</v>
      </c>
      <c r="T124" t="s">
        <v>137</v>
      </c>
      <c r="U124" t="s">
        <v>137</v>
      </c>
      <c r="V124">
        <v>0</v>
      </c>
      <c r="W124" t="s">
        <v>286</v>
      </c>
      <c r="X124">
        <v>143.5</v>
      </c>
      <c r="Y124">
        <v>20050602</v>
      </c>
      <c r="Z124" t="s">
        <v>138</v>
      </c>
      <c r="AA124" t="s">
        <v>669</v>
      </c>
      <c r="AB124">
        <v>9806249</v>
      </c>
      <c r="AC124">
        <v>40</v>
      </c>
      <c r="AD124">
        <v>71.680000000000007</v>
      </c>
      <c r="AE124">
        <v>66.39</v>
      </c>
      <c r="AF124">
        <v>10.92</v>
      </c>
      <c r="AG124">
        <v>10.25</v>
      </c>
      <c r="AH124">
        <v>10.4</v>
      </c>
      <c r="AI124">
        <v>260</v>
      </c>
      <c r="AJ124" t="s">
        <v>798</v>
      </c>
      <c r="AK124">
        <v>40</v>
      </c>
      <c r="AL124">
        <v>4.3</v>
      </c>
      <c r="AM124">
        <v>4.5</v>
      </c>
      <c r="AN124">
        <v>8.8000000000000007</v>
      </c>
      <c r="AO124">
        <v>0</v>
      </c>
      <c r="AP124">
        <v>3145</v>
      </c>
      <c r="AQ124">
        <v>3153</v>
      </c>
      <c r="AR124">
        <v>3149.8</v>
      </c>
      <c r="AS124">
        <v>13.3</v>
      </c>
      <c r="AT124">
        <v>13.5</v>
      </c>
      <c r="AU124">
        <v>13.4</v>
      </c>
      <c r="AV124">
        <v>2.2799999999999998</v>
      </c>
      <c r="AW124">
        <v>2.33</v>
      </c>
      <c r="AX124">
        <v>2.31</v>
      </c>
      <c r="AY124">
        <v>5.6</v>
      </c>
      <c r="AZ124">
        <v>6.1</v>
      </c>
      <c r="BA124">
        <v>5.8</v>
      </c>
      <c r="BB124" t="s">
        <v>168</v>
      </c>
      <c r="BC124" t="s">
        <v>168</v>
      </c>
      <c r="BD124" t="s">
        <v>168</v>
      </c>
      <c r="BE124">
        <v>841</v>
      </c>
      <c r="BF124">
        <v>857</v>
      </c>
      <c r="BG124">
        <v>851</v>
      </c>
      <c r="BH124">
        <v>143.19999999999999</v>
      </c>
      <c r="BI124">
        <v>143.80000000000001</v>
      </c>
      <c r="BJ124">
        <v>143.5</v>
      </c>
      <c r="BK124">
        <v>87.3</v>
      </c>
      <c r="BL124">
        <v>88.3</v>
      </c>
      <c r="BM124">
        <v>87.7</v>
      </c>
      <c r="BN124">
        <v>93.2</v>
      </c>
      <c r="BO124">
        <v>93.5</v>
      </c>
      <c r="BP124">
        <v>93.4</v>
      </c>
      <c r="BQ124">
        <v>5</v>
      </c>
      <c r="BR124">
        <v>6.1</v>
      </c>
      <c r="BS124">
        <v>5.6</v>
      </c>
      <c r="BT124">
        <v>26</v>
      </c>
      <c r="BU124">
        <v>29</v>
      </c>
      <c r="BV124">
        <v>27.2</v>
      </c>
      <c r="BW124">
        <v>276</v>
      </c>
      <c r="BX124">
        <v>276</v>
      </c>
      <c r="BY124">
        <v>276</v>
      </c>
      <c r="BZ124">
        <v>10.1</v>
      </c>
      <c r="CA124">
        <v>10.1</v>
      </c>
      <c r="CB124">
        <v>10.1</v>
      </c>
      <c r="CC124">
        <v>0.3</v>
      </c>
      <c r="CD124">
        <v>0.3</v>
      </c>
      <c r="CE124">
        <v>0.3</v>
      </c>
      <c r="CF124">
        <v>0.5</v>
      </c>
      <c r="CG124">
        <v>0.5</v>
      </c>
      <c r="CH124">
        <v>0.5</v>
      </c>
      <c r="CI124">
        <v>35</v>
      </c>
      <c r="CJ124">
        <v>35</v>
      </c>
      <c r="CK124">
        <v>35</v>
      </c>
      <c r="CL124">
        <v>186.9</v>
      </c>
      <c r="CM124">
        <v>209.6</v>
      </c>
      <c r="CN124">
        <v>193.8</v>
      </c>
      <c r="CO124">
        <v>1660</v>
      </c>
      <c r="CP124">
        <v>720</v>
      </c>
      <c r="CQ124">
        <v>540</v>
      </c>
      <c r="CR124">
        <v>1580</v>
      </c>
      <c r="CS124">
        <v>6.6000000000000003E-2</v>
      </c>
      <c r="CT124">
        <v>6.6000000000000003E-2</v>
      </c>
      <c r="CU124">
        <v>6.6000000000000003E-2</v>
      </c>
      <c r="CV124">
        <v>8.8900000000000007E-2</v>
      </c>
      <c r="CW124">
        <v>8.8900000000000007E-2</v>
      </c>
      <c r="CX124">
        <v>8.8900000000000007E-2</v>
      </c>
      <c r="CY124">
        <v>7.1099999999999997E-2</v>
      </c>
      <c r="CZ124">
        <v>7.1099999999999997E-2</v>
      </c>
      <c r="DA124">
        <v>7.1099999999999997E-2</v>
      </c>
      <c r="DB124">
        <v>6.0999999999999999E-2</v>
      </c>
      <c r="DC124">
        <v>6.0999999999999999E-2</v>
      </c>
      <c r="DD124">
        <v>6.0999999999999999E-2</v>
      </c>
      <c r="DE124">
        <v>5.0799999999999998E-2</v>
      </c>
      <c r="DF124">
        <v>6.0999999999999999E-2</v>
      </c>
      <c r="DG124">
        <v>5.5899999999999998E-2</v>
      </c>
      <c r="DH124">
        <v>0</v>
      </c>
      <c r="DI124">
        <v>11</v>
      </c>
      <c r="DJ124">
        <v>3.8100000000000002E-2</v>
      </c>
      <c r="DK124" t="s">
        <v>301</v>
      </c>
      <c r="DL124" t="s">
        <v>141</v>
      </c>
      <c r="DM124">
        <v>8252</v>
      </c>
      <c r="DN124">
        <v>8231</v>
      </c>
      <c r="DO124">
        <v>1284</v>
      </c>
      <c r="DP124" t="s">
        <v>619</v>
      </c>
      <c r="DQ124" t="s">
        <v>142</v>
      </c>
      <c r="DR124" t="s">
        <v>799</v>
      </c>
      <c r="DS124">
        <v>20050604</v>
      </c>
      <c r="DT124" t="s">
        <v>415</v>
      </c>
      <c r="DU124">
        <v>119</v>
      </c>
      <c r="DV124" t="s">
        <v>143</v>
      </c>
    </row>
    <row r="125" spans="1:126">
      <c r="A125" t="s">
        <v>126</v>
      </c>
      <c r="B125">
        <v>4</v>
      </c>
      <c r="C125">
        <v>22.5</v>
      </c>
      <c r="D125">
        <v>42220</v>
      </c>
      <c r="E125">
        <v>1006</v>
      </c>
      <c r="F125" t="s">
        <v>145</v>
      </c>
      <c r="G125">
        <v>20050609</v>
      </c>
      <c r="H125" t="s">
        <v>433</v>
      </c>
      <c r="I125" t="s">
        <v>236</v>
      </c>
      <c r="J125">
        <v>20050610</v>
      </c>
      <c r="K125">
        <v>20051209</v>
      </c>
      <c r="L125" t="s">
        <v>800</v>
      </c>
      <c r="M125" t="s">
        <v>797</v>
      </c>
      <c r="N125" t="s">
        <v>801</v>
      </c>
      <c r="O125" t="s">
        <v>802</v>
      </c>
      <c r="P125">
        <v>1.3608</v>
      </c>
      <c r="Q125" t="s">
        <v>135</v>
      </c>
      <c r="R125" t="s">
        <v>136</v>
      </c>
      <c r="S125" t="s">
        <v>135</v>
      </c>
      <c r="T125" t="s">
        <v>137</v>
      </c>
      <c r="U125" t="s">
        <v>137</v>
      </c>
      <c r="V125">
        <v>0</v>
      </c>
      <c r="W125" t="s">
        <v>286</v>
      </c>
      <c r="X125">
        <v>143.5</v>
      </c>
      <c r="Y125">
        <v>20050607</v>
      </c>
      <c r="Z125" t="s">
        <v>138</v>
      </c>
      <c r="AA125" t="s">
        <v>206</v>
      </c>
      <c r="AB125">
        <v>9806249</v>
      </c>
      <c r="AC125">
        <v>40</v>
      </c>
      <c r="AD125">
        <v>59.72</v>
      </c>
      <c r="AE125">
        <v>51.7</v>
      </c>
      <c r="AF125">
        <v>10.19</v>
      </c>
      <c r="AG125">
        <v>9</v>
      </c>
      <c r="AH125">
        <v>9.1</v>
      </c>
      <c r="AI125">
        <v>100</v>
      </c>
      <c r="AJ125" t="s">
        <v>803</v>
      </c>
      <c r="AK125">
        <v>40</v>
      </c>
      <c r="AL125">
        <v>9.9</v>
      </c>
      <c r="AM125">
        <v>12.6</v>
      </c>
      <c r="AN125">
        <v>22.5</v>
      </c>
      <c r="AO125">
        <v>0</v>
      </c>
      <c r="AP125">
        <v>3145</v>
      </c>
      <c r="AQ125">
        <v>3152</v>
      </c>
      <c r="AR125">
        <v>3149</v>
      </c>
      <c r="AS125">
        <v>13.2</v>
      </c>
      <c r="AT125">
        <v>13.6</v>
      </c>
      <c r="AU125">
        <v>13.3</v>
      </c>
      <c r="AV125">
        <v>2.23</v>
      </c>
      <c r="AW125">
        <v>2.31</v>
      </c>
      <c r="AX125">
        <v>2.2799999999999998</v>
      </c>
      <c r="AY125">
        <v>5.6</v>
      </c>
      <c r="AZ125">
        <v>5.8</v>
      </c>
      <c r="BA125">
        <v>5.8</v>
      </c>
      <c r="BB125" t="s">
        <v>168</v>
      </c>
      <c r="BC125" t="s">
        <v>168</v>
      </c>
      <c r="BD125" t="s">
        <v>168</v>
      </c>
      <c r="BE125">
        <v>840</v>
      </c>
      <c r="BF125">
        <v>864</v>
      </c>
      <c r="BG125">
        <v>850</v>
      </c>
      <c r="BH125">
        <v>143</v>
      </c>
      <c r="BI125">
        <v>143.80000000000001</v>
      </c>
      <c r="BJ125">
        <v>143.4</v>
      </c>
      <c r="BK125">
        <v>87.3</v>
      </c>
      <c r="BL125">
        <v>88.2</v>
      </c>
      <c r="BM125">
        <v>87.7</v>
      </c>
      <c r="BN125">
        <v>93.2</v>
      </c>
      <c r="BO125">
        <v>93.8</v>
      </c>
      <c r="BP125">
        <v>93.5</v>
      </c>
      <c r="BQ125">
        <v>5.6</v>
      </c>
      <c r="BR125">
        <v>6</v>
      </c>
      <c r="BS125">
        <v>5.8</v>
      </c>
      <c r="BT125">
        <v>27.3</v>
      </c>
      <c r="BU125">
        <v>30.4</v>
      </c>
      <c r="BV125">
        <v>28.5</v>
      </c>
      <c r="BW125">
        <v>276</v>
      </c>
      <c r="BX125">
        <v>276</v>
      </c>
      <c r="BY125">
        <v>276</v>
      </c>
      <c r="BZ125">
        <v>10.1</v>
      </c>
      <c r="CA125">
        <v>11.8</v>
      </c>
      <c r="CB125">
        <v>10.9</v>
      </c>
      <c r="CC125">
        <v>0.3</v>
      </c>
      <c r="CD125">
        <v>0.3</v>
      </c>
      <c r="CE125">
        <v>0.3</v>
      </c>
      <c r="CF125">
        <v>0.5</v>
      </c>
      <c r="CG125">
        <v>0.5</v>
      </c>
      <c r="CH125">
        <v>0.5</v>
      </c>
      <c r="CI125">
        <v>35</v>
      </c>
      <c r="CJ125">
        <v>35</v>
      </c>
      <c r="CK125">
        <v>35</v>
      </c>
      <c r="CL125">
        <v>167.1</v>
      </c>
      <c r="CM125">
        <v>206.7</v>
      </c>
      <c r="CN125">
        <v>182.6</v>
      </c>
      <c r="CO125">
        <v>1660</v>
      </c>
      <c r="CP125">
        <v>720</v>
      </c>
      <c r="CQ125">
        <v>540</v>
      </c>
      <c r="CR125">
        <v>1740</v>
      </c>
      <c r="CS125">
        <v>6.6000000000000003E-2</v>
      </c>
      <c r="CT125">
        <v>6.6000000000000003E-2</v>
      </c>
      <c r="CU125">
        <v>6.6000000000000003E-2</v>
      </c>
      <c r="CV125">
        <v>8.8900000000000007E-2</v>
      </c>
      <c r="CW125">
        <v>8.8900000000000007E-2</v>
      </c>
      <c r="CX125">
        <v>8.8900000000000007E-2</v>
      </c>
      <c r="CY125">
        <v>7.1099999999999997E-2</v>
      </c>
      <c r="CZ125">
        <v>7.1099999999999997E-2</v>
      </c>
      <c r="DA125">
        <v>7.1099999999999997E-2</v>
      </c>
      <c r="DB125">
        <v>6.0999999999999999E-2</v>
      </c>
      <c r="DC125">
        <v>6.0999999999999999E-2</v>
      </c>
      <c r="DD125">
        <v>6.0999999999999999E-2</v>
      </c>
      <c r="DE125">
        <v>5.0799999999999998E-2</v>
      </c>
      <c r="DF125">
        <v>6.0999999999999999E-2</v>
      </c>
      <c r="DG125">
        <v>5.5899999999999998E-2</v>
      </c>
      <c r="DH125">
        <v>0</v>
      </c>
      <c r="DI125">
        <v>12</v>
      </c>
      <c r="DJ125">
        <v>4.8300000000000003E-2</v>
      </c>
      <c r="DK125" t="s">
        <v>301</v>
      </c>
      <c r="DL125" t="s">
        <v>141</v>
      </c>
      <c r="DM125">
        <v>8252</v>
      </c>
      <c r="DN125">
        <v>8231</v>
      </c>
      <c r="DO125">
        <v>1284</v>
      </c>
      <c r="DP125" t="s">
        <v>499</v>
      </c>
      <c r="DQ125" t="s">
        <v>142</v>
      </c>
      <c r="DR125" t="s">
        <v>804</v>
      </c>
      <c r="DS125">
        <v>20050609</v>
      </c>
      <c r="DT125" t="s">
        <v>433</v>
      </c>
      <c r="DU125">
        <v>119</v>
      </c>
      <c r="DV125" t="s">
        <v>143</v>
      </c>
    </row>
    <row r="126" spans="1:126">
      <c r="A126" t="s">
        <v>160</v>
      </c>
      <c r="B126">
        <v>3</v>
      </c>
      <c r="C126">
        <v>12.1</v>
      </c>
      <c r="D126">
        <v>54212</v>
      </c>
      <c r="E126">
        <v>1009</v>
      </c>
      <c r="F126" t="s">
        <v>145</v>
      </c>
      <c r="G126">
        <v>20050705</v>
      </c>
      <c r="H126" t="s">
        <v>685</v>
      </c>
      <c r="I126" t="s">
        <v>236</v>
      </c>
      <c r="J126">
        <v>20050708</v>
      </c>
      <c r="K126">
        <v>20060105</v>
      </c>
      <c r="L126">
        <v>20050701</v>
      </c>
      <c r="M126" t="s">
        <v>133</v>
      </c>
      <c r="N126" t="s">
        <v>133</v>
      </c>
      <c r="O126" t="s">
        <v>133</v>
      </c>
      <c r="P126">
        <v>-0.7944</v>
      </c>
      <c r="Q126" t="s">
        <v>135</v>
      </c>
      <c r="R126" t="s">
        <v>136</v>
      </c>
      <c r="S126" t="s">
        <v>135</v>
      </c>
      <c r="T126" t="s">
        <v>137</v>
      </c>
      <c r="U126" t="s">
        <v>137</v>
      </c>
      <c r="V126">
        <v>0</v>
      </c>
      <c r="W126" t="s">
        <v>151</v>
      </c>
      <c r="X126">
        <v>143.5</v>
      </c>
      <c r="Y126">
        <v>20050703</v>
      </c>
      <c r="Z126" t="s">
        <v>138</v>
      </c>
      <c r="AA126" t="s">
        <v>809</v>
      </c>
      <c r="AB126" t="s">
        <v>769</v>
      </c>
      <c r="AC126">
        <v>40</v>
      </c>
      <c r="AD126">
        <v>63.81</v>
      </c>
      <c r="AE126">
        <v>54.96</v>
      </c>
      <c r="AF126">
        <v>10.48</v>
      </c>
      <c r="AG126">
        <v>9.25</v>
      </c>
      <c r="AH126">
        <v>9.42</v>
      </c>
      <c r="AI126">
        <v>40</v>
      </c>
      <c r="AJ126" t="s">
        <v>810</v>
      </c>
      <c r="AK126">
        <v>40</v>
      </c>
      <c r="AL126">
        <v>6.7</v>
      </c>
      <c r="AM126">
        <v>5.4</v>
      </c>
      <c r="AN126">
        <v>12.1</v>
      </c>
      <c r="AO126">
        <v>0</v>
      </c>
      <c r="AP126">
        <v>3141</v>
      </c>
      <c r="AQ126">
        <v>3157</v>
      </c>
      <c r="AR126">
        <v>3150</v>
      </c>
      <c r="AS126">
        <v>13.4</v>
      </c>
      <c r="AT126">
        <v>13.6</v>
      </c>
      <c r="AU126">
        <v>13.5</v>
      </c>
      <c r="AV126">
        <v>2.16</v>
      </c>
      <c r="AW126">
        <v>2.27</v>
      </c>
      <c r="AX126">
        <v>2.21</v>
      </c>
      <c r="AY126">
        <v>4070</v>
      </c>
      <c r="AZ126">
        <v>4702.8</v>
      </c>
      <c r="BA126">
        <v>4381.7</v>
      </c>
      <c r="BB126">
        <v>1235.5</v>
      </c>
      <c r="BC126">
        <v>1787.4</v>
      </c>
      <c r="BD126">
        <v>1532.6</v>
      </c>
      <c r="BE126">
        <v>835</v>
      </c>
      <c r="BF126">
        <v>862</v>
      </c>
      <c r="BG126">
        <v>851</v>
      </c>
      <c r="BH126">
        <v>143.5</v>
      </c>
      <c r="BI126">
        <v>143.69999999999999</v>
      </c>
      <c r="BJ126">
        <v>143.6</v>
      </c>
      <c r="BK126">
        <v>87.5</v>
      </c>
      <c r="BL126">
        <v>88.4</v>
      </c>
      <c r="BM126">
        <v>87.9</v>
      </c>
      <c r="BN126">
        <v>93.1</v>
      </c>
      <c r="BO126">
        <v>94.2</v>
      </c>
      <c r="BP126">
        <v>93.4</v>
      </c>
      <c r="BQ126">
        <v>5.3</v>
      </c>
      <c r="BR126">
        <v>5.8</v>
      </c>
      <c r="BS126">
        <v>5.6</v>
      </c>
      <c r="BT126">
        <v>31.6</v>
      </c>
      <c r="BU126">
        <v>41.3</v>
      </c>
      <c r="BV126">
        <v>36.299999999999997</v>
      </c>
      <c r="BW126">
        <v>270</v>
      </c>
      <c r="BX126">
        <v>280</v>
      </c>
      <c r="BY126">
        <v>276</v>
      </c>
      <c r="BZ126">
        <v>10.5</v>
      </c>
      <c r="CA126">
        <v>11.1</v>
      </c>
      <c r="CB126">
        <v>10.8</v>
      </c>
      <c r="CC126">
        <v>0.3</v>
      </c>
      <c r="CD126">
        <v>0.4</v>
      </c>
      <c r="CE126">
        <v>0.3</v>
      </c>
      <c r="CF126">
        <v>0.47</v>
      </c>
      <c r="CG126">
        <v>0.53</v>
      </c>
      <c r="CH126">
        <v>0.5</v>
      </c>
      <c r="CI126">
        <v>35</v>
      </c>
      <c r="CJ126">
        <v>35</v>
      </c>
      <c r="CK126">
        <v>35</v>
      </c>
      <c r="CL126">
        <v>105.3</v>
      </c>
      <c r="CM126">
        <v>244.7</v>
      </c>
      <c r="CN126">
        <v>214.8</v>
      </c>
      <c r="CO126">
        <v>1660</v>
      </c>
      <c r="CP126">
        <v>720</v>
      </c>
      <c r="CQ126">
        <v>540</v>
      </c>
      <c r="CR126">
        <v>1800</v>
      </c>
      <c r="CS126">
        <v>6.0999999999999999E-2</v>
      </c>
      <c r="CT126">
        <v>7.6200000000000004E-2</v>
      </c>
      <c r="CU126">
        <v>7.1099999999999997E-2</v>
      </c>
      <c r="CV126">
        <v>8.8900000000000007E-2</v>
      </c>
      <c r="CW126">
        <v>0.1067</v>
      </c>
      <c r="CX126">
        <v>9.7799999999999998E-2</v>
      </c>
      <c r="CY126">
        <v>6.0999999999999999E-2</v>
      </c>
      <c r="CZ126">
        <v>6.0999999999999999E-2</v>
      </c>
      <c r="DA126">
        <v>6.0999999999999999E-2</v>
      </c>
      <c r="DB126">
        <v>6.8599999999999994E-2</v>
      </c>
      <c r="DC126">
        <v>7.3700000000000002E-2</v>
      </c>
      <c r="DD126">
        <v>7.1099999999999997E-2</v>
      </c>
      <c r="DE126">
        <v>6.0999999999999999E-2</v>
      </c>
      <c r="DF126">
        <v>6.8599999999999994E-2</v>
      </c>
      <c r="DG126">
        <v>6.4799999999999996E-2</v>
      </c>
      <c r="DH126">
        <v>0</v>
      </c>
      <c r="DI126">
        <v>4</v>
      </c>
      <c r="DJ126">
        <v>4.8300000000000003E-2</v>
      </c>
      <c r="DK126" t="s">
        <v>811</v>
      </c>
      <c r="DL126">
        <v>152</v>
      </c>
      <c r="DM126">
        <v>8252</v>
      </c>
      <c r="DN126" t="s">
        <v>188</v>
      </c>
      <c r="DO126">
        <v>1219</v>
      </c>
      <c r="DP126">
        <v>2405</v>
      </c>
      <c r="DQ126" t="s">
        <v>142</v>
      </c>
      <c r="DR126">
        <v>156</v>
      </c>
      <c r="DS126">
        <v>20050705</v>
      </c>
      <c r="DT126" t="s">
        <v>685</v>
      </c>
      <c r="DU126">
        <v>152</v>
      </c>
      <c r="DV126" t="s">
        <v>143</v>
      </c>
    </row>
    <row r="127" spans="1:126">
      <c r="A127" t="s">
        <v>126</v>
      </c>
      <c r="B127">
        <v>3</v>
      </c>
      <c r="C127">
        <v>9</v>
      </c>
      <c r="D127">
        <v>56394</v>
      </c>
      <c r="E127" t="s">
        <v>144</v>
      </c>
      <c r="F127" t="s">
        <v>145</v>
      </c>
      <c r="G127">
        <v>20050721</v>
      </c>
      <c r="H127" t="s">
        <v>745</v>
      </c>
      <c r="I127" t="s">
        <v>236</v>
      </c>
      <c r="J127">
        <v>20050722</v>
      </c>
      <c r="K127">
        <v>20060121</v>
      </c>
      <c r="L127" t="s">
        <v>812</v>
      </c>
      <c r="M127" t="s">
        <v>487</v>
      </c>
      <c r="N127" t="s">
        <v>813</v>
      </c>
      <c r="O127" t="s">
        <v>814</v>
      </c>
      <c r="P127">
        <v>0.30170000000000002</v>
      </c>
      <c r="Q127" t="s">
        <v>135</v>
      </c>
      <c r="R127" t="s">
        <v>136</v>
      </c>
      <c r="S127" t="s">
        <v>135</v>
      </c>
      <c r="T127" t="s">
        <v>137</v>
      </c>
      <c r="U127" t="s">
        <v>137</v>
      </c>
      <c r="V127">
        <v>0</v>
      </c>
      <c r="W127" t="s">
        <v>286</v>
      </c>
      <c r="X127">
        <v>143.5</v>
      </c>
      <c r="Y127">
        <v>20050719</v>
      </c>
      <c r="Z127" t="s">
        <v>138</v>
      </c>
      <c r="AA127" t="s">
        <v>553</v>
      </c>
      <c r="AB127">
        <v>9806249</v>
      </c>
      <c r="AC127">
        <v>40</v>
      </c>
      <c r="AD127">
        <v>71.63</v>
      </c>
      <c r="AE127">
        <v>66.67</v>
      </c>
      <c r="AF127">
        <v>11.17</v>
      </c>
      <c r="AG127">
        <v>10.27</v>
      </c>
      <c r="AH127">
        <v>10.39</v>
      </c>
      <c r="AI127">
        <v>90</v>
      </c>
      <c r="AJ127" t="s">
        <v>815</v>
      </c>
      <c r="AK127">
        <v>40</v>
      </c>
      <c r="AL127">
        <v>6.6</v>
      </c>
      <c r="AM127">
        <v>2.4</v>
      </c>
      <c r="AN127">
        <v>9</v>
      </c>
      <c r="AO127">
        <v>0</v>
      </c>
      <c r="AP127">
        <v>3147</v>
      </c>
      <c r="AQ127">
        <v>3155</v>
      </c>
      <c r="AR127">
        <v>3151.3</v>
      </c>
      <c r="AS127">
        <v>13.3</v>
      </c>
      <c r="AT127">
        <v>13.5</v>
      </c>
      <c r="AU127">
        <v>13.5</v>
      </c>
      <c r="AV127">
        <v>2.15</v>
      </c>
      <c r="AW127">
        <v>2.21</v>
      </c>
      <c r="AX127">
        <v>2.19</v>
      </c>
      <c r="AY127">
        <v>5.5</v>
      </c>
      <c r="AZ127">
        <v>6.2</v>
      </c>
      <c r="BA127">
        <v>5.8</v>
      </c>
      <c r="BB127" t="s">
        <v>168</v>
      </c>
      <c r="BC127" t="s">
        <v>168</v>
      </c>
      <c r="BD127" t="s">
        <v>168</v>
      </c>
      <c r="BE127">
        <v>832</v>
      </c>
      <c r="BF127">
        <v>848</v>
      </c>
      <c r="BG127">
        <v>840</v>
      </c>
      <c r="BH127">
        <v>142.80000000000001</v>
      </c>
      <c r="BI127">
        <v>143.9</v>
      </c>
      <c r="BJ127">
        <v>143.6</v>
      </c>
      <c r="BK127">
        <v>87.2</v>
      </c>
      <c r="BL127">
        <v>88.5</v>
      </c>
      <c r="BM127">
        <v>87.9</v>
      </c>
      <c r="BN127">
        <v>93</v>
      </c>
      <c r="BO127">
        <v>94</v>
      </c>
      <c r="BP127">
        <v>93.5</v>
      </c>
      <c r="BQ127">
        <v>5.4</v>
      </c>
      <c r="BR127">
        <v>5.9</v>
      </c>
      <c r="BS127">
        <v>5.7</v>
      </c>
      <c r="BT127">
        <v>25.7</v>
      </c>
      <c r="BU127">
        <v>29.4</v>
      </c>
      <c r="BV127">
        <v>27.3</v>
      </c>
      <c r="BW127">
        <v>276</v>
      </c>
      <c r="BX127">
        <v>276</v>
      </c>
      <c r="BY127">
        <v>276</v>
      </c>
      <c r="BZ127">
        <v>1</v>
      </c>
      <c r="CA127">
        <v>10.1</v>
      </c>
      <c r="CB127">
        <v>9.9</v>
      </c>
      <c r="CC127">
        <v>0.3</v>
      </c>
      <c r="CD127">
        <v>0.4</v>
      </c>
      <c r="CE127">
        <v>0.3</v>
      </c>
      <c r="CF127">
        <v>0.5</v>
      </c>
      <c r="CG127">
        <v>0.5</v>
      </c>
      <c r="CH127">
        <v>0.5</v>
      </c>
      <c r="CI127">
        <v>35</v>
      </c>
      <c r="CJ127">
        <v>35</v>
      </c>
      <c r="CK127">
        <v>35</v>
      </c>
      <c r="CL127">
        <v>127.4</v>
      </c>
      <c r="CM127">
        <v>141.6</v>
      </c>
      <c r="CN127">
        <v>133.69999999999999</v>
      </c>
      <c r="CO127">
        <v>1660</v>
      </c>
      <c r="CP127">
        <v>720</v>
      </c>
      <c r="CQ127">
        <v>540</v>
      </c>
      <c r="CR127">
        <v>1750</v>
      </c>
      <c r="CS127">
        <v>5.5899999999999998E-2</v>
      </c>
      <c r="CT127">
        <v>5.5899999999999998E-2</v>
      </c>
      <c r="CU127">
        <v>5.5899999999999998E-2</v>
      </c>
      <c r="CV127">
        <v>8.6400000000000005E-2</v>
      </c>
      <c r="CW127">
        <v>8.6400000000000005E-2</v>
      </c>
      <c r="CX127">
        <v>8.6400000000000005E-2</v>
      </c>
      <c r="CY127">
        <v>7.6200000000000004E-2</v>
      </c>
      <c r="CZ127">
        <v>7.6200000000000004E-2</v>
      </c>
      <c r="DA127">
        <v>7.6200000000000004E-2</v>
      </c>
      <c r="DB127">
        <v>5.0799999999999998E-2</v>
      </c>
      <c r="DC127">
        <v>5.5899999999999998E-2</v>
      </c>
      <c r="DD127">
        <v>5.33E-2</v>
      </c>
      <c r="DE127">
        <v>5.0799999999999998E-2</v>
      </c>
      <c r="DF127">
        <v>6.6000000000000003E-2</v>
      </c>
      <c r="DG127">
        <v>5.8400000000000001E-2</v>
      </c>
      <c r="DH127">
        <v>0</v>
      </c>
      <c r="DI127">
        <v>5</v>
      </c>
      <c r="DJ127">
        <v>3.8100000000000002E-2</v>
      </c>
      <c r="DK127" t="s">
        <v>816</v>
      </c>
      <c r="DL127" t="s">
        <v>808</v>
      </c>
      <c r="DM127">
        <v>8252</v>
      </c>
      <c r="DN127">
        <v>8231</v>
      </c>
      <c r="DO127">
        <v>1216</v>
      </c>
      <c r="DP127">
        <v>2405</v>
      </c>
      <c r="DQ127" t="s">
        <v>142</v>
      </c>
      <c r="DR127">
        <v>2</v>
      </c>
      <c r="DS127">
        <v>20050721</v>
      </c>
      <c r="DT127" t="s">
        <v>745</v>
      </c>
      <c r="DU127" t="s">
        <v>817</v>
      </c>
      <c r="DV127" t="s">
        <v>143</v>
      </c>
    </row>
    <row r="128" spans="1:126">
      <c r="A128" t="s">
        <v>126</v>
      </c>
      <c r="B128">
        <v>3</v>
      </c>
      <c r="C128">
        <v>5.9</v>
      </c>
      <c r="D128">
        <v>52643</v>
      </c>
      <c r="E128" t="s">
        <v>577</v>
      </c>
      <c r="F128" t="s">
        <v>145</v>
      </c>
      <c r="G128">
        <v>20051106</v>
      </c>
      <c r="H128" t="s">
        <v>251</v>
      </c>
      <c r="I128" t="s">
        <v>295</v>
      </c>
      <c r="J128">
        <v>20051107</v>
      </c>
      <c r="K128" t="s">
        <v>624</v>
      </c>
      <c r="L128" t="s">
        <v>797</v>
      </c>
      <c r="M128" t="s">
        <v>268</v>
      </c>
      <c r="N128" t="s">
        <v>736</v>
      </c>
      <c r="O128" t="s">
        <v>133</v>
      </c>
      <c r="P128">
        <v>-2.3843000000000001</v>
      </c>
      <c r="Q128" t="s">
        <v>135</v>
      </c>
      <c r="R128" t="s">
        <v>136</v>
      </c>
      <c r="S128" t="s">
        <v>135</v>
      </c>
      <c r="T128" t="s">
        <v>137</v>
      </c>
      <c r="U128" t="s">
        <v>137</v>
      </c>
      <c r="V128">
        <v>0</v>
      </c>
      <c r="W128" t="s">
        <v>286</v>
      </c>
      <c r="X128">
        <v>143.5</v>
      </c>
      <c r="Y128">
        <v>20051104</v>
      </c>
      <c r="Z128" t="s">
        <v>138</v>
      </c>
      <c r="AA128" t="s">
        <v>287</v>
      </c>
      <c r="AB128" t="s">
        <v>828</v>
      </c>
      <c r="AC128">
        <v>40</v>
      </c>
      <c r="AD128">
        <v>59.04</v>
      </c>
      <c r="AE128">
        <v>10.19</v>
      </c>
      <c r="AF128">
        <v>52.55</v>
      </c>
      <c r="AG128">
        <v>9.2200000000000006</v>
      </c>
      <c r="AH128">
        <v>9.4</v>
      </c>
      <c r="AI128">
        <v>120</v>
      </c>
      <c r="AJ128" t="s">
        <v>829</v>
      </c>
      <c r="AK128">
        <v>40</v>
      </c>
      <c r="AL128">
        <v>4.3</v>
      </c>
      <c r="AM128">
        <v>1.6</v>
      </c>
      <c r="AN128">
        <v>5.9</v>
      </c>
      <c r="AO128">
        <v>0</v>
      </c>
      <c r="AP128">
        <v>3146</v>
      </c>
      <c r="AQ128">
        <v>3155</v>
      </c>
      <c r="AR128">
        <v>3150</v>
      </c>
      <c r="AS128">
        <v>13.2</v>
      </c>
      <c r="AT128">
        <v>13.4</v>
      </c>
      <c r="AU128">
        <v>13.3</v>
      </c>
      <c r="AV128">
        <v>2.16</v>
      </c>
      <c r="AW128">
        <v>2.21</v>
      </c>
      <c r="AX128">
        <v>2.1800000000000002</v>
      </c>
      <c r="AY128">
        <v>6</v>
      </c>
      <c r="AZ128">
        <v>6.7</v>
      </c>
      <c r="BA128">
        <v>6.4</v>
      </c>
      <c r="BB128" t="s">
        <v>168</v>
      </c>
      <c r="BC128" t="s">
        <v>168</v>
      </c>
      <c r="BD128" t="s">
        <v>168</v>
      </c>
      <c r="BE128">
        <v>835</v>
      </c>
      <c r="BF128">
        <v>861</v>
      </c>
      <c r="BG128">
        <v>848</v>
      </c>
      <c r="BH128">
        <v>142.80000000000001</v>
      </c>
      <c r="BI128">
        <v>144</v>
      </c>
      <c r="BJ128">
        <v>143.4</v>
      </c>
      <c r="BK128">
        <v>87.3</v>
      </c>
      <c r="BL128">
        <v>88.5</v>
      </c>
      <c r="BM128">
        <v>87.8</v>
      </c>
      <c r="BN128">
        <v>93</v>
      </c>
      <c r="BO128">
        <v>94</v>
      </c>
      <c r="BP128">
        <v>93.4</v>
      </c>
      <c r="BQ128">
        <v>5.4</v>
      </c>
      <c r="BR128">
        <v>5.8</v>
      </c>
      <c r="BS128">
        <v>5.6</v>
      </c>
      <c r="BT128">
        <v>25.6</v>
      </c>
      <c r="BU128">
        <v>30.2</v>
      </c>
      <c r="BV128">
        <v>27.6</v>
      </c>
      <c r="BW128">
        <v>276</v>
      </c>
      <c r="BX128">
        <v>276</v>
      </c>
      <c r="BY128">
        <v>276</v>
      </c>
      <c r="BZ128">
        <v>9.5</v>
      </c>
      <c r="CA128">
        <v>10.1</v>
      </c>
      <c r="CB128">
        <v>10.1</v>
      </c>
      <c r="CC128">
        <v>0.3</v>
      </c>
      <c r="CD128">
        <v>0.4</v>
      </c>
      <c r="CE128">
        <v>0.3</v>
      </c>
      <c r="CF128">
        <v>0.5</v>
      </c>
      <c r="CG128">
        <v>0.5</v>
      </c>
      <c r="CH128">
        <v>0.5</v>
      </c>
      <c r="CI128">
        <v>35</v>
      </c>
      <c r="CJ128">
        <v>35</v>
      </c>
      <c r="CK128">
        <v>35</v>
      </c>
      <c r="CL128">
        <v>161.4</v>
      </c>
      <c r="CM128">
        <v>172.7</v>
      </c>
      <c r="CN128">
        <v>167.4</v>
      </c>
      <c r="CO128">
        <v>1660</v>
      </c>
      <c r="CP128">
        <v>720</v>
      </c>
      <c r="CQ128">
        <v>540</v>
      </c>
      <c r="CR128">
        <v>1720</v>
      </c>
      <c r="CS128">
        <v>5.0799999999999998E-2</v>
      </c>
      <c r="CT128">
        <v>5.0799999999999998E-2</v>
      </c>
      <c r="CU128">
        <v>5.0799999999999998E-2</v>
      </c>
      <c r="CV128">
        <v>9.4E-2</v>
      </c>
      <c r="CW128">
        <v>9.4E-2</v>
      </c>
      <c r="CX128">
        <v>9.4E-2</v>
      </c>
      <c r="CY128">
        <v>7.6200000000000004E-2</v>
      </c>
      <c r="CZ128">
        <v>7.6200000000000004E-2</v>
      </c>
      <c r="DA128">
        <v>7.6200000000000004E-2</v>
      </c>
      <c r="DB128">
        <v>5.5899999999999998E-2</v>
      </c>
      <c r="DC128">
        <v>6.0999999999999999E-2</v>
      </c>
      <c r="DD128">
        <v>5.8400000000000001E-2</v>
      </c>
      <c r="DE128">
        <v>5.0799999999999998E-2</v>
      </c>
      <c r="DF128">
        <v>6.0999999999999999E-2</v>
      </c>
      <c r="DG128">
        <v>5.5899999999999998E-2</v>
      </c>
      <c r="DH128">
        <v>0</v>
      </c>
      <c r="DI128">
        <v>22</v>
      </c>
      <c r="DJ128">
        <v>5.0799999999999998E-2</v>
      </c>
      <c r="DK128" t="s">
        <v>816</v>
      </c>
      <c r="DL128" t="s">
        <v>808</v>
      </c>
      <c r="DM128">
        <v>8252</v>
      </c>
      <c r="DN128">
        <v>8231</v>
      </c>
      <c r="DO128">
        <v>1216</v>
      </c>
      <c r="DP128" t="s">
        <v>559</v>
      </c>
      <c r="DQ128" t="s">
        <v>142</v>
      </c>
      <c r="DR128" t="s">
        <v>348</v>
      </c>
      <c r="DS128">
        <v>20051106</v>
      </c>
      <c r="DT128" t="s">
        <v>251</v>
      </c>
      <c r="DU128" t="s">
        <v>817</v>
      </c>
      <c r="DV128" t="s">
        <v>143</v>
      </c>
    </row>
    <row r="129" spans="1:126">
      <c r="A129" t="s">
        <v>126</v>
      </c>
      <c r="B129">
        <v>3</v>
      </c>
      <c r="C129">
        <v>12.7</v>
      </c>
      <c r="D129">
        <v>57425</v>
      </c>
      <c r="E129">
        <v>1009</v>
      </c>
      <c r="F129" t="s">
        <v>145</v>
      </c>
      <c r="G129">
        <v>20051110</v>
      </c>
      <c r="H129" t="s">
        <v>441</v>
      </c>
      <c r="I129" t="s">
        <v>236</v>
      </c>
      <c r="J129">
        <v>20051111</v>
      </c>
      <c r="K129" t="s">
        <v>624</v>
      </c>
      <c r="L129">
        <v>20051107</v>
      </c>
      <c r="M129" t="s">
        <v>133</v>
      </c>
      <c r="N129" t="s">
        <v>133</v>
      </c>
      <c r="O129" t="s">
        <v>133</v>
      </c>
      <c r="P129">
        <v>-0.51400000000000001</v>
      </c>
      <c r="Q129" t="s">
        <v>135</v>
      </c>
      <c r="R129" t="s">
        <v>136</v>
      </c>
      <c r="S129" t="s">
        <v>135</v>
      </c>
      <c r="T129" t="s">
        <v>137</v>
      </c>
      <c r="U129" t="s">
        <v>137</v>
      </c>
      <c r="V129">
        <v>0</v>
      </c>
      <c r="W129" t="s">
        <v>286</v>
      </c>
      <c r="X129">
        <v>143.5</v>
      </c>
      <c r="Y129">
        <v>20051108</v>
      </c>
      <c r="Z129" t="s">
        <v>138</v>
      </c>
      <c r="AA129" t="s">
        <v>441</v>
      </c>
      <c r="AB129" t="s">
        <v>828</v>
      </c>
      <c r="AC129">
        <v>40</v>
      </c>
      <c r="AD129">
        <v>63.9</v>
      </c>
      <c r="AE129">
        <v>10.56</v>
      </c>
      <c r="AF129">
        <v>55.86</v>
      </c>
      <c r="AG129">
        <v>9.43</v>
      </c>
      <c r="AH129">
        <v>9.56</v>
      </c>
      <c r="AI129">
        <v>200</v>
      </c>
      <c r="AJ129" t="s">
        <v>830</v>
      </c>
      <c r="AK129">
        <v>40</v>
      </c>
      <c r="AL129">
        <v>6.5</v>
      </c>
      <c r="AM129">
        <v>6.2</v>
      </c>
      <c r="AN129">
        <v>12.7</v>
      </c>
      <c r="AO129">
        <v>0</v>
      </c>
      <c r="AP129">
        <v>3149</v>
      </c>
      <c r="AQ129">
        <v>3157</v>
      </c>
      <c r="AR129">
        <v>3154</v>
      </c>
      <c r="AS129">
        <v>13.2</v>
      </c>
      <c r="AT129">
        <v>13.5</v>
      </c>
      <c r="AU129">
        <v>13.3</v>
      </c>
      <c r="AV129">
        <v>2.15</v>
      </c>
      <c r="AW129">
        <v>2.25</v>
      </c>
      <c r="AX129">
        <v>2.23</v>
      </c>
      <c r="AY129">
        <v>6.2</v>
      </c>
      <c r="AZ129">
        <v>7.1</v>
      </c>
      <c r="BA129">
        <v>6.9</v>
      </c>
      <c r="BB129" t="s">
        <v>168</v>
      </c>
      <c r="BC129" t="s">
        <v>168</v>
      </c>
      <c r="BD129" t="s">
        <v>168</v>
      </c>
      <c r="BE129">
        <v>845</v>
      </c>
      <c r="BF129">
        <v>856</v>
      </c>
      <c r="BG129">
        <v>851</v>
      </c>
      <c r="BH129">
        <v>143.1</v>
      </c>
      <c r="BI129">
        <v>143.80000000000001</v>
      </c>
      <c r="BJ129">
        <v>143.4</v>
      </c>
      <c r="BK129">
        <v>87.7</v>
      </c>
      <c r="BL129">
        <v>88.4</v>
      </c>
      <c r="BM129">
        <v>88</v>
      </c>
      <c r="BN129">
        <v>93.3</v>
      </c>
      <c r="BO129">
        <v>94</v>
      </c>
      <c r="BP129">
        <v>93.7</v>
      </c>
      <c r="BQ129">
        <v>5.5</v>
      </c>
      <c r="BR129">
        <v>5.8</v>
      </c>
      <c r="BS129">
        <v>5.6</v>
      </c>
      <c r="BT129">
        <v>25.1</v>
      </c>
      <c r="BU129">
        <v>28.2</v>
      </c>
      <c r="BV129">
        <v>26.4</v>
      </c>
      <c r="BW129">
        <v>276</v>
      </c>
      <c r="BX129">
        <v>276</v>
      </c>
      <c r="BY129">
        <v>276</v>
      </c>
      <c r="BZ129">
        <v>8.4</v>
      </c>
      <c r="CA129">
        <v>10.1</v>
      </c>
      <c r="CB129">
        <v>8.6</v>
      </c>
      <c r="CC129">
        <v>0.3</v>
      </c>
      <c r="CD129">
        <v>0.4</v>
      </c>
      <c r="CE129">
        <v>0.3</v>
      </c>
      <c r="CF129">
        <v>0.5</v>
      </c>
      <c r="CG129">
        <v>0.5</v>
      </c>
      <c r="CH129">
        <v>0.5</v>
      </c>
      <c r="CI129">
        <v>35</v>
      </c>
      <c r="CJ129">
        <v>35</v>
      </c>
      <c r="CK129">
        <v>35</v>
      </c>
      <c r="CL129">
        <v>150.1</v>
      </c>
      <c r="CM129">
        <v>178.4</v>
      </c>
      <c r="CN129">
        <v>166.3</v>
      </c>
      <c r="CO129">
        <v>1660</v>
      </c>
      <c r="CP129">
        <v>720</v>
      </c>
      <c r="CQ129">
        <v>540</v>
      </c>
      <c r="CR129">
        <v>1640</v>
      </c>
      <c r="CS129">
        <v>6.8599999999999994E-2</v>
      </c>
      <c r="CT129">
        <v>6.8599999999999994E-2</v>
      </c>
      <c r="CU129">
        <v>6.8599999999999994E-2</v>
      </c>
      <c r="CV129">
        <v>8.8900000000000007E-2</v>
      </c>
      <c r="CW129">
        <v>8.8900000000000007E-2</v>
      </c>
      <c r="CX129">
        <v>8.8900000000000007E-2</v>
      </c>
      <c r="CY129">
        <v>7.6200000000000004E-2</v>
      </c>
      <c r="CZ129">
        <v>7.6200000000000004E-2</v>
      </c>
      <c r="DA129">
        <v>7.6200000000000004E-2</v>
      </c>
      <c r="DB129">
        <v>5.5899999999999998E-2</v>
      </c>
      <c r="DC129">
        <v>6.0999999999999999E-2</v>
      </c>
      <c r="DD129">
        <v>5.8400000000000001E-2</v>
      </c>
      <c r="DE129">
        <v>5.0799999999999998E-2</v>
      </c>
      <c r="DF129">
        <v>6.0999999999999999E-2</v>
      </c>
      <c r="DG129">
        <v>5.5899999999999998E-2</v>
      </c>
      <c r="DH129">
        <v>0</v>
      </c>
      <c r="DI129">
        <v>23</v>
      </c>
      <c r="DJ129">
        <v>5.33E-2</v>
      </c>
      <c r="DK129" t="s">
        <v>816</v>
      </c>
      <c r="DL129" t="s">
        <v>808</v>
      </c>
      <c r="DM129">
        <v>8252</v>
      </c>
      <c r="DN129">
        <v>8231</v>
      </c>
      <c r="DO129">
        <v>1216</v>
      </c>
      <c r="DP129" t="s">
        <v>559</v>
      </c>
      <c r="DQ129" t="s">
        <v>142</v>
      </c>
      <c r="DR129" t="s">
        <v>368</v>
      </c>
      <c r="DS129">
        <v>20051110</v>
      </c>
      <c r="DT129" t="s">
        <v>441</v>
      </c>
      <c r="DU129" t="s">
        <v>817</v>
      </c>
      <c r="DV129" t="s">
        <v>143</v>
      </c>
    </row>
    <row r="130" spans="1:126">
      <c r="A130" t="s">
        <v>160</v>
      </c>
      <c r="B130">
        <v>4</v>
      </c>
      <c r="C130">
        <v>13.2</v>
      </c>
      <c r="D130">
        <v>53342</v>
      </c>
      <c r="E130" t="s">
        <v>577</v>
      </c>
      <c r="F130" t="s">
        <v>145</v>
      </c>
      <c r="G130">
        <v>20051114</v>
      </c>
      <c r="H130" t="s">
        <v>836</v>
      </c>
      <c r="I130" t="s">
        <v>236</v>
      </c>
      <c r="J130">
        <v>20051114</v>
      </c>
      <c r="K130">
        <v>20060514</v>
      </c>
      <c r="L130" t="s">
        <v>382</v>
      </c>
      <c r="M130" t="s">
        <v>133</v>
      </c>
      <c r="N130" t="s">
        <v>133</v>
      </c>
      <c r="O130" t="s">
        <v>133</v>
      </c>
      <c r="P130">
        <v>0.2135</v>
      </c>
      <c r="Q130" t="s">
        <v>135</v>
      </c>
      <c r="R130" t="s">
        <v>136</v>
      </c>
      <c r="S130" t="s">
        <v>135</v>
      </c>
      <c r="T130" t="s">
        <v>137</v>
      </c>
      <c r="U130" t="s">
        <v>137</v>
      </c>
      <c r="V130">
        <v>0</v>
      </c>
      <c r="W130" t="s">
        <v>151</v>
      </c>
      <c r="X130">
        <v>143.5</v>
      </c>
      <c r="Y130">
        <v>20051112</v>
      </c>
      <c r="Z130" t="s">
        <v>138</v>
      </c>
      <c r="AA130" t="s">
        <v>837</v>
      </c>
      <c r="AB130" t="s">
        <v>838</v>
      </c>
      <c r="AC130">
        <v>40</v>
      </c>
      <c r="AD130">
        <v>58.99</v>
      </c>
      <c r="AE130">
        <v>52.18</v>
      </c>
      <c r="AF130">
        <v>10.17</v>
      </c>
      <c r="AG130">
        <v>9.1</v>
      </c>
      <c r="AH130">
        <v>9.24</v>
      </c>
      <c r="AI130">
        <v>90</v>
      </c>
      <c r="AJ130" t="s">
        <v>839</v>
      </c>
      <c r="AK130">
        <v>40</v>
      </c>
      <c r="AL130">
        <v>7</v>
      </c>
      <c r="AM130">
        <v>6.2</v>
      </c>
      <c r="AN130">
        <v>13.2</v>
      </c>
      <c r="AO130">
        <v>0</v>
      </c>
      <c r="AP130">
        <v>3147</v>
      </c>
      <c r="AQ130">
        <v>3152</v>
      </c>
      <c r="AR130">
        <v>3150</v>
      </c>
      <c r="AS130">
        <v>13.4</v>
      </c>
      <c r="AT130">
        <v>13.6</v>
      </c>
      <c r="AU130">
        <v>13.4</v>
      </c>
      <c r="AV130">
        <v>2.14</v>
      </c>
      <c r="AW130">
        <v>2.23</v>
      </c>
      <c r="AX130">
        <v>2.19</v>
      </c>
      <c r="AY130">
        <v>3649</v>
      </c>
      <c r="AZ130">
        <v>3997</v>
      </c>
      <c r="BA130">
        <v>3821</v>
      </c>
      <c r="BB130">
        <v>1871</v>
      </c>
      <c r="BC130">
        <v>2129</v>
      </c>
      <c r="BD130">
        <v>2046</v>
      </c>
      <c r="BE130">
        <v>845</v>
      </c>
      <c r="BF130">
        <v>856</v>
      </c>
      <c r="BG130">
        <v>850</v>
      </c>
      <c r="BH130">
        <v>143.4</v>
      </c>
      <c r="BI130">
        <v>143.6</v>
      </c>
      <c r="BJ130">
        <v>143.5</v>
      </c>
      <c r="BK130">
        <v>87.7</v>
      </c>
      <c r="BL130">
        <v>88.2</v>
      </c>
      <c r="BM130">
        <v>87.9</v>
      </c>
      <c r="BN130">
        <v>93.2</v>
      </c>
      <c r="BO130">
        <v>94.1</v>
      </c>
      <c r="BP130">
        <v>93.6</v>
      </c>
      <c r="BQ130">
        <v>5.3</v>
      </c>
      <c r="BR130">
        <v>6.1</v>
      </c>
      <c r="BS130">
        <v>5.6</v>
      </c>
      <c r="BT130">
        <v>26.4</v>
      </c>
      <c r="BU130">
        <v>27.3</v>
      </c>
      <c r="BV130">
        <v>26.7</v>
      </c>
      <c r="BW130">
        <v>267</v>
      </c>
      <c r="BX130">
        <v>293</v>
      </c>
      <c r="BY130">
        <v>273</v>
      </c>
      <c r="BZ130">
        <v>9.9</v>
      </c>
      <c r="CA130">
        <v>10.5</v>
      </c>
      <c r="CB130">
        <v>10.3</v>
      </c>
      <c r="CC130">
        <v>0.5</v>
      </c>
      <c r="CD130">
        <v>0.8</v>
      </c>
      <c r="CE130">
        <v>0.6</v>
      </c>
      <c r="CF130">
        <v>0.48</v>
      </c>
      <c r="CG130">
        <v>0.53</v>
      </c>
      <c r="CH130">
        <v>0.5</v>
      </c>
      <c r="CI130">
        <v>35</v>
      </c>
      <c r="CJ130">
        <v>35</v>
      </c>
      <c r="CK130">
        <v>35</v>
      </c>
      <c r="CL130">
        <v>181</v>
      </c>
      <c r="CM130">
        <v>222</v>
      </c>
      <c r="CN130">
        <v>195</v>
      </c>
      <c r="CO130">
        <v>1660</v>
      </c>
      <c r="CP130">
        <v>720</v>
      </c>
      <c r="CQ130">
        <v>540</v>
      </c>
      <c r="CR130">
        <v>1750</v>
      </c>
      <c r="CS130">
        <v>8.3799999999999999E-2</v>
      </c>
      <c r="CT130">
        <v>8.8900000000000007E-2</v>
      </c>
      <c r="CU130">
        <v>8.6400000000000005E-2</v>
      </c>
      <c r="CV130">
        <v>8.8900000000000007E-2</v>
      </c>
      <c r="CW130">
        <v>9.6500000000000002E-2</v>
      </c>
      <c r="CX130">
        <v>9.2100000000000001E-2</v>
      </c>
      <c r="CY130">
        <v>6.8599999999999994E-2</v>
      </c>
      <c r="CZ130">
        <v>7.3700000000000002E-2</v>
      </c>
      <c r="DA130">
        <v>6.9800000000000001E-2</v>
      </c>
      <c r="DB130">
        <v>6.6000000000000003E-2</v>
      </c>
      <c r="DC130">
        <v>7.1099999999999997E-2</v>
      </c>
      <c r="DD130">
        <v>6.8599999999999994E-2</v>
      </c>
      <c r="DE130">
        <v>6.8599999999999994E-2</v>
      </c>
      <c r="DF130">
        <v>7.3700000000000002E-2</v>
      </c>
      <c r="DG130">
        <v>7.1099999999999997E-2</v>
      </c>
      <c r="DH130">
        <v>5.1000000000000004E-3</v>
      </c>
      <c r="DI130">
        <v>2</v>
      </c>
      <c r="DJ130">
        <v>3.56E-2</v>
      </c>
      <c r="DK130">
        <v>205</v>
      </c>
      <c r="DL130">
        <v>205</v>
      </c>
      <c r="DM130">
        <v>8252</v>
      </c>
      <c r="DN130" t="s">
        <v>188</v>
      </c>
      <c r="DO130">
        <v>1286</v>
      </c>
      <c r="DP130">
        <v>2405</v>
      </c>
      <c r="DQ130" t="s">
        <v>142</v>
      </c>
      <c r="DR130">
        <v>165</v>
      </c>
      <c r="DS130">
        <v>20051114</v>
      </c>
      <c r="DT130" t="s">
        <v>836</v>
      </c>
      <c r="DU130" t="s">
        <v>840</v>
      </c>
      <c r="DV130" t="s">
        <v>143</v>
      </c>
    </row>
    <row r="131" spans="1:126">
      <c r="A131" t="s">
        <v>126</v>
      </c>
      <c r="B131">
        <v>3</v>
      </c>
      <c r="C131">
        <v>8</v>
      </c>
      <c r="D131">
        <v>56715</v>
      </c>
      <c r="E131" t="s">
        <v>144</v>
      </c>
      <c r="F131" t="s">
        <v>145</v>
      </c>
      <c r="G131">
        <v>20051118</v>
      </c>
      <c r="H131" t="s">
        <v>726</v>
      </c>
      <c r="I131" t="s">
        <v>236</v>
      </c>
      <c r="J131">
        <v>20051121</v>
      </c>
      <c r="K131">
        <v>20060518</v>
      </c>
      <c r="L131" t="s">
        <v>133</v>
      </c>
      <c r="M131" t="s">
        <v>133</v>
      </c>
      <c r="N131" t="s">
        <v>133</v>
      </c>
      <c r="O131" t="s">
        <v>133</v>
      </c>
      <c r="P131">
        <v>-0.1293</v>
      </c>
      <c r="Q131" t="s">
        <v>135</v>
      </c>
      <c r="R131" t="s">
        <v>136</v>
      </c>
      <c r="S131" t="s">
        <v>135</v>
      </c>
      <c r="T131" t="s">
        <v>137</v>
      </c>
      <c r="U131" t="s">
        <v>137</v>
      </c>
      <c r="V131">
        <v>0</v>
      </c>
      <c r="W131" t="s">
        <v>286</v>
      </c>
      <c r="X131">
        <v>143.5</v>
      </c>
      <c r="Y131">
        <v>20051116</v>
      </c>
      <c r="Z131" t="s">
        <v>138</v>
      </c>
      <c r="AA131" t="s">
        <v>265</v>
      </c>
      <c r="AB131" t="s">
        <v>828</v>
      </c>
      <c r="AC131">
        <v>40</v>
      </c>
      <c r="AD131">
        <v>71.41</v>
      </c>
      <c r="AE131">
        <v>10.89</v>
      </c>
      <c r="AF131">
        <v>65.48</v>
      </c>
      <c r="AG131">
        <v>10.220000000000001</v>
      </c>
      <c r="AH131">
        <v>10.31</v>
      </c>
      <c r="AI131">
        <v>40</v>
      </c>
      <c r="AJ131" t="s">
        <v>841</v>
      </c>
      <c r="AK131">
        <v>40</v>
      </c>
      <c r="AL131">
        <v>5.0999999999999996</v>
      </c>
      <c r="AM131">
        <v>2.9</v>
      </c>
      <c r="AN131">
        <v>8</v>
      </c>
      <c r="AO131">
        <v>0</v>
      </c>
      <c r="AP131">
        <v>3145</v>
      </c>
      <c r="AQ131">
        <v>3153</v>
      </c>
      <c r="AR131">
        <v>3149.8</v>
      </c>
      <c r="AS131">
        <v>13.2</v>
      </c>
      <c r="AT131">
        <v>13.4</v>
      </c>
      <c r="AU131">
        <v>13.3</v>
      </c>
      <c r="AV131">
        <v>2.2000000000000002</v>
      </c>
      <c r="AW131">
        <v>2.2400000000000002</v>
      </c>
      <c r="AX131">
        <v>2.2200000000000002</v>
      </c>
      <c r="AY131">
        <v>6</v>
      </c>
      <c r="AZ131">
        <v>6.4</v>
      </c>
      <c r="BA131">
        <v>6.2</v>
      </c>
      <c r="BB131" t="s">
        <v>168</v>
      </c>
      <c r="BC131" t="s">
        <v>168</v>
      </c>
      <c r="BD131" t="s">
        <v>168</v>
      </c>
      <c r="BE131">
        <v>835</v>
      </c>
      <c r="BF131">
        <v>870</v>
      </c>
      <c r="BG131">
        <v>853</v>
      </c>
      <c r="BH131">
        <v>142.9</v>
      </c>
      <c r="BI131">
        <v>143.9</v>
      </c>
      <c r="BJ131">
        <v>143.30000000000001</v>
      </c>
      <c r="BK131">
        <v>87.3</v>
      </c>
      <c r="BL131">
        <v>88.2</v>
      </c>
      <c r="BM131">
        <v>87.8</v>
      </c>
      <c r="BN131">
        <v>93.1</v>
      </c>
      <c r="BO131">
        <v>93.7</v>
      </c>
      <c r="BP131">
        <v>93.5</v>
      </c>
      <c r="BQ131">
        <v>5.4</v>
      </c>
      <c r="BR131">
        <v>5.9</v>
      </c>
      <c r="BS131">
        <v>5.6</v>
      </c>
      <c r="BT131">
        <v>22.8</v>
      </c>
      <c r="BU131">
        <v>26.1</v>
      </c>
      <c r="BV131">
        <v>24.6</v>
      </c>
      <c r="BW131">
        <v>276</v>
      </c>
      <c r="BX131">
        <v>276</v>
      </c>
      <c r="BY131">
        <v>276</v>
      </c>
      <c r="BZ131">
        <v>10.1</v>
      </c>
      <c r="CA131">
        <v>10.1</v>
      </c>
      <c r="CB131">
        <v>10.1</v>
      </c>
      <c r="CC131">
        <v>0.3</v>
      </c>
      <c r="CD131">
        <v>0.3</v>
      </c>
      <c r="CE131">
        <v>0.3</v>
      </c>
      <c r="CF131">
        <v>0.45</v>
      </c>
      <c r="CG131">
        <v>0.55000000000000004</v>
      </c>
      <c r="CH131">
        <v>0.5</v>
      </c>
      <c r="CI131">
        <v>35</v>
      </c>
      <c r="CJ131">
        <v>35</v>
      </c>
      <c r="CK131">
        <v>35</v>
      </c>
      <c r="CL131">
        <v>178.4</v>
      </c>
      <c r="CM131">
        <v>201</v>
      </c>
      <c r="CN131">
        <v>189.9</v>
      </c>
      <c r="CO131">
        <v>1660</v>
      </c>
      <c r="CP131">
        <v>720</v>
      </c>
      <c r="CQ131">
        <v>540</v>
      </c>
      <c r="CR131">
        <v>1800</v>
      </c>
      <c r="CS131">
        <v>7.1099999999999997E-2</v>
      </c>
      <c r="CT131">
        <v>7.1099999999999997E-2</v>
      </c>
      <c r="CU131">
        <v>7.1099999999999997E-2</v>
      </c>
      <c r="CV131">
        <v>8.6400000000000005E-2</v>
      </c>
      <c r="CW131">
        <v>8.6400000000000005E-2</v>
      </c>
      <c r="CX131">
        <v>8.6400000000000005E-2</v>
      </c>
      <c r="CY131">
        <v>7.6200000000000004E-2</v>
      </c>
      <c r="CZ131">
        <v>7.6200000000000004E-2</v>
      </c>
      <c r="DA131">
        <v>7.6200000000000004E-2</v>
      </c>
      <c r="DB131">
        <v>5.8400000000000001E-2</v>
      </c>
      <c r="DC131">
        <v>6.3500000000000001E-2</v>
      </c>
      <c r="DD131">
        <v>6.0999999999999999E-2</v>
      </c>
      <c r="DE131">
        <v>5.0799999999999998E-2</v>
      </c>
      <c r="DF131">
        <v>5.5899999999999998E-2</v>
      </c>
      <c r="DG131">
        <v>5.33E-2</v>
      </c>
      <c r="DH131">
        <v>0</v>
      </c>
      <c r="DI131">
        <v>25</v>
      </c>
      <c r="DJ131">
        <v>4.3200000000000002E-2</v>
      </c>
      <c r="DK131" t="s">
        <v>842</v>
      </c>
      <c r="DL131">
        <v>9682</v>
      </c>
      <c r="DM131">
        <v>8252</v>
      </c>
      <c r="DN131">
        <v>8231</v>
      </c>
      <c r="DO131">
        <v>1216</v>
      </c>
      <c r="DP131" t="s">
        <v>559</v>
      </c>
      <c r="DQ131" t="s">
        <v>142</v>
      </c>
      <c r="DR131" t="s">
        <v>843</v>
      </c>
      <c r="DS131">
        <v>20051118</v>
      </c>
      <c r="DT131" t="s">
        <v>726</v>
      </c>
      <c r="DU131" t="s">
        <v>817</v>
      </c>
      <c r="DV131" t="s">
        <v>143</v>
      </c>
    </row>
    <row r="132" spans="1:126">
      <c r="A132" t="s">
        <v>239</v>
      </c>
      <c r="B132">
        <v>1</v>
      </c>
      <c r="C132">
        <v>13.7</v>
      </c>
      <c r="D132">
        <v>41577</v>
      </c>
      <c r="E132">
        <v>1006</v>
      </c>
      <c r="F132" t="s">
        <v>145</v>
      </c>
      <c r="G132">
        <v>20060120</v>
      </c>
      <c r="H132" t="s">
        <v>844</v>
      </c>
      <c r="I132" t="s">
        <v>236</v>
      </c>
      <c r="J132">
        <v>20060126</v>
      </c>
      <c r="K132">
        <v>20060720</v>
      </c>
      <c r="L132" t="s">
        <v>133</v>
      </c>
      <c r="M132" t="s">
        <v>133</v>
      </c>
      <c r="N132" t="s">
        <v>133</v>
      </c>
      <c r="O132" t="s">
        <v>133</v>
      </c>
      <c r="P132">
        <v>-0.4536</v>
      </c>
      <c r="Q132" t="s">
        <v>135</v>
      </c>
      <c r="R132" t="s">
        <v>136</v>
      </c>
      <c r="S132" t="s">
        <v>135</v>
      </c>
      <c r="T132" t="s">
        <v>137</v>
      </c>
      <c r="U132" t="s">
        <v>137</v>
      </c>
      <c r="V132">
        <v>0</v>
      </c>
      <c r="W132" t="s">
        <v>164</v>
      </c>
      <c r="X132">
        <v>143.5</v>
      </c>
      <c r="Y132">
        <v>20060118</v>
      </c>
      <c r="Z132" t="s">
        <v>138</v>
      </c>
      <c r="AA132" t="s">
        <v>493</v>
      </c>
      <c r="AB132" t="s">
        <v>845</v>
      </c>
      <c r="AC132">
        <v>40</v>
      </c>
      <c r="AD132">
        <v>59.83</v>
      </c>
      <c r="AE132">
        <v>50.87</v>
      </c>
      <c r="AF132">
        <v>10.15</v>
      </c>
      <c r="AG132">
        <v>8.85</v>
      </c>
      <c r="AH132">
        <v>8.98</v>
      </c>
      <c r="AI132">
        <v>60</v>
      </c>
      <c r="AJ132">
        <v>41577</v>
      </c>
      <c r="AK132">
        <v>40</v>
      </c>
      <c r="AL132">
        <v>6.8</v>
      </c>
      <c r="AM132">
        <v>6.9</v>
      </c>
      <c r="AN132">
        <v>13.7</v>
      </c>
      <c r="AO132">
        <v>0</v>
      </c>
      <c r="AP132">
        <v>3129</v>
      </c>
      <c r="AQ132">
        <v>3169</v>
      </c>
      <c r="AR132">
        <v>3149</v>
      </c>
      <c r="AS132">
        <v>13.4</v>
      </c>
      <c r="AT132">
        <v>13.4</v>
      </c>
      <c r="AU132">
        <v>13.4</v>
      </c>
      <c r="AV132">
        <v>2.2000000000000002</v>
      </c>
      <c r="AW132">
        <v>2.3199999999999998</v>
      </c>
      <c r="AX132">
        <v>2.25</v>
      </c>
      <c r="AY132">
        <v>5667.2</v>
      </c>
      <c r="AZ132">
        <v>5734.4</v>
      </c>
      <c r="BA132">
        <v>5700.1</v>
      </c>
      <c r="BB132" t="s">
        <v>168</v>
      </c>
      <c r="BC132" t="s">
        <v>168</v>
      </c>
      <c r="BD132" t="s">
        <v>168</v>
      </c>
      <c r="BE132">
        <v>849</v>
      </c>
      <c r="BF132">
        <v>849</v>
      </c>
      <c r="BG132">
        <v>849</v>
      </c>
      <c r="BH132">
        <v>142.5</v>
      </c>
      <c r="BI132">
        <v>144</v>
      </c>
      <c r="BJ132">
        <v>143.4</v>
      </c>
      <c r="BK132">
        <v>87.1</v>
      </c>
      <c r="BL132">
        <v>88.4</v>
      </c>
      <c r="BM132">
        <v>87.8</v>
      </c>
      <c r="BN132">
        <v>92.8</v>
      </c>
      <c r="BO132">
        <v>93.8</v>
      </c>
      <c r="BP132">
        <v>93.4</v>
      </c>
      <c r="BQ132">
        <v>5.2</v>
      </c>
      <c r="BR132">
        <v>6</v>
      </c>
      <c r="BS132">
        <v>5.6</v>
      </c>
      <c r="BT132">
        <v>25.7</v>
      </c>
      <c r="BU132">
        <v>34.200000000000003</v>
      </c>
      <c r="BV132">
        <v>30.6</v>
      </c>
      <c r="BW132">
        <v>272</v>
      </c>
      <c r="BX132">
        <v>279</v>
      </c>
      <c r="BY132">
        <v>269</v>
      </c>
      <c r="BZ132">
        <v>13.8</v>
      </c>
      <c r="CA132">
        <v>16.5</v>
      </c>
      <c r="CB132">
        <v>15.1</v>
      </c>
      <c r="CC132">
        <v>0.3</v>
      </c>
      <c r="CD132">
        <v>0.3</v>
      </c>
      <c r="CE132">
        <v>0.3</v>
      </c>
      <c r="CF132">
        <v>0.5</v>
      </c>
      <c r="CG132">
        <v>0.55000000000000004</v>
      </c>
      <c r="CH132">
        <v>0.51</v>
      </c>
      <c r="CI132">
        <v>35</v>
      </c>
      <c r="CJ132">
        <v>35</v>
      </c>
      <c r="CK132">
        <v>35</v>
      </c>
      <c r="CL132">
        <v>283.2</v>
      </c>
      <c r="CM132">
        <v>288.2</v>
      </c>
      <c r="CN132">
        <v>283.3</v>
      </c>
      <c r="CO132">
        <v>1660</v>
      </c>
      <c r="CP132">
        <v>720</v>
      </c>
      <c r="CQ132">
        <v>540</v>
      </c>
      <c r="CR132">
        <v>1900</v>
      </c>
      <c r="CS132">
        <v>7.1800000000000003E-2</v>
      </c>
      <c r="CT132">
        <v>7.1800000000000003E-2</v>
      </c>
      <c r="CU132">
        <v>7.1800000000000003E-2</v>
      </c>
      <c r="CV132">
        <v>9.7199999999999995E-2</v>
      </c>
      <c r="CW132">
        <v>9.7199999999999995E-2</v>
      </c>
      <c r="CX132">
        <v>9.7199999999999995E-2</v>
      </c>
      <c r="CY132">
        <v>6.0999999999999999E-2</v>
      </c>
      <c r="CZ132">
        <v>6.3500000000000001E-2</v>
      </c>
      <c r="DA132">
        <v>6.2199999999999998E-2</v>
      </c>
      <c r="DB132">
        <v>5.33E-2</v>
      </c>
      <c r="DC132">
        <v>6.0900000000000003E-2</v>
      </c>
      <c r="DD132">
        <v>5.7099999999999998E-2</v>
      </c>
      <c r="DE132">
        <v>5.5800000000000002E-2</v>
      </c>
      <c r="DF132">
        <v>6.0900000000000003E-2</v>
      </c>
      <c r="DG132">
        <v>5.8299999999999998E-2</v>
      </c>
      <c r="DH132">
        <v>0</v>
      </c>
      <c r="DI132">
        <v>6</v>
      </c>
      <c r="DJ132">
        <v>5.5800000000000002E-2</v>
      </c>
      <c r="DK132">
        <v>49486</v>
      </c>
      <c r="DL132">
        <v>6775</v>
      </c>
      <c r="DM132" t="s">
        <v>846</v>
      </c>
      <c r="DN132" t="s">
        <v>847</v>
      </c>
      <c r="DO132">
        <v>488</v>
      </c>
      <c r="DP132">
        <v>2405</v>
      </c>
      <c r="DQ132" t="s">
        <v>142</v>
      </c>
      <c r="DR132" t="s">
        <v>848</v>
      </c>
      <c r="DS132">
        <v>20060120</v>
      </c>
      <c r="DT132" t="s">
        <v>844</v>
      </c>
      <c r="DU132">
        <v>91</v>
      </c>
      <c r="DV132" t="s">
        <v>143</v>
      </c>
    </row>
    <row r="133" spans="1:126">
      <c r="A133" t="s">
        <v>160</v>
      </c>
      <c r="B133">
        <v>3</v>
      </c>
      <c r="C133">
        <v>11.4</v>
      </c>
      <c r="D133">
        <v>54210</v>
      </c>
      <c r="E133" t="s">
        <v>144</v>
      </c>
      <c r="F133" t="s">
        <v>145</v>
      </c>
      <c r="G133">
        <v>20060128</v>
      </c>
      <c r="H133" t="s">
        <v>849</v>
      </c>
      <c r="I133" t="s">
        <v>295</v>
      </c>
      <c r="J133">
        <v>20060131</v>
      </c>
      <c r="K133" t="s">
        <v>624</v>
      </c>
      <c r="L133" t="s">
        <v>850</v>
      </c>
      <c r="M133" t="s">
        <v>133</v>
      </c>
      <c r="N133" t="s">
        <v>133</v>
      </c>
      <c r="O133" t="s">
        <v>133</v>
      </c>
      <c r="P133">
        <v>1.3362000000000001</v>
      </c>
      <c r="Q133" t="s">
        <v>135</v>
      </c>
      <c r="R133" t="s">
        <v>136</v>
      </c>
      <c r="S133" t="s">
        <v>135</v>
      </c>
      <c r="T133" t="s">
        <v>137</v>
      </c>
      <c r="U133" t="s">
        <v>137</v>
      </c>
      <c r="V133">
        <v>0</v>
      </c>
      <c r="W133" t="s">
        <v>147</v>
      </c>
      <c r="X133">
        <v>143.5</v>
      </c>
      <c r="Y133">
        <v>20060126</v>
      </c>
      <c r="Z133" t="s">
        <v>138</v>
      </c>
      <c r="AA133" t="s">
        <v>307</v>
      </c>
      <c r="AB133" t="s">
        <v>838</v>
      </c>
      <c r="AC133">
        <v>40</v>
      </c>
      <c r="AD133">
        <v>71.319999999999993</v>
      </c>
      <c r="AE133">
        <v>64.790000000000006</v>
      </c>
      <c r="AF133">
        <v>10.82</v>
      </c>
      <c r="AG133">
        <v>9.98</v>
      </c>
      <c r="AH133">
        <v>10.050000000000001</v>
      </c>
      <c r="AI133">
        <v>90</v>
      </c>
      <c r="AJ133" t="s">
        <v>851</v>
      </c>
      <c r="AK133">
        <v>40</v>
      </c>
      <c r="AL133">
        <v>2.5</v>
      </c>
      <c r="AM133">
        <v>8.9</v>
      </c>
      <c r="AN133">
        <v>11.4</v>
      </c>
      <c r="AO133">
        <v>0</v>
      </c>
      <c r="AP133">
        <v>3147</v>
      </c>
      <c r="AQ133">
        <v>3153</v>
      </c>
      <c r="AR133">
        <v>3150</v>
      </c>
      <c r="AS133">
        <v>13.3</v>
      </c>
      <c r="AT133">
        <v>13.8</v>
      </c>
      <c r="AU133">
        <v>13.5</v>
      </c>
      <c r="AV133">
        <v>2.21</v>
      </c>
      <c r="AW133">
        <v>2.4</v>
      </c>
      <c r="AX133">
        <v>2.31</v>
      </c>
      <c r="AY133">
        <v>4384.8</v>
      </c>
      <c r="AZ133">
        <v>4853.7</v>
      </c>
      <c r="BA133">
        <v>4658.8</v>
      </c>
      <c r="BB133">
        <v>1920.4</v>
      </c>
      <c r="BC133">
        <v>2033.7</v>
      </c>
      <c r="BD133">
        <v>1981</v>
      </c>
      <c r="BE133">
        <v>844</v>
      </c>
      <c r="BF133">
        <v>855</v>
      </c>
      <c r="BG133">
        <v>849</v>
      </c>
      <c r="BH133">
        <v>143.6</v>
      </c>
      <c r="BI133">
        <v>143.69999999999999</v>
      </c>
      <c r="BJ133">
        <v>143.6</v>
      </c>
      <c r="BK133">
        <v>87.5</v>
      </c>
      <c r="BL133">
        <v>88.4</v>
      </c>
      <c r="BM133">
        <v>87.9</v>
      </c>
      <c r="BN133">
        <v>93.5</v>
      </c>
      <c r="BO133">
        <v>94.6</v>
      </c>
      <c r="BP133">
        <v>94</v>
      </c>
      <c r="BQ133">
        <v>5.8</v>
      </c>
      <c r="BR133">
        <v>6.6</v>
      </c>
      <c r="BS133">
        <v>6.1</v>
      </c>
      <c r="BT133">
        <v>27.4</v>
      </c>
      <c r="BU133">
        <v>38.200000000000003</v>
      </c>
      <c r="BV133">
        <v>29.2</v>
      </c>
      <c r="BW133">
        <v>257</v>
      </c>
      <c r="BX133">
        <v>284</v>
      </c>
      <c r="BY133">
        <v>280</v>
      </c>
      <c r="BZ133">
        <v>10.1</v>
      </c>
      <c r="CA133">
        <v>10.6</v>
      </c>
      <c r="CB133">
        <v>10.3</v>
      </c>
      <c r="CC133">
        <v>0.1</v>
      </c>
      <c r="CD133">
        <v>0.5</v>
      </c>
      <c r="CE133">
        <v>0.2</v>
      </c>
      <c r="CF133">
        <v>0.49</v>
      </c>
      <c r="CG133">
        <v>0.51</v>
      </c>
      <c r="CH133">
        <v>0.5</v>
      </c>
      <c r="CI133">
        <v>35</v>
      </c>
      <c r="CJ133">
        <v>35</v>
      </c>
      <c r="CK133">
        <v>35</v>
      </c>
      <c r="CL133">
        <v>169.9</v>
      </c>
      <c r="CM133">
        <v>190.2</v>
      </c>
      <c r="CN133">
        <v>177.6</v>
      </c>
      <c r="CO133">
        <v>1660</v>
      </c>
      <c r="CP133">
        <v>720</v>
      </c>
      <c r="CQ133">
        <v>540</v>
      </c>
      <c r="CR133">
        <v>1750</v>
      </c>
      <c r="CS133">
        <v>7.8700000000000006E-2</v>
      </c>
      <c r="CT133">
        <v>8.1299999999999997E-2</v>
      </c>
      <c r="CU133">
        <v>0.08</v>
      </c>
      <c r="CV133">
        <v>9.9099999999999994E-2</v>
      </c>
      <c r="CW133">
        <v>0.1016</v>
      </c>
      <c r="CX133">
        <v>0.1003</v>
      </c>
      <c r="CY133">
        <v>6.0999999999999999E-2</v>
      </c>
      <c r="CZ133">
        <v>6.6000000000000003E-2</v>
      </c>
      <c r="DA133">
        <v>6.4100000000000004E-2</v>
      </c>
      <c r="DB133">
        <v>7.3700000000000002E-2</v>
      </c>
      <c r="DC133">
        <v>7.6200000000000004E-2</v>
      </c>
      <c r="DD133">
        <v>7.5600000000000001E-2</v>
      </c>
      <c r="DE133">
        <v>6.3500000000000001E-2</v>
      </c>
      <c r="DF133">
        <v>7.1099999999999997E-2</v>
      </c>
      <c r="DG133">
        <v>6.7299999999999999E-2</v>
      </c>
      <c r="DH133">
        <v>2.5000000000000001E-3</v>
      </c>
      <c r="DI133">
        <v>16</v>
      </c>
      <c r="DJ133">
        <v>4.0599999999999997E-2</v>
      </c>
      <c r="DK133" t="s">
        <v>811</v>
      </c>
      <c r="DL133">
        <v>152</v>
      </c>
      <c r="DM133">
        <v>8252</v>
      </c>
      <c r="DN133" t="s">
        <v>188</v>
      </c>
      <c r="DO133">
        <v>1219</v>
      </c>
      <c r="DP133">
        <v>2405</v>
      </c>
      <c r="DQ133" t="s">
        <v>142</v>
      </c>
      <c r="DR133">
        <v>169</v>
      </c>
      <c r="DS133">
        <v>20060128</v>
      </c>
      <c r="DT133" t="s">
        <v>849</v>
      </c>
      <c r="DU133">
        <v>152</v>
      </c>
      <c r="DV133" t="s">
        <v>143</v>
      </c>
    </row>
    <row r="134" spans="1:126">
      <c r="A134" t="s">
        <v>160</v>
      </c>
      <c r="B134">
        <v>3</v>
      </c>
      <c r="C134">
        <v>11.2</v>
      </c>
      <c r="D134">
        <v>54213</v>
      </c>
      <c r="E134">
        <v>1009</v>
      </c>
      <c r="F134" t="s">
        <v>145</v>
      </c>
      <c r="G134">
        <v>20060204</v>
      </c>
      <c r="H134" t="s">
        <v>852</v>
      </c>
      <c r="I134" t="s">
        <v>236</v>
      </c>
      <c r="J134">
        <v>20060206</v>
      </c>
      <c r="K134">
        <v>20060804</v>
      </c>
      <c r="L134">
        <v>20060131</v>
      </c>
      <c r="M134" t="s">
        <v>133</v>
      </c>
      <c r="N134" t="s">
        <v>133</v>
      </c>
      <c r="O134" t="s">
        <v>133</v>
      </c>
      <c r="P134">
        <v>-1.2150000000000001</v>
      </c>
      <c r="Q134" t="s">
        <v>135</v>
      </c>
      <c r="R134" t="s">
        <v>136</v>
      </c>
      <c r="S134" t="s">
        <v>135</v>
      </c>
      <c r="T134" t="s">
        <v>137</v>
      </c>
      <c r="U134" t="s">
        <v>137</v>
      </c>
      <c r="V134">
        <v>0</v>
      </c>
      <c r="W134" t="s">
        <v>151</v>
      </c>
      <c r="X134">
        <v>143.5</v>
      </c>
      <c r="Y134">
        <v>20060202</v>
      </c>
      <c r="Z134" t="s">
        <v>138</v>
      </c>
      <c r="AA134" t="s">
        <v>853</v>
      </c>
      <c r="AB134" t="s">
        <v>838</v>
      </c>
      <c r="AC134">
        <v>40</v>
      </c>
      <c r="AD134">
        <v>63.57</v>
      </c>
      <c r="AE134">
        <v>55.29</v>
      </c>
      <c r="AF134">
        <v>10.53</v>
      </c>
      <c r="AG134">
        <v>9.33</v>
      </c>
      <c r="AH134">
        <v>9.4499999999999993</v>
      </c>
      <c r="AI134">
        <v>90</v>
      </c>
      <c r="AJ134" t="s">
        <v>854</v>
      </c>
      <c r="AK134">
        <v>40</v>
      </c>
      <c r="AL134">
        <v>5.5</v>
      </c>
      <c r="AM134">
        <v>5.7</v>
      </c>
      <c r="AN134">
        <v>11.2</v>
      </c>
      <c r="AO134">
        <v>0</v>
      </c>
      <c r="AP134">
        <v>3148</v>
      </c>
      <c r="AQ134">
        <v>3153</v>
      </c>
      <c r="AR134">
        <v>3150</v>
      </c>
      <c r="AS134">
        <v>13.2</v>
      </c>
      <c r="AT134">
        <v>13.6</v>
      </c>
      <c r="AU134">
        <v>13.5</v>
      </c>
      <c r="AV134">
        <v>2.2400000000000002</v>
      </c>
      <c r="AW134">
        <v>2.44</v>
      </c>
      <c r="AX134">
        <v>2.33</v>
      </c>
      <c r="AY134">
        <v>4951.7</v>
      </c>
      <c r="AZ134">
        <v>5450.6</v>
      </c>
      <c r="BA134">
        <v>5180.5</v>
      </c>
      <c r="BB134">
        <v>1582.9</v>
      </c>
      <c r="BC134">
        <v>2085.1999999999998</v>
      </c>
      <c r="BD134">
        <v>1867.4</v>
      </c>
      <c r="BE134">
        <v>835</v>
      </c>
      <c r="BF134">
        <v>856</v>
      </c>
      <c r="BG134">
        <v>849</v>
      </c>
      <c r="BH134">
        <v>143.5</v>
      </c>
      <c r="BI134">
        <v>143.69999999999999</v>
      </c>
      <c r="BJ134">
        <v>143.6</v>
      </c>
      <c r="BK134">
        <v>87.4</v>
      </c>
      <c r="BL134">
        <v>88.4</v>
      </c>
      <c r="BM134">
        <v>87.8</v>
      </c>
      <c r="BN134">
        <v>92.9</v>
      </c>
      <c r="BO134">
        <v>94</v>
      </c>
      <c r="BP134">
        <v>93.4</v>
      </c>
      <c r="BQ134">
        <v>5.3</v>
      </c>
      <c r="BR134">
        <v>6.1</v>
      </c>
      <c r="BS134">
        <v>5.6</v>
      </c>
      <c r="BT134">
        <v>27.6</v>
      </c>
      <c r="BU134">
        <v>38.1</v>
      </c>
      <c r="BV134">
        <v>32.1</v>
      </c>
      <c r="BW134">
        <v>270</v>
      </c>
      <c r="BX134">
        <v>285</v>
      </c>
      <c r="BY134">
        <v>279</v>
      </c>
      <c r="BZ134">
        <v>9.9</v>
      </c>
      <c r="CA134">
        <v>10.4</v>
      </c>
      <c r="CB134">
        <v>10.199999999999999</v>
      </c>
      <c r="CC134">
        <v>0.1</v>
      </c>
      <c r="CD134">
        <v>0.3</v>
      </c>
      <c r="CE134">
        <v>0.2</v>
      </c>
      <c r="CF134">
        <v>0.48</v>
      </c>
      <c r="CG134">
        <v>0.51</v>
      </c>
      <c r="CH134">
        <v>0.5</v>
      </c>
      <c r="CI134">
        <v>35</v>
      </c>
      <c r="CJ134">
        <v>35</v>
      </c>
      <c r="CK134">
        <v>35</v>
      </c>
      <c r="CL134">
        <v>162.19999999999999</v>
      </c>
      <c r="CM134">
        <v>192.7</v>
      </c>
      <c r="CN134">
        <v>174.4</v>
      </c>
      <c r="CO134">
        <v>1660</v>
      </c>
      <c r="CP134">
        <v>720</v>
      </c>
      <c r="CQ134">
        <v>540</v>
      </c>
      <c r="CR134">
        <v>1750</v>
      </c>
      <c r="CS134">
        <v>7.3700000000000002E-2</v>
      </c>
      <c r="CT134">
        <v>8.1299999999999997E-2</v>
      </c>
      <c r="CU134">
        <v>7.6700000000000004E-2</v>
      </c>
      <c r="CV134">
        <v>9.4E-2</v>
      </c>
      <c r="CW134">
        <v>0.1016</v>
      </c>
      <c r="CX134">
        <v>9.8400000000000001E-2</v>
      </c>
      <c r="CY134">
        <v>6.0999999999999999E-2</v>
      </c>
      <c r="CZ134">
        <v>6.6000000000000003E-2</v>
      </c>
      <c r="DA134">
        <v>6.3500000000000001E-2</v>
      </c>
      <c r="DB134">
        <v>6.3500000000000001E-2</v>
      </c>
      <c r="DC134">
        <v>6.8599999999999994E-2</v>
      </c>
      <c r="DD134">
        <v>6.6000000000000003E-2</v>
      </c>
      <c r="DE134">
        <v>5.5899999999999998E-2</v>
      </c>
      <c r="DF134">
        <v>6.0999999999999999E-2</v>
      </c>
      <c r="DG134">
        <v>5.8400000000000001E-2</v>
      </c>
      <c r="DH134">
        <v>5.1000000000000004E-3</v>
      </c>
      <c r="DI134">
        <v>17</v>
      </c>
      <c r="DJ134">
        <v>4.8300000000000003E-2</v>
      </c>
      <c r="DK134" t="s">
        <v>811</v>
      </c>
      <c r="DL134">
        <v>152</v>
      </c>
      <c r="DM134">
        <v>8252</v>
      </c>
      <c r="DN134" t="s">
        <v>188</v>
      </c>
      <c r="DO134">
        <v>1219</v>
      </c>
      <c r="DP134">
        <v>2405</v>
      </c>
      <c r="DQ134" t="s">
        <v>142</v>
      </c>
      <c r="DR134" t="s">
        <v>855</v>
      </c>
      <c r="DS134">
        <v>20060204</v>
      </c>
      <c r="DT134" t="s">
        <v>852</v>
      </c>
      <c r="DU134">
        <v>152</v>
      </c>
      <c r="DV134" t="s">
        <v>143</v>
      </c>
    </row>
    <row r="135" spans="1:126">
      <c r="A135" t="s">
        <v>126</v>
      </c>
      <c r="B135">
        <v>4</v>
      </c>
      <c r="C135">
        <v>13.9</v>
      </c>
      <c r="D135">
        <v>57929</v>
      </c>
      <c r="E135" t="s">
        <v>577</v>
      </c>
      <c r="F135" t="s">
        <v>145</v>
      </c>
      <c r="G135">
        <v>20060316</v>
      </c>
      <c r="H135" t="s">
        <v>579</v>
      </c>
      <c r="I135" t="s">
        <v>236</v>
      </c>
      <c r="J135">
        <v>20060317</v>
      </c>
      <c r="K135">
        <v>20060916</v>
      </c>
      <c r="L135" t="s">
        <v>689</v>
      </c>
      <c r="M135" t="s">
        <v>244</v>
      </c>
      <c r="N135" t="s">
        <v>382</v>
      </c>
      <c r="O135" t="s">
        <v>133</v>
      </c>
      <c r="P135">
        <v>0.46260000000000001</v>
      </c>
      <c r="Q135" t="s">
        <v>135</v>
      </c>
      <c r="R135" t="s">
        <v>136</v>
      </c>
      <c r="S135" t="s">
        <v>135</v>
      </c>
      <c r="T135" t="s">
        <v>137</v>
      </c>
      <c r="U135" t="s">
        <v>137</v>
      </c>
      <c r="V135">
        <v>0</v>
      </c>
      <c r="W135" t="s">
        <v>200</v>
      </c>
      <c r="X135">
        <v>143.5</v>
      </c>
      <c r="Y135">
        <v>20060314</v>
      </c>
      <c r="Z135" t="s">
        <v>138</v>
      </c>
      <c r="AA135" t="s">
        <v>856</v>
      </c>
      <c r="AB135" t="s">
        <v>828</v>
      </c>
      <c r="AC135">
        <v>40</v>
      </c>
      <c r="AD135">
        <v>59.04</v>
      </c>
      <c r="AE135">
        <v>10.17</v>
      </c>
      <c r="AF135">
        <v>52.34</v>
      </c>
      <c r="AG135">
        <v>9.18</v>
      </c>
      <c r="AH135">
        <v>9.3000000000000007</v>
      </c>
      <c r="AI135">
        <v>180</v>
      </c>
      <c r="AJ135" t="s">
        <v>857</v>
      </c>
      <c r="AK135">
        <v>40</v>
      </c>
      <c r="AL135">
        <v>6.8</v>
      </c>
      <c r="AM135">
        <v>7.1</v>
      </c>
      <c r="AN135">
        <v>13.9</v>
      </c>
      <c r="AO135">
        <v>0</v>
      </c>
      <c r="AP135">
        <v>3147</v>
      </c>
      <c r="AQ135">
        <v>3154</v>
      </c>
      <c r="AR135">
        <v>3149.7</v>
      </c>
      <c r="AS135">
        <v>13.4</v>
      </c>
      <c r="AT135">
        <v>13.8</v>
      </c>
      <c r="AU135">
        <v>13.6</v>
      </c>
      <c r="AV135">
        <v>2.19</v>
      </c>
      <c r="AW135">
        <v>2.23</v>
      </c>
      <c r="AX135">
        <v>2.21</v>
      </c>
      <c r="AY135">
        <v>6.2</v>
      </c>
      <c r="AZ135">
        <v>6.5</v>
      </c>
      <c r="BA135">
        <v>6.4</v>
      </c>
      <c r="BB135" t="s">
        <v>168</v>
      </c>
      <c r="BC135" t="s">
        <v>168</v>
      </c>
      <c r="BD135" t="s">
        <v>168</v>
      </c>
      <c r="BE135">
        <v>836</v>
      </c>
      <c r="BF135">
        <v>860</v>
      </c>
      <c r="BG135">
        <v>849</v>
      </c>
      <c r="BH135">
        <v>143.5</v>
      </c>
      <c r="BI135">
        <v>143.80000000000001</v>
      </c>
      <c r="BJ135">
        <v>143.6</v>
      </c>
      <c r="BK135">
        <v>87.8</v>
      </c>
      <c r="BL135">
        <v>88.2</v>
      </c>
      <c r="BM135">
        <v>88</v>
      </c>
      <c r="BN135">
        <v>93.6</v>
      </c>
      <c r="BO135">
        <v>94.1</v>
      </c>
      <c r="BP135">
        <v>93.8</v>
      </c>
      <c r="BQ135">
        <v>5.7</v>
      </c>
      <c r="BR135">
        <v>6.2</v>
      </c>
      <c r="BS135">
        <v>5.8</v>
      </c>
      <c r="BT135">
        <v>27.7</v>
      </c>
      <c r="BU135">
        <v>33.799999999999997</v>
      </c>
      <c r="BV135">
        <v>31</v>
      </c>
      <c r="BW135">
        <v>276</v>
      </c>
      <c r="BX135">
        <v>276</v>
      </c>
      <c r="BY135">
        <v>276</v>
      </c>
      <c r="BZ135">
        <v>10.1</v>
      </c>
      <c r="CA135">
        <v>10.1</v>
      </c>
      <c r="CB135">
        <v>10.1</v>
      </c>
      <c r="CC135">
        <v>0.4</v>
      </c>
      <c r="CD135">
        <v>0.4</v>
      </c>
      <c r="CE135">
        <v>0.4</v>
      </c>
      <c r="CF135">
        <v>0.45</v>
      </c>
      <c r="CG135">
        <v>0.52</v>
      </c>
      <c r="CH135">
        <v>0.5</v>
      </c>
      <c r="CI135">
        <v>35</v>
      </c>
      <c r="CJ135">
        <v>35</v>
      </c>
      <c r="CK135">
        <v>35</v>
      </c>
      <c r="CL135">
        <v>189.7</v>
      </c>
      <c r="CM135">
        <v>257.7</v>
      </c>
      <c r="CN135">
        <v>218</v>
      </c>
      <c r="CO135">
        <v>1660</v>
      </c>
      <c r="CP135">
        <v>720</v>
      </c>
      <c r="CQ135">
        <v>540</v>
      </c>
      <c r="CR135">
        <v>1660</v>
      </c>
      <c r="CS135">
        <v>6.0999999999999999E-2</v>
      </c>
      <c r="CT135">
        <v>6.0999999999999999E-2</v>
      </c>
      <c r="CU135">
        <v>6.0999999999999999E-2</v>
      </c>
      <c r="CV135">
        <v>9.4E-2</v>
      </c>
      <c r="CW135">
        <v>9.4E-2</v>
      </c>
      <c r="CX135">
        <v>9.4E-2</v>
      </c>
      <c r="CY135">
        <v>6.8599999999999994E-2</v>
      </c>
      <c r="CZ135">
        <v>6.8599999999999994E-2</v>
      </c>
      <c r="DA135">
        <v>6.8599999999999994E-2</v>
      </c>
      <c r="DB135">
        <v>5.5899999999999998E-2</v>
      </c>
      <c r="DC135">
        <v>6.6000000000000003E-2</v>
      </c>
      <c r="DD135">
        <v>6.0999999999999999E-2</v>
      </c>
      <c r="DE135">
        <v>6.0999999999999999E-2</v>
      </c>
      <c r="DF135">
        <v>7.1099999999999997E-2</v>
      </c>
      <c r="DG135">
        <v>6.6000000000000003E-2</v>
      </c>
      <c r="DH135">
        <v>0</v>
      </c>
      <c r="DI135">
        <v>6</v>
      </c>
      <c r="DJ135">
        <v>3.56E-2</v>
      </c>
      <c r="DK135" t="s">
        <v>825</v>
      </c>
      <c r="DL135">
        <v>6982</v>
      </c>
      <c r="DM135">
        <v>8252</v>
      </c>
      <c r="DN135">
        <v>8231</v>
      </c>
      <c r="DO135">
        <v>1272</v>
      </c>
      <c r="DP135" t="s">
        <v>516</v>
      </c>
      <c r="DQ135" t="s">
        <v>142</v>
      </c>
      <c r="DR135">
        <v>105</v>
      </c>
      <c r="DS135">
        <v>20060316</v>
      </c>
      <c r="DT135" t="s">
        <v>579</v>
      </c>
      <c r="DU135">
        <v>66</v>
      </c>
      <c r="DV135" t="s">
        <v>143</v>
      </c>
    </row>
    <row r="136" spans="1:126">
      <c r="A136" t="s">
        <v>160</v>
      </c>
      <c r="B136">
        <v>4</v>
      </c>
      <c r="C136">
        <v>14.6</v>
      </c>
      <c r="D136">
        <v>44913</v>
      </c>
      <c r="E136">
        <v>1009</v>
      </c>
      <c r="F136" t="s">
        <v>145</v>
      </c>
      <c r="G136">
        <v>20060322</v>
      </c>
      <c r="H136" t="s">
        <v>858</v>
      </c>
      <c r="I136" t="s">
        <v>236</v>
      </c>
      <c r="J136">
        <v>20060323</v>
      </c>
      <c r="K136">
        <v>20060922</v>
      </c>
      <c r="L136">
        <v>20060317</v>
      </c>
      <c r="M136" t="s">
        <v>133</v>
      </c>
      <c r="N136" t="s">
        <v>133</v>
      </c>
      <c r="O136" t="s">
        <v>133</v>
      </c>
      <c r="P136">
        <v>0.37380000000000002</v>
      </c>
      <c r="Q136" t="s">
        <v>135</v>
      </c>
      <c r="R136" t="s">
        <v>136</v>
      </c>
      <c r="S136" t="s">
        <v>135</v>
      </c>
      <c r="T136" t="s">
        <v>137</v>
      </c>
      <c r="U136" t="s">
        <v>137</v>
      </c>
      <c r="V136">
        <v>0</v>
      </c>
      <c r="W136" t="s">
        <v>151</v>
      </c>
      <c r="X136">
        <v>143.5</v>
      </c>
      <c r="Y136">
        <v>20060320</v>
      </c>
      <c r="Z136" t="s">
        <v>138</v>
      </c>
      <c r="AA136" t="s">
        <v>859</v>
      </c>
      <c r="AB136" t="s">
        <v>838</v>
      </c>
      <c r="AC136">
        <v>40</v>
      </c>
      <c r="AD136">
        <v>63.8</v>
      </c>
      <c r="AE136">
        <v>55.24</v>
      </c>
      <c r="AF136">
        <v>10.52</v>
      </c>
      <c r="AG136">
        <v>9.3000000000000007</v>
      </c>
      <c r="AH136">
        <v>9.35</v>
      </c>
      <c r="AI136">
        <v>60</v>
      </c>
      <c r="AJ136" t="s">
        <v>860</v>
      </c>
      <c r="AK136">
        <v>40</v>
      </c>
      <c r="AL136">
        <v>8.1999999999999993</v>
      </c>
      <c r="AM136">
        <v>6.4</v>
      </c>
      <c r="AN136">
        <v>14.6</v>
      </c>
      <c r="AO136">
        <v>0</v>
      </c>
      <c r="AP136">
        <v>3146</v>
      </c>
      <c r="AQ136">
        <v>3152</v>
      </c>
      <c r="AR136">
        <v>3150</v>
      </c>
      <c r="AS136">
        <v>13.3</v>
      </c>
      <c r="AT136">
        <v>13.6</v>
      </c>
      <c r="AU136">
        <v>13.5</v>
      </c>
      <c r="AV136">
        <v>2.1800000000000002</v>
      </c>
      <c r="AW136">
        <v>2.27</v>
      </c>
      <c r="AX136">
        <v>2.23</v>
      </c>
      <c r="AY136">
        <v>3700</v>
      </c>
      <c r="AZ136">
        <v>4179</v>
      </c>
      <c r="BA136">
        <v>4000</v>
      </c>
      <c r="BB136">
        <v>2002</v>
      </c>
      <c r="BC136">
        <v>2407</v>
      </c>
      <c r="BD136">
        <v>2249</v>
      </c>
      <c r="BE136">
        <v>842</v>
      </c>
      <c r="BF136">
        <v>861</v>
      </c>
      <c r="BG136">
        <v>849</v>
      </c>
      <c r="BH136">
        <v>143.4</v>
      </c>
      <c r="BI136">
        <v>143.6</v>
      </c>
      <c r="BJ136">
        <v>143.5</v>
      </c>
      <c r="BK136">
        <v>87.7</v>
      </c>
      <c r="BL136">
        <v>88.2</v>
      </c>
      <c r="BM136">
        <v>87.9</v>
      </c>
      <c r="BN136">
        <v>93.3</v>
      </c>
      <c r="BO136">
        <v>93.8</v>
      </c>
      <c r="BP136">
        <v>93.5</v>
      </c>
      <c r="BQ136">
        <v>5.4</v>
      </c>
      <c r="BR136">
        <v>5.7</v>
      </c>
      <c r="BS136">
        <v>5.6</v>
      </c>
      <c r="BT136">
        <v>25.8</v>
      </c>
      <c r="BU136">
        <v>27.2</v>
      </c>
      <c r="BV136">
        <v>26.5</v>
      </c>
      <c r="BW136">
        <v>269</v>
      </c>
      <c r="BX136">
        <v>280</v>
      </c>
      <c r="BY136">
        <v>273</v>
      </c>
      <c r="BZ136">
        <v>8.8000000000000007</v>
      </c>
      <c r="CA136">
        <v>9.5</v>
      </c>
      <c r="CB136">
        <v>9</v>
      </c>
      <c r="CC136">
        <v>0.4</v>
      </c>
      <c r="CD136">
        <v>0.8</v>
      </c>
      <c r="CE136">
        <v>0.6</v>
      </c>
      <c r="CF136">
        <v>0.48</v>
      </c>
      <c r="CG136">
        <v>0.51</v>
      </c>
      <c r="CH136">
        <v>0.5</v>
      </c>
      <c r="CI136">
        <v>35</v>
      </c>
      <c r="CJ136">
        <v>35</v>
      </c>
      <c r="CK136">
        <v>35</v>
      </c>
      <c r="CL136">
        <v>306</v>
      </c>
      <c r="CM136">
        <v>343</v>
      </c>
      <c r="CN136">
        <v>328</v>
      </c>
      <c r="CO136">
        <v>1660</v>
      </c>
      <c r="CP136">
        <v>720</v>
      </c>
      <c r="CQ136">
        <v>540</v>
      </c>
      <c r="CR136">
        <v>1780</v>
      </c>
      <c r="CS136">
        <v>7.6200000000000004E-2</v>
      </c>
      <c r="CT136">
        <v>8.3799999999999999E-2</v>
      </c>
      <c r="CU136">
        <v>0.08</v>
      </c>
      <c r="CV136">
        <v>9.9099999999999994E-2</v>
      </c>
      <c r="CW136">
        <v>0.1041</v>
      </c>
      <c r="CX136">
        <v>0.10100000000000001</v>
      </c>
      <c r="CY136">
        <v>6.0999999999999999E-2</v>
      </c>
      <c r="CZ136">
        <v>6.3500000000000001E-2</v>
      </c>
      <c r="DA136">
        <v>6.2199999999999998E-2</v>
      </c>
      <c r="DB136">
        <v>5.0799999999999998E-2</v>
      </c>
      <c r="DC136">
        <v>5.0799999999999998E-2</v>
      </c>
      <c r="DD136">
        <v>5.0799999999999998E-2</v>
      </c>
      <c r="DE136">
        <v>7.1099999999999997E-2</v>
      </c>
      <c r="DF136">
        <v>7.6200000000000004E-2</v>
      </c>
      <c r="DG136">
        <v>7.3700000000000002E-2</v>
      </c>
      <c r="DH136">
        <v>0</v>
      </c>
      <c r="DI136">
        <v>18</v>
      </c>
      <c r="DJ136">
        <v>6.0999999999999999E-2</v>
      </c>
      <c r="DK136">
        <v>205</v>
      </c>
      <c r="DL136">
        <v>205</v>
      </c>
      <c r="DM136">
        <v>8252</v>
      </c>
      <c r="DN136" t="s">
        <v>188</v>
      </c>
      <c r="DO136">
        <v>1236</v>
      </c>
      <c r="DP136">
        <v>2405</v>
      </c>
      <c r="DQ136" t="s">
        <v>142</v>
      </c>
      <c r="DR136">
        <v>181</v>
      </c>
      <c r="DS136">
        <v>20060322</v>
      </c>
      <c r="DT136" t="s">
        <v>858</v>
      </c>
      <c r="DU136" t="s">
        <v>840</v>
      </c>
      <c r="DV136" t="s">
        <v>143</v>
      </c>
    </row>
    <row r="137" spans="1:126">
      <c r="A137" t="s">
        <v>126</v>
      </c>
      <c r="B137">
        <v>4</v>
      </c>
      <c r="C137">
        <v>15.4</v>
      </c>
      <c r="D137">
        <v>59119</v>
      </c>
      <c r="E137">
        <v>1009</v>
      </c>
      <c r="F137" t="s">
        <v>145</v>
      </c>
      <c r="G137">
        <v>20060607</v>
      </c>
      <c r="H137" t="s">
        <v>205</v>
      </c>
      <c r="I137" t="s">
        <v>236</v>
      </c>
      <c r="J137">
        <v>20060608</v>
      </c>
      <c r="K137">
        <v>20061207</v>
      </c>
      <c r="L137" t="s">
        <v>133</v>
      </c>
      <c r="M137" t="s">
        <v>133</v>
      </c>
      <c r="N137" t="s">
        <v>133</v>
      </c>
      <c r="O137" t="s">
        <v>133</v>
      </c>
      <c r="P137">
        <v>0.74770000000000003</v>
      </c>
      <c r="Q137" t="s">
        <v>135</v>
      </c>
      <c r="R137" t="s">
        <v>136</v>
      </c>
      <c r="S137" t="s">
        <v>135</v>
      </c>
      <c r="T137" t="s">
        <v>137</v>
      </c>
      <c r="U137" t="s">
        <v>137</v>
      </c>
      <c r="V137">
        <v>0</v>
      </c>
      <c r="W137" t="s">
        <v>286</v>
      </c>
      <c r="X137">
        <v>143.5</v>
      </c>
      <c r="Y137">
        <v>20060605</v>
      </c>
      <c r="Z137" t="s">
        <v>138</v>
      </c>
      <c r="AA137" t="s">
        <v>862</v>
      </c>
      <c r="AB137" t="s">
        <v>828</v>
      </c>
      <c r="AC137">
        <v>40</v>
      </c>
      <c r="AD137">
        <v>63.89</v>
      </c>
      <c r="AE137">
        <v>57.23</v>
      </c>
      <c r="AF137">
        <v>10.53</v>
      </c>
      <c r="AG137">
        <v>9.44</v>
      </c>
      <c r="AH137">
        <v>9.51</v>
      </c>
      <c r="AI137">
        <v>240</v>
      </c>
      <c r="AJ137" t="s">
        <v>863</v>
      </c>
      <c r="AK137">
        <v>40</v>
      </c>
      <c r="AL137">
        <v>7.3</v>
      </c>
      <c r="AM137">
        <v>8.1</v>
      </c>
      <c r="AN137">
        <v>15.4</v>
      </c>
      <c r="AO137">
        <v>0</v>
      </c>
      <c r="AP137">
        <v>3145</v>
      </c>
      <c r="AQ137">
        <v>3155</v>
      </c>
      <c r="AR137">
        <v>3149</v>
      </c>
      <c r="AS137">
        <v>13.3</v>
      </c>
      <c r="AT137">
        <v>13.7</v>
      </c>
      <c r="AU137">
        <v>13.6</v>
      </c>
      <c r="AV137">
        <v>2.25</v>
      </c>
      <c r="AW137">
        <v>2.34</v>
      </c>
      <c r="AX137">
        <v>2.29</v>
      </c>
      <c r="AY137">
        <v>6.5</v>
      </c>
      <c r="AZ137">
        <v>7</v>
      </c>
      <c r="BA137">
        <v>6.8</v>
      </c>
      <c r="BB137" t="s">
        <v>168</v>
      </c>
      <c r="BC137" t="s">
        <v>168</v>
      </c>
      <c r="BD137" t="s">
        <v>168</v>
      </c>
      <c r="BE137">
        <v>829</v>
      </c>
      <c r="BF137">
        <v>859</v>
      </c>
      <c r="BG137">
        <v>845</v>
      </c>
      <c r="BH137">
        <v>143.19999999999999</v>
      </c>
      <c r="BI137">
        <v>143.69999999999999</v>
      </c>
      <c r="BJ137">
        <v>143.4</v>
      </c>
      <c r="BK137">
        <v>87.8</v>
      </c>
      <c r="BL137">
        <v>88.3</v>
      </c>
      <c r="BM137">
        <v>88</v>
      </c>
      <c r="BN137">
        <v>93.3</v>
      </c>
      <c r="BO137">
        <v>93.8</v>
      </c>
      <c r="BP137">
        <v>93.6</v>
      </c>
      <c r="BQ137">
        <v>5.4</v>
      </c>
      <c r="BR137">
        <v>5.7</v>
      </c>
      <c r="BS137">
        <v>5.6</v>
      </c>
      <c r="BT137">
        <v>30.8</v>
      </c>
      <c r="BU137">
        <v>37.799999999999997</v>
      </c>
      <c r="BV137">
        <v>34</v>
      </c>
      <c r="BW137">
        <v>276</v>
      </c>
      <c r="BX137">
        <v>276</v>
      </c>
      <c r="BY137">
        <v>276</v>
      </c>
      <c r="BZ137">
        <v>7.8</v>
      </c>
      <c r="CA137">
        <v>8.8000000000000007</v>
      </c>
      <c r="CB137">
        <v>8.3000000000000007</v>
      </c>
      <c r="CC137">
        <v>0.3</v>
      </c>
      <c r="CD137">
        <v>0.4</v>
      </c>
      <c r="CE137">
        <v>0.3</v>
      </c>
      <c r="CF137">
        <v>0.5</v>
      </c>
      <c r="CG137">
        <v>0.5</v>
      </c>
      <c r="CH137">
        <v>0.5</v>
      </c>
      <c r="CI137">
        <v>35</v>
      </c>
      <c r="CJ137">
        <v>35</v>
      </c>
      <c r="CK137">
        <v>35</v>
      </c>
      <c r="CL137">
        <v>147.19999999999999</v>
      </c>
      <c r="CM137">
        <v>232.2</v>
      </c>
      <c r="CN137">
        <v>188.9</v>
      </c>
      <c r="CO137">
        <v>1660</v>
      </c>
      <c r="CP137">
        <v>720</v>
      </c>
      <c r="CQ137">
        <v>540</v>
      </c>
      <c r="CR137">
        <v>1600</v>
      </c>
      <c r="CS137">
        <v>6.6000000000000003E-2</v>
      </c>
      <c r="CT137">
        <v>6.6000000000000003E-2</v>
      </c>
      <c r="CU137">
        <v>6.6000000000000003E-2</v>
      </c>
      <c r="CV137">
        <v>8.3799999999999999E-2</v>
      </c>
      <c r="CW137">
        <v>8.3799999999999999E-2</v>
      </c>
      <c r="CX137">
        <v>8.3799999999999999E-2</v>
      </c>
      <c r="CY137">
        <v>6.8599999999999994E-2</v>
      </c>
      <c r="CZ137">
        <v>6.8599999999999994E-2</v>
      </c>
      <c r="DA137">
        <v>6.8599999999999994E-2</v>
      </c>
      <c r="DB137">
        <v>5.5899999999999998E-2</v>
      </c>
      <c r="DC137">
        <v>6.6000000000000003E-2</v>
      </c>
      <c r="DD137">
        <v>6.0999999999999999E-2</v>
      </c>
      <c r="DE137">
        <v>6.0999999999999999E-2</v>
      </c>
      <c r="DF137">
        <v>7.1099999999999997E-2</v>
      </c>
      <c r="DG137">
        <v>6.6000000000000003E-2</v>
      </c>
      <c r="DH137">
        <v>0</v>
      </c>
      <c r="DI137">
        <v>22</v>
      </c>
      <c r="DJ137">
        <v>4.5699999999999998E-2</v>
      </c>
      <c r="DK137" t="s">
        <v>825</v>
      </c>
      <c r="DL137" t="s">
        <v>864</v>
      </c>
      <c r="DM137">
        <v>8252</v>
      </c>
      <c r="DN137">
        <v>8231</v>
      </c>
      <c r="DO137">
        <v>1272</v>
      </c>
      <c r="DP137">
        <v>2405</v>
      </c>
      <c r="DQ137" t="s">
        <v>142</v>
      </c>
      <c r="DR137">
        <v>121</v>
      </c>
      <c r="DS137">
        <v>20060607</v>
      </c>
      <c r="DT137" t="s">
        <v>205</v>
      </c>
      <c r="DU137">
        <v>66</v>
      </c>
      <c r="DV137" t="s">
        <v>143</v>
      </c>
    </row>
    <row r="138" spans="1:126">
      <c r="A138" t="s">
        <v>160</v>
      </c>
      <c r="B138">
        <v>3</v>
      </c>
      <c r="C138">
        <v>9.8000000000000007</v>
      </c>
      <c r="D138">
        <v>60339</v>
      </c>
      <c r="E138" t="s">
        <v>144</v>
      </c>
      <c r="F138" t="s">
        <v>145</v>
      </c>
      <c r="G138">
        <v>20060724</v>
      </c>
      <c r="H138" t="s">
        <v>202</v>
      </c>
      <c r="I138" t="s">
        <v>236</v>
      </c>
      <c r="J138">
        <v>20060725</v>
      </c>
      <c r="K138">
        <v>20070124</v>
      </c>
      <c r="L138" t="s">
        <v>826</v>
      </c>
      <c r="M138" t="s">
        <v>285</v>
      </c>
      <c r="N138" t="s">
        <v>133</v>
      </c>
      <c r="O138" t="s">
        <v>133</v>
      </c>
      <c r="P138">
        <v>0.64659999999999995</v>
      </c>
      <c r="Q138" t="s">
        <v>135</v>
      </c>
      <c r="R138" t="s">
        <v>136</v>
      </c>
      <c r="S138" t="s">
        <v>135</v>
      </c>
      <c r="T138" t="s">
        <v>137</v>
      </c>
      <c r="U138" t="s">
        <v>137</v>
      </c>
      <c r="V138">
        <v>0</v>
      </c>
      <c r="W138" t="s">
        <v>147</v>
      </c>
      <c r="X138">
        <v>143.5</v>
      </c>
      <c r="Y138">
        <v>20060722</v>
      </c>
      <c r="Z138" t="s">
        <v>138</v>
      </c>
      <c r="AA138" t="s">
        <v>255</v>
      </c>
      <c r="AB138" t="s">
        <v>879</v>
      </c>
      <c r="AC138">
        <v>40</v>
      </c>
      <c r="AD138">
        <v>70.97</v>
      </c>
      <c r="AE138">
        <v>65.84</v>
      </c>
      <c r="AF138">
        <v>10.8</v>
      </c>
      <c r="AG138">
        <v>10.11</v>
      </c>
      <c r="AH138">
        <v>10.199999999999999</v>
      </c>
      <c r="AI138">
        <v>40</v>
      </c>
      <c r="AJ138" t="s">
        <v>892</v>
      </c>
      <c r="AK138">
        <v>40</v>
      </c>
      <c r="AL138">
        <v>5.9</v>
      </c>
      <c r="AM138">
        <v>3.9</v>
      </c>
      <c r="AN138">
        <v>9.8000000000000007</v>
      </c>
      <c r="AO138">
        <v>0</v>
      </c>
      <c r="AP138">
        <v>3146</v>
      </c>
      <c r="AQ138">
        <v>3152</v>
      </c>
      <c r="AR138">
        <v>3150</v>
      </c>
      <c r="AS138">
        <v>13.2</v>
      </c>
      <c r="AT138">
        <v>13.7</v>
      </c>
      <c r="AU138">
        <v>13.5</v>
      </c>
      <c r="AV138">
        <v>2.21</v>
      </c>
      <c r="AW138">
        <v>2.3199999999999998</v>
      </c>
      <c r="AX138">
        <v>2.27</v>
      </c>
      <c r="AY138">
        <v>4662.8999999999996</v>
      </c>
      <c r="AZ138">
        <v>5210</v>
      </c>
      <c r="BA138">
        <v>4943</v>
      </c>
      <c r="BB138">
        <v>1905.8</v>
      </c>
      <c r="BC138">
        <v>2254</v>
      </c>
      <c r="BD138">
        <v>2045.3</v>
      </c>
      <c r="BE138">
        <v>840</v>
      </c>
      <c r="BF138">
        <v>864</v>
      </c>
      <c r="BG138">
        <v>850</v>
      </c>
      <c r="BH138">
        <v>143.5</v>
      </c>
      <c r="BI138">
        <v>143.6</v>
      </c>
      <c r="BJ138">
        <v>143.5</v>
      </c>
      <c r="BK138">
        <v>87.6</v>
      </c>
      <c r="BL138">
        <v>88.2</v>
      </c>
      <c r="BM138">
        <v>87.9</v>
      </c>
      <c r="BN138">
        <v>93.1</v>
      </c>
      <c r="BO138">
        <v>93.9</v>
      </c>
      <c r="BP138">
        <v>93.5</v>
      </c>
      <c r="BQ138">
        <v>5.5</v>
      </c>
      <c r="BR138">
        <v>5.7</v>
      </c>
      <c r="BS138">
        <v>5.6</v>
      </c>
      <c r="BT138">
        <v>28.4</v>
      </c>
      <c r="BU138">
        <v>41.2</v>
      </c>
      <c r="BV138">
        <v>34.700000000000003</v>
      </c>
      <c r="BW138">
        <v>272</v>
      </c>
      <c r="BX138">
        <v>282</v>
      </c>
      <c r="BY138">
        <v>275</v>
      </c>
      <c r="BZ138">
        <v>10</v>
      </c>
      <c r="CA138">
        <v>11</v>
      </c>
      <c r="CB138">
        <v>10.7</v>
      </c>
      <c r="CC138">
        <v>0.5</v>
      </c>
      <c r="CD138">
        <v>0.6</v>
      </c>
      <c r="CE138">
        <v>0.5</v>
      </c>
      <c r="CF138">
        <v>0.48</v>
      </c>
      <c r="CG138">
        <v>0.52</v>
      </c>
      <c r="CH138">
        <v>0.5</v>
      </c>
      <c r="CI138">
        <v>35</v>
      </c>
      <c r="CJ138">
        <v>35</v>
      </c>
      <c r="CK138">
        <v>35</v>
      </c>
      <c r="CL138">
        <v>43.7</v>
      </c>
      <c r="CM138">
        <v>80.3</v>
      </c>
      <c r="CN138">
        <v>65.2</v>
      </c>
      <c r="CO138">
        <v>1660</v>
      </c>
      <c r="CP138">
        <v>720</v>
      </c>
      <c r="CQ138">
        <v>540</v>
      </c>
      <c r="CR138">
        <v>1800</v>
      </c>
      <c r="CS138">
        <v>8.3799999999999999E-2</v>
      </c>
      <c r="CT138">
        <v>8.8900000000000007E-2</v>
      </c>
      <c r="CU138">
        <v>8.6400000000000005E-2</v>
      </c>
      <c r="CV138">
        <v>9.4E-2</v>
      </c>
      <c r="CW138">
        <v>0.1016</v>
      </c>
      <c r="CX138">
        <v>9.7799999999999998E-2</v>
      </c>
      <c r="CY138">
        <v>6.3500000000000001E-2</v>
      </c>
      <c r="CZ138">
        <v>6.6000000000000003E-2</v>
      </c>
      <c r="DA138">
        <v>6.4799999999999996E-2</v>
      </c>
      <c r="DB138">
        <v>6.6000000000000003E-2</v>
      </c>
      <c r="DC138">
        <v>7.6200000000000004E-2</v>
      </c>
      <c r="DD138">
        <v>7.1099999999999997E-2</v>
      </c>
      <c r="DE138">
        <v>5.8400000000000001E-2</v>
      </c>
      <c r="DF138">
        <v>6.3500000000000001E-2</v>
      </c>
      <c r="DG138">
        <v>6.0999999999999999E-2</v>
      </c>
      <c r="DH138">
        <v>2.5000000000000001E-3</v>
      </c>
      <c r="DI138">
        <v>5</v>
      </c>
      <c r="DJ138">
        <v>4.8300000000000003E-2</v>
      </c>
      <c r="DK138" t="s">
        <v>893</v>
      </c>
      <c r="DL138">
        <v>152</v>
      </c>
      <c r="DM138">
        <v>8252</v>
      </c>
      <c r="DN138" t="s">
        <v>188</v>
      </c>
      <c r="DO138">
        <v>1295</v>
      </c>
      <c r="DP138">
        <v>2405</v>
      </c>
      <c r="DQ138" t="s">
        <v>142</v>
      </c>
      <c r="DR138" t="s">
        <v>894</v>
      </c>
      <c r="DS138">
        <v>20060724</v>
      </c>
      <c r="DT138" t="s">
        <v>202</v>
      </c>
      <c r="DU138">
        <v>152</v>
      </c>
      <c r="DV138" t="s">
        <v>143</v>
      </c>
    </row>
    <row r="139" spans="1:126">
      <c r="A139" t="s">
        <v>160</v>
      </c>
      <c r="B139">
        <v>5</v>
      </c>
      <c r="C139">
        <v>14.2</v>
      </c>
      <c r="D139">
        <v>60336</v>
      </c>
      <c r="E139" t="s">
        <v>577</v>
      </c>
      <c r="F139" t="s">
        <v>145</v>
      </c>
      <c r="G139">
        <v>20060729</v>
      </c>
      <c r="H139" t="s">
        <v>757</v>
      </c>
      <c r="I139" t="s">
        <v>236</v>
      </c>
      <c r="J139">
        <v>20060731</v>
      </c>
      <c r="K139">
        <v>20070129</v>
      </c>
      <c r="L139" t="s">
        <v>895</v>
      </c>
      <c r="M139" t="s">
        <v>896</v>
      </c>
      <c r="N139" t="s">
        <v>897</v>
      </c>
      <c r="O139" t="s">
        <v>898</v>
      </c>
      <c r="P139">
        <v>0.56940000000000002</v>
      </c>
      <c r="Q139" t="s">
        <v>135</v>
      </c>
      <c r="R139" t="s">
        <v>136</v>
      </c>
      <c r="S139" t="s">
        <v>135</v>
      </c>
      <c r="T139" t="s">
        <v>137</v>
      </c>
      <c r="U139" t="s">
        <v>137</v>
      </c>
      <c r="V139">
        <v>0</v>
      </c>
      <c r="W139" t="s">
        <v>200</v>
      </c>
      <c r="X139">
        <v>143.5</v>
      </c>
      <c r="Y139">
        <v>20060727</v>
      </c>
      <c r="Z139" t="s">
        <v>138</v>
      </c>
      <c r="AA139" t="s">
        <v>209</v>
      </c>
      <c r="AB139" t="s">
        <v>899</v>
      </c>
      <c r="AC139">
        <v>40</v>
      </c>
      <c r="AD139">
        <v>58.73</v>
      </c>
      <c r="AE139">
        <v>52.46</v>
      </c>
      <c r="AF139">
        <v>10.15</v>
      </c>
      <c r="AG139">
        <v>9.1199999999999992</v>
      </c>
      <c r="AH139">
        <v>9.17</v>
      </c>
      <c r="AI139">
        <v>40</v>
      </c>
      <c r="AJ139" t="s">
        <v>900</v>
      </c>
      <c r="AK139">
        <v>40</v>
      </c>
      <c r="AL139">
        <v>9.9</v>
      </c>
      <c r="AM139">
        <v>4.3</v>
      </c>
      <c r="AN139">
        <v>14.2</v>
      </c>
      <c r="AO139">
        <v>0</v>
      </c>
      <c r="AP139">
        <v>3146</v>
      </c>
      <c r="AQ139">
        <v>3158</v>
      </c>
      <c r="AR139">
        <v>3150</v>
      </c>
      <c r="AS139">
        <v>13</v>
      </c>
      <c r="AT139">
        <v>13.5</v>
      </c>
      <c r="AU139">
        <v>13.2</v>
      </c>
      <c r="AV139">
        <v>2.14</v>
      </c>
      <c r="AW139">
        <v>2.36</v>
      </c>
      <c r="AX139">
        <v>2.25</v>
      </c>
      <c r="AY139">
        <v>4546.8</v>
      </c>
      <c r="AZ139">
        <v>5142.3999999999996</v>
      </c>
      <c r="BA139">
        <v>4788</v>
      </c>
      <c r="BB139">
        <v>1770.8</v>
      </c>
      <c r="BC139">
        <v>2262.8000000000002</v>
      </c>
      <c r="BD139">
        <v>2034.9</v>
      </c>
      <c r="BE139">
        <v>841</v>
      </c>
      <c r="BF139">
        <v>868</v>
      </c>
      <c r="BG139">
        <v>850</v>
      </c>
      <c r="BH139">
        <v>143.4</v>
      </c>
      <c r="BI139">
        <v>143.6</v>
      </c>
      <c r="BJ139">
        <v>143.5</v>
      </c>
      <c r="BK139">
        <v>87.3</v>
      </c>
      <c r="BL139">
        <v>88.6</v>
      </c>
      <c r="BM139">
        <v>87.7</v>
      </c>
      <c r="BN139">
        <v>92.8</v>
      </c>
      <c r="BO139">
        <v>94.1</v>
      </c>
      <c r="BP139">
        <v>93.3</v>
      </c>
      <c r="BQ139">
        <v>5.4</v>
      </c>
      <c r="BR139">
        <v>5.9</v>
      </c>
      <c r="BS139">
        <v>5.6</v>
      </c>
      <c r="BT139">
        <v>29.8</v>
      </c>
      <c r="BU139">
        <v>39.9</v>
      </c>
      <c r="BV139">
        <v>34.4</v>
      </c>
      <c r="BW139">
        <v>269</v>
      </c>
      <c r="BX139">
        <v>284</v>
      </c>
      <c r="BY139">
        <v>274</v>
      </c>
      <c r="BZ139">
        <v>9.5</v>
      </c>
      <c r="CA139">
        <v>10.4</v>
      </c>
      <c r="CB139">
        <v>10</v>
      </c>
      <c r="CC139">
        <v>-0.1</v>
      </c>
      <c r="CD139">
        <v>0.2</v>
      </c>
      <c r="CE139">
        <v>0.1</v>
      </c>
      <c r="CF139">
        <v>0.44</v>
      </c>
      <c r="CG139">
        <v>0.54</v>
      </c>
      <c r="CH139">
        <v>0.5</v>
      </c>
      <c r="CI139">
        <v>35</v>
      </c>
      <c r="CJ139">
        <v>35</v>
      </c>
      <c r="CK139">
        <v>35</v>
      </c>
      <c r="CL139">
        <v>56.6</v>
      </c>
      <c r="CM139">
        <v>86.4</v>
      </c>
      <c r="CN139">
        <v>69.8</v>
      </c>
      <c r="CO139">
        <v>1660</v>
      </c>
      <c r="CP139">
        <v>720</v>
      </c>
      <c r="CQ139">
        <v>540</v>
      </c>
      <c r="CR139">
        <v>1800</v>
      </c>
      <c r="CS139">
        <v>6.8599999999999994E-2</v>
      </c>
      <c r="CT139">
        <v>7.6200000000000004E-2</v>
      </c>
      <c r="CU139">
        <v>7.1099999999999997E-2</v>
      </c>
      <c r="CV139">
        <v>9.1399999999999995E-2</v>
      </c>
      <c r="CW139">
        <v>9.9099999999999994E-2</v>
      </c>
      <c r="CX139">
        <v>9.5200000000000007E-2</v>
      </c>
      <c r="CY139">
        <v>6.0999999999999999E-2</v>
      </c>
      <c r="CZ139">
        <v>6.3500000000000001E-2</v>
      </c>
      <c r="DA139">
        <v>6.2199999999999998E-2</v>
      </c>
      <c r="DB139">
        <v>6.3500000000000001E-2</v>
      </c>
      <c r="DC139">
        <v>6.6000000000000003E-2</v>
      </c>
      <c r="DD139">
        <v>6.4799999999999996E-2</v>
      </c>
      <c r="DE139">
        <v>5.5899999999999998E-2</v>
      </c>
      <c r="DF139">
        <v>5.5899999999999998E-2</v>
      </c>
      <c r="DG139">
        <v>5.5899999999999998E-2</v>
      </c>
      <c r="DH139">
        <v>2.5000000000000001E-3</v>
      </c>
      <c r="DI139">
        <v>3</v>
      </c>
      <c r="DJ139">
        <v>4.0599999999999997E-2</v>
      </c>
      <c r="DK139">
        <v>1627</v>
      </c>
      <c r="DL139">
        <v>320</v>
      </c>
      <c r="DM139">
        <v>8252</v>
      </c>
      <c r="DN139" t="s">
        <v>188</v>
      </c>
      <c r="DO139">
        <v>1200</v>
      </c>
      <c r="DP139">
        <v>2405</v>
      </c>
      <c r="DQ139" t="s">
        <v>142</v>
      </c>
      <c r="DR139">
        <v>82</v>
      </c>
      <c r="DS139">
        <v>20060729</v>
      </c>
      <c r="DT139" t="s">
        <v>757</v>
      </c>
      <c r="DU139">
        <v>320</v>
      </c>
      <c r="DV139" t="s">
        <v>143</v>
      </c>
    </row>
    <row r="140" spans="1:126">
      <c r="A140" t="s">
        <v>126</v>
      </c>
      <c r="B140">
        <v>4</v>
      </c>
      <c r="C140">
        <v>16</v>
      </c>
      <c r="D140">
        <v>60999</v>
      </c>
      <c r="E140" t="s">
        <v>577</v>
      </c>
      <c r="F140" t="s">
        <v>145</v>
      </c>
      <c r="G140">
        <v>20060920</v>
      </c>
      <c r="H140" t="s">
        <v>745</v>
      </c>
      <c r="I140" t="s">
        <v>295</v>
      </c>
      <c r="J140">
        <v>20060922</v>
      </c>
      <c r="K140" t="s">
        <v>624</v>
      </c>
      <c r="L140" t="s">
        <v>897</v>
      </c>
      <c r="M140" t="s">
        <v>557</v>
      </c>
      <c r="N140" t="s">
        <v>952</v>
      </c>
      <c r="O140" t="s">
        <v>736</v>
      </c>
      <c r="P140">
        <v>2.06E-2</v>
      </c>
      <c r="Q140" t="s">
        <v>135</v>
      </c>
      <c r="R140" t="s">
        <v>136</v>
      </c>
      <c r="S140" t="s">
        <v>135</v>
      </c>
      <c r="T140" t="s">
        <v>137</v>
      </c>
      <c r="U140" t="s">
        <v>137</v>
      </c>
      <c r="V140">
        <v>0</v>
      </c>
      <c r="W140" t="s">
        <v>286</v>
      </c>
      <c r="X140">
        <v>143.5</v>
      </c>
      <c r="Y140">
        <v>20060918</v>
      </c>
      <c r="Z140" t="s">
        <v>138</v>
      </c>
      <c r="AA140" t="s">
        <v>553</v>
      </c>
      <c r="AB140" t="s">
        <v>901</v>
      </c>
      <c r="AC140">
        <v>40</v>
      </c>
      <c r="AD140">
        <v>58.97</v>
      </c>
      <c r="AE140">
        <v>52.82</v>
      </c>
      <c r="AF140">
        <v>10.18</v>
      </c>
      <c r="AG140">
        <v>9.26</v>
      </c>
      <c r="AH140">
        <v>9.41</v>
      </c>
      <c r="AI140">
        <v>340</v>
      </c>
      <c r="AJ140" t="s">
        <v>953</v>
      </c>
      <c r="AK140">
        <v>40</v>
      </c>
      <c r="AL140">
        <v>6.4</v>
      </c>
      <c r="AM140">
        <v>9.6</v>
      </c>
      <c r="AN140">
        <v>16</v>
      </c>
      <c r="AO140">
        <v>0</v>
      </c>
      <c r="AP140">
        <v>3145</v>
      </c>
      <c r="AQ140">
        <v>3155</v>
      </c>
      <c r="AR140">
        <v>3149</v>
      </c>
      <c r="AS140">
        <v>13.1</v>
      </c>
      <c r="AT140">
        <v>13.3</v>
      </c>
      <c r="AU140">
        <v>13.2</v>
      </c>
      <c r="AV140">
        <v>2.17</v>
      </c>
      <c r="AW140">
        <v>2.29</v>
      </c>
      <c r="AX140">
        <v>2.2200000000000002</v>
      </c>
      <c r="AY140">
        <v>6.7</v>
      </c>
      <c r="AZ140">
        <v>7</v>
      </c>
      <c r="BA140">
        <v>6.8</v>
      </c>
      <c r="BB140" t="s">
        <v>168</v>
      </c>
      <c r="BC140" t="s">
        <v>168</v>
      </c>
      <c r="BD140" t="s">
        <v>168</v>
      </c>
      <c r="BE140">
        <v>833</v>
      </c>
      <c r="BF140">
        <v>863</v>
      </c>
      <c r="BG140">
        <v>848</v>
      </c>
      <c r="BH140">
        <v>143.4</v>
      </c>
      <c r="BI140">
        <v>143.69999999999999</v>
      </c>
      <c r="BJ140">
        <v>143.6</v>
      </c>
      <c r="BK140">
        <v>87.6</v>
      </c>
      <c r="BL140">
        <v>88.1</v>
      </c>
      <c r="BM140">
        <v>88</v>
      </c>
      <c r="BN140">
        <v>93.3</v>
      </c>
      <c r="BO140">
        <v>93.8</v>
      </c>
      <c r="BP140">
        <v>93.6</v>
      </c>
      <c r="BQ140">
        <v>5.3</v>
      </c>
      <c r="BR140">
        <v>5.9</v>
      </c>
      <c r="BS140">
        <v>5.6</v>
      </c>
      <c r="BT140">
        <v>30.7</v>
      </c>
      <c r="BU140">
        <v>37.1</v>
      </c>
      <c r="BV140">
        <v>33.5</v>
      </c>
      <c r="BW140">
        <v>276</v>
      </c>
      <c r="BX140">
        <v>276</v>
      </c>
      <c r="BY140">
        <v>276</v>
      </c>
      <c r="BZ140">
        <v>8.4</v>
      </c>
      <c r="CA140">
        <v>8.8000000000000007</v>
      </c>
      <c r="CB140">
        <v>8.6999999999999993</v>
      </c>
      <c r="CC140">
        <v>0.4</v>
      </c>
      <c r="CD140">
        <v>0.4</v>
      </c>
      <c r="CE140">
        <v>0.4</v>
      </c>
      <c r="CF140">
        <v>0.5</v>
      </c>
      <c r="CG140">
        <v>0.5</v>
      </c>
      <c r="CH140">
        <v>0.5</v>
      </c>
      <c r="CI140">
        <v>35</v>
      </c>
      <c r="CJ140">
        <v>35</v>
      </c>
      <c r="CK140">
        <v>35</v>
      </c>
      <c r="CL140">
        <v>150.1</v>
      </c>
      <c r="CM140">
        <v>209.6</v>
      </c>
      <c r="CN140">
        <v>173.2</v>
      </c>
      <c r="CO140">
        <v>1660</v>
      </c>
      <c r="CP140">
        <v>720</v>
      </c>
      <c r="CQ140">
        <v>540</v>
      </c>
      <c r="CR140">
        <v>1500</v>
      </c>
      <c r="CS140">
        <v>5.8400000000000001E-2</v>
      </c>
      <c r="CT140">
        <v>5.8400000000000001E-2</v>
      </c>
      <c r="CU140">
        <v>5.8400000000000001E-2</v>
      </c>
      <c r="CV140">
        <v>8.8900000000000007E-2</v>
      </c>
      <c r="CW140">
        <v>8.8900000000000007E-2</v>
      </c>
      <c r="CX140">
        <v>8.8900000000000007E-2</v>
      </c>
      <c r="CY140">
        <v>0</v>
      </c>
      <c r="CZ140">
        <v>0</v>
      </c>
      <c r="DA140">
        <v>0</v>
      </c>
      <c r="DB140">
        <v>5.5899999999999998E-2</v>
      </c>
      <c r="DC140">
        <v>6.6000000000000003E-2</v>
      </c>
      <c r="DD140">
        <v>6.0999999999999999E-2</v>
      </c>
      <c r="DE140">
        <v>6.0999999999999999E-2</v>
      </c>
      <c r="DF140">
        <v>7.1099999999999997E-2</v>
      </c>
      <c r="DG140">
        <v>6.6000000000000003E-2</v>
      </c>
      <c r="DH140">
        <v>0</v>
      </c>
      <c r="DI140">
        <v>4</v>
      </c>
      <c r="DJ140">
        <v>5.8400000000000001E-2</v>
      </c>
      <c r="DK140" t="s">
        <v>825</v>
      </c>
      <c r="DL140">
        <v>6982</v>
      </c>
      <c r="DM140">
        <v>8252</v>
      </c>
      <c r="DN140">
        <v>8231</v>
      </c>
      <c r="DO140">
        <v>1272</v>
      </c>
      <c r="DP140" t="s">
        <v>403</v>
      </c>
      <c r="DQ140" t="s">
        <v>142</v>
      </c>
      <c r="DR140">
        <v>141</v>
      </c>
      <c r="DS140">
        <v>20060920</v>
      </c>
      <c r="DT140" t="s">
        <v>745</v>
      </c>
      <c r="DU140">
        <v>66</v>
      </c>
      <c r="DV140" t="s">
        <v>918</v>
      </c>
    </row>
    <row r="141" spans="1:126">
      <c r="A141" t="s">
        <v>126</v>
      </c>
      <c r="B141">
        <v>3</v>
      </c>
      <c r="C141">
        <v>14.7</v>
      </c>
      <c r="D141">
        <v>60998</v>
      </c>
      <c r="E141" t="s">
        <v>577</v>
      </c>
      <c r="F141" t="s">
        <v>145</v>
      </c>
      <c r="G141">
        <v>20060920</v>
      </c>
      <c r="H141" t="s">
        <v>363</v>
      </c>
      <c r="I141" t="s">
        <v>236</v>
      </c>
      <c r="J141">
        <v>20060926</v>
      </c>
      <c r="K141" t="s">
        <v>624</v>
      </c>
      <c r="L141" t="s">
        <v>897</v>
      </c>
      <c r="M141" t="s">
        <v>557</v>
      </c>
      <c r="N141" t="s">
        <v>952</v>
      </c>
      <c r="O141" t="s">
        <v>954</v>
      </c>
      <c r="P141">
        <v>-0.24740000000000001</v>
      </c>
      <c r="Q141" t="s">
        <v>135</v>
      </c>
      <c r="R141" t="s">
        <v>136</v>
      </c>
      <c r="S141" t="s">
        <v>135</v>
      </c>
      <c r="T141" t="s">
        <v>137</v>
      </c>
      <c r="U141" t="s">
        <v>137</v>
      </c>
      <c r="V141">
        <v>0</v>
      </c>
      <c r="W141" t="s">
        <v>286</v>
      </c>
      <c r="X141">
        <v>143.5</v>
      </c>
      <c r="Y141">
        <v>20060918</v>
      </c>
      <c r="Z141" t="s">
        <v>138</v>
      </c>
      <c r="AA141" t="s">
        <v>642</v>
      </c>
      <c r="AB141" t="s">
        <v>901</v>
      </c>
      <c r="AC141">
        <v>40</v>
      </c>
      <c r="AD141">
        <v>58.99</v>
      </c>
      <c r="AE141">
        <v>52.26</v>
      </c>
      <c r="AF141">
        <v>10.18</v>
      </c>
      <c r="AG141">
        <v>9.17</v>
      </c>
      <c r="AH141">
        <v>9.32</v>
      </c>
      <c r="AI141">
        <v>40</v>
      </c>
      <c r="AJ141" t="s">
        <v>955</v>
      </c>
      <c r="AK141">
        <v>40</v>
      </c>
      <c r="AL141">
        <v>6.7</v>
      </c>
      <c r="AM141">
        <v>8</v>
      </c>
      <c r="AN141">
        <v>14.7</v>
      </c>
      <c r="AO141">
        <v>0</v>
      </c>
      <c r="AP141">
        <v>3145</v>
      </c>
      <c r="AQ141">
        <v>3161</v>
      </c>
      <c r="AR141">
        <v>3150.6</v>
      </c>
      <c r="AS141">
        <v>13.3</v>
      </c>
      <c r="AT141">
        <v>13.5</v>
      </c>
      <c r="AU141">
        <v>13.4</v>
      </c>
      <c r="AV141">
        <v>2.16</v>
      </c>
      <c r="AW141">
        <v>2.2799999999999998</v>
      </c>
      <c r="AX141">
        <v>2.2200000000000002</v>
      </c>
      <c r="AY141">
        <v>6.6</v>
      </c>
      <c r="AZ141">
        <v>7</v>
      </c>
      <c r="BA141">
        <v>6.8</v>
      </c>
      <c r="BB141" t="s">
        <v>168</v>
      </c>
      <c r="BC141" t="s">
        <v>168</v>
      </c>
      <c r="BD141" t="s">
        <v>168</v>
      </c>
      <c r="BE141">
        <v>838</v>
      </c>
      <c r="BF141">
        <v>863</v>
      </c>
      <c r="BG141">
        <v>854</v>
      </c>
      <c r="BH141">
        <v>143.19999999999999</v>
      </c>
      <c r="BI141">
        <v>143.80000000000001</v>
      </c>
      <c r="BJ141">
        <v>143.5</v>
      </c>
      <c r="BK141">
        <v>87.6</v>
      </c>
      <c r="BL141">
        <v>88.3</v>
      </c>
      <c r="BM141">
        <v>88</v>
      </c>
      <c r="BN141">
        <v>93.2</v>
      </c>
      <c r="BO141">
        <v>93.8</v>
      </c>
      <c r="BP141">
        <v>93.6</v>
      </c>
      <c r="BQ141">
        <v>5.4</v>
      </c>
      <c r="BR141">
        <v>5.7</v>
      </c>
      <c r="BS141">
        <v>5.6</v>
      </c>
      <c r="BT141">
        <v>24.9</v>
      </c>
      <c r="BU141">
        <v>30.9</v>
      </c>
      <c r="BV141">
        <v>27.2</v>
      </c>
      <c r="BW141">
        <v>276</v>
      </c>
      <c r="BX141">
        <v>276</v>
      </c>
      <c r="BY141">
        <v>276</v>
      </c>
      <c r="BZ141">
        <v>8.4</v>
      </c>
      <c r="CA141">
        <v>9.5</v>
      </c>
      <c r="CB141">
        <v>9.1999999999999993</v>
      </c>
      <c r="CC141">
        <v>0.3</v>
      </c>
      <c r="CD141">
        <v>0.3</v>
      </c>
      <c r="CE141">
        <v>0.3</v>
      </c>
      <c r="CF141">
        <v>0.5</v>
      </c>
      <c r="CG141">
        <v>0.5</v>
      </c>
      <c r="CH141">
        <v>0.5</v>
      </c>
      <c r="CI141">
        <v>35</v>
      </c>
      <c r="CJ141">
        <v>35</v>
      </c>
      <c r="CK141">
        <v>35</v>
      </c>
      <c r="CL141">
        <v>152.9</v>
      </c>
      <c r="CM141">
        <v>195.4</v>
      </c>
      <c r="CN141">
        <v>172.7</v>
      </c>
      <c r="CO141">
        <v>1660</v>
      </c>
      <c r="CP141">
        <v>720</v>
      </c>
      <c r="CQ141">
        <v>540</v>
      </c>
      <c r="CR141">
        <v>1800</v>
      </c>
      <c r="CS141">
        <v>5.5899999999999998E-2</v>
      </c>
      <c r="CT141">
        <v>5.5899999999999998E-2</v>
      </c>
      <c r="CU141">
        <v>5.5899999999999998E-2</v>
      </c>
      <c r="CV141">
        <v>8.1299999999999997E-2</v>
      </c>
      <c r="CW141">
        <v>8.1299999999999997E-2</v>
      </c>
      <c r="CX141">
        <v>8.1299999999999997E-2</v>
      </c>
      <c r="CY141">
        <v>0</v>
      </c>
      <c r="CZ141">
        <v>0</v>
      </c>
      <c r="DA141">
        <v>0</v>
      </c>
      <c r="DB141">
        <v>6.3500000000000001E-2</v>
      </c>
      <c r="DC141">
        <v>6.3500000000000001E-2</v>
      </c>
      <c r="DD141">
        <v>6.3500000000000001E-2</v>
      </c>
      <c r="DE141">
        <v>6.3500000000000001E-2</v>
      </c>
      <c r="DF141">
        <v>7.6200000000000004E-2</v>
      </c>
      <c r="DG141">
        <v>6.8599999999999994E-2</v>
      </c>
      <c r="DH141">
        <v>0</v>
      </c>
      <c r="DI141">
        <v>3</v>
      </c>
      <c r="DJ141">
        <v>4.8300000000000003E-2</v>
      </c>
      <c r="DK141">
        <v>61021</v>
      </c>
      <c r="DL141" t="s">
        <v>141</v>
      </c>
      <c r="DM141">
        <v>8252</v>
      </c>
      <c r="DN141">
        <v>8231</v>
      </c>
      <c r="DO141">
        <v>1288</v>
      </c>
      <c r="DP141">
        <v>2405</v>
      </c>
      <c r="DQ141">
        <v>100030.1</v>
      </c>
      <c r="DR141">
        <v>4</v>
      </c>
      <c r="DS141">
        <v>20060920</v>
      </c>
      <c r="DT141" t="s">
        <v>363</v>
      </c>
      <c r="DU141" t="s">
        <v>927</v>
      </c>
      <c r="DV141" t="s">
        <v>918</v>
      </c>
    </row>
    <row r="142" spans="1:126">
      <c r="A142" t="s">
        <v>126</v>
      </c>
      <c r="B142">
        <v>4</v>
      </c>
      <c r="C142">
        <v>10.5</v>
      </c>
      <c r="D142">
        <v>60837</v>
      </c>
      <c r="E142" t="s">
        <v>144</v>
      </c>
      <c r="F142" t="s">
        <v>145</v>
      </c>
      <c r="G142">
        <v>20060927</v>
      </c>
      <c r="H142" t="s">
        <v>179</v>
      </c>
      <c r="I142" t="s">
        <v>236</v>
      </c>
      <c r="J142">
        <v>20060928</v>
      </c>
      <c r="K142">
        <v>20070118</v>
      </c>
      <c r="L142" t="s">
        <v>897</v>
      </c>
      <c r="M142" t="s">
        <v>557</v>
      </c>
      <c r="N142" t="s">
        <v>952</v>
      </c>
      <c r="O142" t="s">
        <v>954</v>
      </c>
      <c r="P142">
        <v>0.94830000000000003</v>
      </c>
      <c r="Q142" t="s">
        <v>135</v>
      </c>
      <c r="R142" t="s">
        <v>136</v>
      </c>
      <c r="S142" t="s">
        <v>135</v>
      </c>
      <c r="T142" t="s">
        <v>137</v>
      </c>
      <c r="U142" t="s">
        <v>137</v>
      </c>
      <c r="V142">
        <v>0</v>
      </c>
      <c r="W142" t="s">
        <v>286</v>
      </c>
      <c r="X142">
        <v>143.5</v>
      </c>
      <c r="Y142">
        <v>20060925</v>
      </c>
      <c r="Z142" t="s">
        <v>138</v>
      </c>
      <c r="AA142" t="s">
        <v>324</v>
      </c>
      <c r="AB142" t="s">
        <v>901</v>
      </c>
      <c r="AC142">
        <v>40</v>
      </c>
      <c r="AD142">
        <v>71.77</v>
      </c>
      <c r="AE142">
        <v>66.239999999999995</v>
      </c>
      <c r="AF142">
        <v>10.9</v>
      </c>
      <c r="AG142">
        <v>10.26</v>
      </c>
      <c r="AH142">
        <v>10.44</v>
      </c>
      <c r="AI142">
        <v>40</v>
      </c>
      <c r="AJ142" t="s">
        <v>959</v>
      </c>
      <c r="AK142">
        <v>40</v>
      </c>
      <c r="AL142">
        <v>4.9000000000000004</v>
      </c>
      <c r="AM142">
        <v>5.6</v>
      </c>
      <c r="AN142">
        <v>10.5</v>
      </c>
      <c r="AO142">
        <v>0</v>
      </c>
      <c r="AP142">
        <v>3144</v>
      </c>
      <c r="AQ142">
        <v>3158</v>
      </c>
      <c r="AR142">
        <v>3148.4</v>
      </c>
      <c r="AS142">
        <v>13.1</v>
      </c>
      <c r="AT142">
        <v>13.6</v>
      </c>
      <c r="AU142">
        <v>13.4</v>
      </c>
      <c r="AV142">
        <v>2.2000000000000002</v>
      </c>
      <c r="AW142">
        <v>2.29</v>
      </c>
      <c r="AX142">
        <v>2.2200000000000002</v>
      </c>
      <c r="AY142">
        <v>6.8</v>
      </c>
      <c r="AZ142">
        <v>7.1</v>
      </c>
      <c r="BA142">
        <v>7</v>
      </c>
      <c r="BB142" t="s">
        <v>168</v>
      </c>
      <c r="BC142" t="s">
        <v>168</v>
      </c>
      <c r="BD142" t="s">
        <v>168</v>
      </c>
      <c r="BE142">
        <v>832</v>
      </c>
      <c r="BF142">
        <v>872</v>
      </c>
      <c r="BG142">
        <v>848</v>
      </c>
      <c r="BH142">
        <v>143.30000000000001</v>
      </c>
      <c r="BI142">
        <v>144</v>
      </c>
      <c r="BJ142">
        <v>143.6</v>
      </c>
      <c r="BK142">
        <v>87.8</v>
      </c>
      <c r="BL142">
        <v>88.3</v>
      </c>
      <c r="BM142">
        <v>88.1</v>
      </c>
      <c r="BN142">
        <v>93.4</v>
      </c>
      <c r="BO142">
        <v>93.9</v>
      </c>
      <c r="BP142">
        <v>93.7</v>
      </c>
      <c r="BQ142">
        <v>5.4</v>
      </c>
      <c r="BR142">
        <v>5.8</v>
      </c>
      <c r="BS142">
        <v>5.6</v>
      </c>
      <c r="BT142">
        <v>29.1</v>
      </c>
      <c r="BU142">
        <v>38.299999999999997</v>
      </c>
      <c r="BV142">
        <v>33.799999999999997</v>
      </c>
      <c r="BW142">
        <v>276</v>
      </c>
      <c r="BX142">
        <v>276</v>
      </c>
      <c r="BY142">
        <v>276</v>
      </c>
      <c r="BZ142">
        <v>8.1</v>
      </c>
      <c r="CA142">
        <v>8.4</v>
      </c>
      <c r="CB142">
        <v>8.3000000000000007</v>
      </c>
      <c r="CC142">
        <v>0.2</v>
      </c>
      <c r="CD142">
        <v>0.4</v>
      </c>
      <c r="CE142">
        <v>0.3</v>
      </c>
      <c r="CF142">
        <v>0.45</v>
      </c>
      <c r="CG142">
        <v>0.62</v>
      </c>
      <c r="CH142">
        <v>0.51</v>
      </c>
      <c r="CI142">
        <v>35</v>
      </c>
      <c r="CJ142">
        <v>35</v>
      </c>
      <c r="CK142">
        <v>35</v>
      </c>
      <c r="CL142">
        <v>138.80000000000001</v>
      </c>
      <c r="CM142">
        <v>189.7</v>
      </c>
      <c r="CN142">
        <v>169.3</v>
      </c>
      <c r="CO142">
        <v>1660</v>
      </c>
      <c r="CP142">
        <v>720</v>
      </c>
      <c r="CQ142">
        <v>540</v>
      </c>
      <c r="CR142">
        <v>1800</v>
      </c>
      <c r="CS142">
        <v>5.8400000000000001E-2</v>
      </c>
      <c r="CT142">
        <v>5.8400000000000001E-2</v>
      </c>
      <c r="CU142">
        <v>5.8400000000000001E-2</v>
      </c>
      <c r="CV142">
        <v>8.6400000000000005E-2</v>
      </c>
      <c r="CW142">
        <v>8.6400000000000005E-2</v>
      </c>
      <c r="CX142">
        <v>8.6400000000000005E-2</v>
      </c>
      <c r="CY142">
        <v>6.3500000000000001E-2</v>
      </c>
      <c r="CZ142">
        <v>6.3500000000000001E-2</v>
      </c>
      <c r="DA142">
        <v>6.3500000000000001E-2</v>
      </c>
      <c r="DB142">
        <v>5.5899999999999998E-2</v>
      </c>
      <c r="DC142">
        <v>6.6000000000000003E-2</v>
      </c>
      <c r="DD142">
        <v>6.0999999999999999E-2</v>
      </c>
      <c r="DE142">
        <v>6.0999999999999999E-2</v>
      </c>
      <c r="DF142">
        <v>7.1099999999999997E-2</v>
      </c>
      <c r="DG142">
        <v>6.6000000000000003E-2</v>
      </c>
      <c r="DH142">
        <v>0</v>
      </c>
      <c r="DI142">
        <v>6</v>
      </c>
      <c r="DJ142">
        <v>5.5899999999999998E-2</v>
      </c>
      <c r="DK142" t="s">
        <v>825</v>
      </c>
      <c r="DL142">
        <v>6982</v>
      </c>
      <c r="DM142">
        <v>8252</v>
      </c>
      <c r="DN142">
        <v>8231</v>
      </c>
      <c r="DO142">
        <v>1272</v>
      </c>
      <c r="DP142" t="s">
        <v>479</v>
      </c>
      <c r="DQ142" t="s">
        <v>142</v>
      </c>
      <c r="DR142">
        <v>143</v>
      </c>
      <c r="DS142">
        <v>20060927</v>
      </c>
      <c r="DT142" t="s">
        <v>179</v>
      </c>
      <c r="DU142">
        <v>66</v>
      </c>
      <c r="DV142" t="s">
        <v>918</v>
      </c>
    </row>
    <row r="143" spans="1:126">
      <c r="A143" t="s">
        <v>160</v>
      </c>
      <c r="B143">
        <v>5</v>
      </c>
      <c r="C143">
        <v>8.3000000000000007</v>
      </c>
      <c r="D143">
        <v>60887</v>
      </c>
      <c r="E143" t="s">
        <v>144</v>
      </c>
      <c r="F143" t="s">
        <v>145</v>
      </c>
      <c r="G143">
        <v>20061001</v>
      </c>
      <c r="H143" t="s">
        <v>962</v>
      </c>
      <c r="I143" t="s">
        <v>236</v>
      </c>
      <c r="J143">
        <v>20061003</v>
      </c>
      <c r="K143" t="s">
        <v>624</v>
      </c>
      <c r="L143" t="s">
        <v>897</v>
      </c>
      <c r="M143" t="s">
        <v>557</v>
      </c>
      <c r="N143" t="s">
        <v>952</v>
      </c>
      <c r="O143" t="s">
        <v>963</v>
      </c>
      <c r="P143">
        <v>0</v>
      </c>
      <c r="Q143" t="s">
        <v>135</v>
      </c>
      <c r="R143" t="s">
        <v>136</v>
      </c>
      <c r="S143" t="s">
        <v>135</v>
      </c>
      <c r="T143" t="s">
        <v>137</v>
      </c>
      <c r="U143" t="s">
        <v>137</v>
      </c>
      <c r="V143">
        <v>0</v>
      </c>
      <c r="W143" t="s">
        <v>147</v>
      </c>
      <c r="X143">
        <v>143.5</v>
      </c>
      <c r="Y143">
        <v>20060929</v>
      </c>
      <c r="Z143" t="s">
        <v>138</v>
      </c>
      <c r="AA143" t="s">
        <v>921</v>
      </c>
      <c r="AB143" t="s">
        <v>879</v>
      </c>
      <c r="AC143">
        <v>40</v>
      </c>
      <c r="AD143">
        <v>71.239999999999995</v>
      </c>
      <c r="AE143">
        <v>65.88</v>
      </c>
      <c r="AF143">
        <v>10.88</v>
      </c>
      <c r="AG143">
        <v>10.06</v>
      </c>
      <c r="AH143">
        <v>10.31</v>
      </c>
      <c r="AI143">
        <v>140</v>
      </c>
      <c r="AJ143" t="s">
        <v>964</v>
      </c>
      <c r="AK143">
        <v>40</v>
      </c>
      <c r="AL143">
        <v>5</v>
      </c>
      <c r="AM143">
        <v>3.3</v>
      </c>
      <c r="AN143">
        <v>8.3000000000000007</v>
      </c>
      <c r="AO143">
        <v>0</v>
      </c>
      <c r="AP143">
        <v>3139</v>
      </c>
      <c r="AQ143">
        <v>3157</v>
      </c>
      <c r="AR143">
        <v>3149</v>
      </c>
      <c r="AS143">
        <v>12.9</v>
      </c>
      <c r="AT143">
        <v>13.7</v>
      </c>
      <c r="AU143">
        <v>13.3</v>
      </c>
      <c r="AV143">
        <v>2.21</v>
      </c>
      <c r="AW143">
        <v>2.33</v>
      </c>
      <c r="AX143">
        <v>2.2599999999999998</v>
      </c>
      <c r="AY143">
        <v>3255.8</v>
      </c>
      <c r="AZ143">
        <v>4481.3</v>
      </c>
      <c r="BA143">
        <v>3892.3</v>
      </c>
      <c r="BB143">
        <v>1977.1</v>
      </c>
      <c r="BC143">
        <v>2138.4</v>
      </c>
      <c r="BD143">
        <v>2080.5</v>
      </c>
      <c r="BE143">
        <v>838</v>
      </c>
      <c r="BF143">
        <v>867</v>
      </c>
      <c r="BG143">
        <v>849</v>
      </c>
      <c r="BH143">
        <v>143.4</v>
      </c>
      <c r="BI143">
        <v>143.6</v>
      </c>
      <c r="BJ143">
        <v>143.5</v>
      </c>
      <c r="BK143">
        <v>87.6</v>
      </c>
      <c r="BL143">
        <v>88.2</v>
      </c>
      <c r="BM143">
        <v>87.8</v>
      </c>
      <c r="BN143">
        <v>93.2</v>
      </c>
      <c r="BO143">
        <v>93.9</v>
      </c>
      <c r="BP143">
        <v>93.5</v>
      </c>
      <c r="BQ143">
        <v>5.5</v>
      </c>
      <c r="BR143">
        <v>5.7</v>
      </c>
      <c r="BS143">
        <v>5.6</v>
      </c>
      <c r="BT143">
        <v>29.7</v>
      </c>
      <c r="BU143">
        <v>34.299999999999997</v>
      </c>
      <c r="BV143">
        <v>31.3</v>
      </c>
      <c r="BW143">
        <v>274</v>
      </c>
      <c r="BX143">
        <v>283</v>
      </c>
      <c r="BY143">
        <v>280</v>
      </c>
      <c r="BZ143">
        <v>10.1</v>
      </c>
      <c r="CA143">
        <v>10.9</v>
      </c>
      <c r="CB143">
        <v>10.6</v>
      </c>
      <c r="CC143">
        <v>-0.1</v>
      </c>
      <c r="CD143">
        <v>0.1</v>
      </c>
      <c r="CE143">
        <v>0</v>
      </c>
      <c r="CF143">
        <v>0.47</v>
      </c>
      <c r="CG143">
        <v>0.55000000000000004</v>
      </c>
      <c r="CH143">
        <v>0.51</v>
      </c>
      <c r="CI143">
        <v>35</v>
      </c>
      <c r="CJ143">
        <v>35</v>
      </c>
      <c r="CK143">
        <v>35</v>
      </c>
      <c r="CL143">
        <v>154.9</v>
      </c>
      <c r="CM143">
        <v>181.5</v>
      </c>
      <c r="CN143">
        <v>164.8</v>
      </c>
      <c r="CO143">
        <v>1660</v>
      </c>
      <c r="CP143">
        <v>720</v>
      </c>
      <c r="CQ143">
        <v>540</v>
      </c>
      <c r="CR143">
        <v>1700</v>
      </c>
      <c r="CS143">
        <v>7.8700000000000006E-2</v>
      </c>
      <c r="CT143">
        <v>8.3799999999999999E-2</v>
      </c>
      <c r="CU143">
        <v>8.0600000000000005E-2</v>
      </c>
      <c r="CV143">
        <v>9.4E-2</v>
      </c>
      <c r="CW143">
        <v>0.1016</v>
      </c>
      <c r="CX143">
        <v>9.7799999999999998E-2</v>
      </c>
      <c r="CY143">
        <v>6.0999999999999999E-2</v>
      </c>
      <c r="CZ143">
        <v>6.3500000000000001E-2</v>
      </c>
      <c r="DA143">
        <v>6.1600000000000002E-2</v>
      </c>
      <c r="DB143">
        <v>7.1099999999999997E-2</v>
      </c>
      <c r="DC143">
        <v>7.1099999999999997E-2</v>
      </c>
      <c r="DD143">
        <v>7.1099999999999997E-2</v>
      </c>
      <c r="DE143">
        <v>6.0999999999999999E-2</v>
      </c>
      <c r="DF143">
        <v>6.3500000000000001E-2</v>
      </c>
      <c r="DG143">
        <v>6.2199999999999998E-2</v>
      </c>
      <c r="DH143">
        <v>2.5000000000000001E-3</v>
      </c>
      <c r="DI143">
        <v>1</v>
      </c>
      <c r="DJ143">
        <v>3.0499999999999999E-2</v>
      </c>
      <c r="DK143">
        <v>1627</v>
      </c>
      <c r="DL143">
        <v>320</v>
      </c>
      <c r="DM143">
        <v>8252</v>
      </c>
      <c r="DN143" t="s">
        <v>188</v>
      </c>
      <c r="DO143">
        <v>650</v>
      </c>
      <c r="DP143">
        <v>2405</v>
      </c>
      <c r="DQ143" t="s">
        <v>965</v>
      </c>
      <c r="DR143">
        <v>92</v>
      </c>
      <c r="DS143">
        <v>20061001</v>
      </c>
      <c r="DT143" t="s">
        <v>962</v>
      </c>
      <c r="DU143">
        <v>320</v>
      </c>
      <c r="DV143" t="s">
        <v>918</v>
      </c>
    </row>
    <row r="144" spans="1:126">
      <c r="A144" t="s">
        <v>239</v>
      </c>
      <c r="B144">
        <v>1</v>
      </c>
      <c r="C144">
        <v>9.3000000000000007</v>
      </c>
      <c r="D144">
        <v>61004</v>
      </c>
      <c r="E144" t="s">
        <v>144</v>
      </c>
      <c r="F144" t="s">
        <v>145</v>
      </c>
      <c r="G144">
        <v>20061005</v>
      </c>
      <c r="H144" t="s">
        <v>214</v>
      </c>
      <c r="I144" t="s">
        <v>236</v>
      </c>
      <c r="J144">
        <v>20061013</v>
      </c>
      <c r="K144" t="s">
        <v>624</v>
      </c>
      <c r="L144" t="s">
        <v>897</v>
      </c>
      <c r="M144" t="s">
        <v>557</v>
      </c>
      <c r="N144" t="s">
        <v>952</v>
      </c>
      <c r="O144" t="s">
        <v>963</v>
      </c>
      <c r="P144">
        <v>0.43099999999999999</v>
      </c>
      <c r="Q144" t="s">
        <v>135</v>
      </c>
      <c r="R144" t="s">
        <v>136</v>
      </c>
      <c r="S144" t="s">
        <v>135</v>
      </c>
      <c r="T144" t="s">
        <v>137</v>
      </c>
      <c r="U144" t="s">
        <v>137</v>
      </c>
      <c r="V144">
        <v>0</v>
      </c>
      <c r="W144" t="s">
        <v>164</v>
      </c>
      <c r="X144">
        <v>143.5</v>
      </c>
      <c r="Y144">
        <v>20061003</v>
      </c>
      <c r="Z144" t="s">
        <v>138</v>
      </c>
      <c r="AA144" t="s">
        <v>214</v>
      </c>
      <c r="AB144" t="s">
        <v>924</v>
      </c>
      <c r="AC144">
        <v>40</v>
      </c>
      <c r="AD144">
        <v>71.56</v>
      </c>
      <c r="AE144">
        <v>10.84</v>
      </c>
      <c r="AF144">
        <v>63.64</v>
      </c>
      <c r="AG144">
        <v>9.83</v>
      </c>
      <c r="AH144">
        <v>10.1</v>
      </c>
      <c r="AI144">
        <v>200</v>
      </c>
      <c r="AJ144" t="s">
        <v>252</v>
      </c>
      <c r="AK144">
        <v>40</v>
      </c>
      <c r="AL144">
        <v>5.2</v>
      </c>
      <c r="AM144">
        <v>4.0999999999999996</v>
      </c>
      <c r="AN144">
        <v>9.3000000000000007</v>
      </c>
      <c r="AO144">
        <v>0</v>
      </c>
      <c r="AP144">
        <v>3133</v>
      </c>
      <c r="AQ144">
        <v>3170</v>
      </c>
      <c r="AR144">
        <v>3149</v>
      </c>
      <c r="AS144">
        <v>13.1</v>
      </c>
      <c r="AT144">
        <v>13.4</v>
      </c>
      <c r="AU144">
        <v>13.3</v>
      </c>
      <c r="AV144">
        <v>2.21</v>
      </c>
      <c r="AW144">
        <v>2.2799999999999998</v>
      </c>
      <c r="AX144">
        <v>2.25</v>
      </c>
      <c r="AY144">
        <v>5965.5</v>
      </c>
      <c r="AZ144">
        <v>6040.1</v>
      </c>
      <c r="BA144">
        <v>6038.2</v>
      </c>
      <c r="BB144" t="s">
        <v>168</v>
      </c>
      <c r="BC144" t="s">
        <v>168</v>
      </c>
      <c r="BD144" t="s">
        <v>168</v>
      </c>
      <c r="BE144">
        <v>849</v>
      </c>
      <c r="BF144">
        <v>852</v>
      </c>
      <c r="BG144">
        <v>850</v>
      </c>
      <c r="BH144">
        <v>142.19999999999999</v>
      </c>
      <c r="BI144">
        <v>144</v>
      </c>
      <c r="BJ144">
        <v>143.19999999999999</v>
      </c>
      <c r="BK144">
        <v>86.3</v>
      </c>
      <c r="BL144">
        <v>92.9</v>
      </c>
      <c r="BM144">
        <v>87.6</v>
      </c>
      <c r="BN144">
        <v>92.4</v>
      </c>
      <c r="BO144">
        <v>94.1</v>
      </c>
      <c r="BP144">
        <v>93.1</v>
      </c>
      <c r="BQ144">
        <v>5.4</v>
      </c>
      <c r="BR144">
        <v>6.3</v>
      </c>
      <c r="BS144">
        <v>5.7</v>
      </c>
      <c r="BT144">
        <v>25</v>
      </c>
      <c r="BU144">
        <v>33.799999999999997</v>
      </c>
      <c r="BV144">
        <v>28.6</v>
      </c>
      <c r="BW144">
        <v>276</v>
      </c>
      <c r="BX144">
        <v>276</v>
      </c>
      <c r="BY144">
        <v>276</v>
      </c>
      <c r="BZ144">
        <v>14.5</v>
      </c>
      <c r="CA144">
        <v>15.2</v>
      </c>
      <c r="CB144">
        <v>15</v>
      </c>
      <c r="CC144">
        <v>0.3</v>
      </c>
      <c r="CD144">
        <v>0.3</v>
      </c>
      <c r="CE144">
        <v>0.3</v>
      </c>
      <c r="CF144">
        <v>0.5</v>
      </c>
      <c r="CG144">
        <v>0.52</v>
      </c>
      <c r="CH144">
        <v>0.5</v>
      </c>
      <c r="CI144">
        <v>35</v>
      </c>
      <c r="CJ144">
        <v>35</v>
      </c>
      <c r="CK144">
        <v>35</v>
      </c>
      <c r="CL144">
        <v>283.2</v>
      </c>
      <c r="CM144">
        <v>288.2</v>
      </c>
      <c r="CN144">
        <v>283.39999999999998</v>
      </c>
      <c r="CO144">
        <v>1660</v>
      </c>
      <c r="CP144">
        <v>720</v>
      </c>
      <c r="CQ144">
        <v>540</v>
      </c>
      <c r="CR144">
        <v>1640</v>
      </c>
      <c r="CS144">
        <v>8.1199999999999994E-2</v>
      </c>
      <c r="CT144">
        <v>8.1199999999999994E-2</v>
      </c>
      <c r="CU144">
        <v>8.1199999999999994E-2</v>
      </c>
      <c r="CV144">
        <v>8.6300000000000002E-2</v>
      </c>
      <c r="CW144">
        <v>8.6300000000000002E-2</v>
      </c>
      <c r="CX144">
        <v>8.6300000000000002E-2</v>
      </c>
      <c r="CY144">
        <v>7.3599999999999999E-2</v>
      </c>
      <c r="CZ144">
        <v>7.3599999999999999E-2</v>
      </c>
      <c r="DA144">
        <v>7.3599999999999999E-2</v>
      </c>
      <c r="DB144">
        <v>5.0799999999999998E-2</v>
      </c>
      <c r="DC144">
        <v>5.0799999999999998E-2</v>
      </c>
      <c r="DD144">
        <v>5.0799999999999998E-2</v>
      </c>
      <c r="DE144">
        <v>5.5800000000000002E-2</v>
      </c>
      <c r="DF144">
        <v>5.5800000000000002E-2</v>
      </c>
      <c r="DG144">
        <v>5.5800000000000002E-2</v>
      </c>
      <c r="DH144">
        <v>0</v>
      </c>
      <c r="DI144">
        <v>1</v>
      </c>
      <c r="DJ144">
        <v>5.0799999999999998E-2</v>
      </c>
      <c r="DK144">
        <v>49486</v>
      </c>
      <c r="DL144">
        <v>67.75</v>
      </c>
      <c r="DM144" t="s">
        <v>393</v>
      </c>
      <c r="DN144">
        <v>8231</v>
      </c>
      <c r="DO144">
        <v>488</v>
      </c>
      <c r="DP144">
        <v>2405</v>
      </c>
      <c r="DQ144" t="s">
        <v>142</v>
      </c>
      <c r="DR144">
        <v>257</v>
      </c>
      <c r="DS144">
        <v>20061005</v>
      </c>
      <c r="DT144" t="s">
        <v>214</v>
      </c>
      <c r="DU144">
        <v>91</v>
      </c>
      <c r="DV144" t="s">
        <v>918</v>
      </c>
    </row>
    <row r="145" spans="1:126">
      <c r="A145" t="s">
        <v>126</v>
      </c>
      <c r="B145">
        <v>3</v>
      </c>
      <c r="C145">
        <v>13.4</v>
      </c>
      <c r="D145">
        <v>61138</v>
      </c>
      <c r="E145" t="s">
        <v>144</v>
      </c>
      <c r="F145" t="s">
        <v>145</v>
      </c>
      <c r="G145">
        <v>20061006</v>
      </c>
      <c r="H145" t="s">
        <v>194</v>
      </c>
      <c r="I145" t="s">
        <v>295</v>
      </c>
      <c r="J145">
        <v>20061009</v>
      </c>
      <c r="K145" t="s">
        <v>624</v>
      </c>
      <c r="L145" t="s">
        <v>897</v>
      </c>
      <c r="M145" t="s">
        <v>557</v>
      </c>
      <c r="N145" t="s">
        <v>952</v>
      </c>
      <c r="O145" t="s">
        <v>969</v>
      </c>
      <c r="P145">
        <v>2.1983000000000001</v>
      </c>
      <c r="Q145" t="s">
        <v>135</v>
      </c>
      <c r="R145" t="s">
        <v>136</v>
      </c>
      <c r="S145" t="s">
        <v>135</v>
      </c>
      <c r="T145" t="s">
        <v>137</v>
      </c>
      <c r="U145" t="s">
        <v>137</v>
      </c>
      <c r="V145">
        <v>0</v>
      </c>
      <c r="W145" t="s">
        <v>147</v>
      </c>
      <c r="X145">
        <v>143.5</v>
      </c>
      <c r="Y145">
        <v>20061004</v>
      </c>
      <c r="Z145" t="s">
        <v>138</v>
      </c>
      <c r="AA145" t="s">
        <v>441</v>
      </c>
      <c r="AB145" t="s">
        <v>901</v>
      </c>
      <c r="AC145">
        <v>40</v>
      </c>
      <c r="AD145">
        <v>71.47</v>
      </c>
      <c r="AE145">
        <v>65.41</v>
      </c>
      <c r="AF145">
        <v>10.92</v>
      </c>
      <c r="AG145">
        <v>10.11</v>
      </c>
      <c r="AH145">
        <v>10.41</v>
      </c>
      <c r="AI145">
        <v>240</v>
      </c>
      <c r="AJ145" t="s">
        <v>970</v>
      </c>
      <c r="AK145">
        <v>40</v>
      </c>
      <c r="AL145">
        <v>5.2</v>
      </c>
      <c r="AM145">
        <v>8.1999999999999993</v>
      </c>
      <c r="AN145">
        <v>13.4</v>
      </c>
      <c r="AO145">
        <v>0</v>
      </c>
      <c r="AP145">
        <v>3142</v>
      </c>
      <c r="AQ145">
        <v>3160</v>
      </c>
      <c r="AR145">
        <v>3152.2</v>
      </c>
      <c r="AS145">
        <v>13.1</v>
      </c>
      <c r="AT145">
        <v>13.5</v>
      </c>
      <c r="AU145">
        <v>13.3</v>
      </c>
      <c r="AV145">
        <v>2.15</v>
      </c>
      <c r="AW145">
        <v>2.31</v>
      </c>
      <c r="AX145">
        <v>2.2200000000000002</v>
      </c>
      <c r="AY145">
        <v>6.1</v>
      </c>
      <c r="AZ145">
        <v>6.8</v>
      </c>
      <c r="BA145">
        <v>6.5</v>
      </c>
      <c r="BB145" t="s">
        <v>168</v>
      </c>
      <c r="BC145" t="s">
        <v>168</v>
      </c>
      <c r="BD145" t="s">
        <v>168</v>
      </c>
      <c r="BE145">
        <v>844</v>
      </c>
      <c r="BF145">
        <v>856</v>
      </c>
      <c r="BG145">
        <v>849</v>
      </c>
      <c r="BH145">
        <v>143.30000000000001</v>
      </c>
      <c r="BI145">
        <v>143.80000000000001</v>
      </c>
      <c r="BJ145">
        <v>143.6</v>
      </c>
      <c r="BK145">
        <v>87.7</v>
      </c>
      <c r="BL145">
        <v>88.3</v>
      </c>
      <c r="BM145">
        <v>88</v>
      </c>
      <c r="BN145">
        <v>93.3</v>
      </c>
      <c r="BO145">
        <v>93.8</v>
      </c>
      <c r="BP145">
        <v>93.6</v>
      </c>
      <c r="BQ145">
        <v>5.5</v>
      </c>
      <c r="BR145">
        <v>5.8</v>
      </c>
      <c r="BS145">
        <v>5.6</v>
      </c>
      <c r="BT145">
        <v>24.7</v>
      </c>
      <c r="BU145">
        <v>31.4</v>
      </c>
      <c r="BV145">
        <v>27.2</v>
      </c>
      <c r="BW145">
        <v>276</v>
      </c>
      <c r="BX145">
        <v>276</v>
      </c>
      <c r="BY145">
        <v>276</v>
      </c>
      <c r="BZ145">
        <v>8.4</v>
      </c>
      <c r="CA145">
        <v>10.1</v>
      </c>
      <c r="CB145">
        <v>9.6</v>
      </c>
      <c r="CC145">
        <v>0.3</v>
      </c>
      <c r="CD145">
        <v>0.4</v>
      </c>
      <c r="CE145">
        <v>0.3</v>
      </c>
      <c r="CF145">
        <v>0.5</v>
      </c>
      <c r="CG145">
        <v>0.5</v>
      </c>
      <c r="CH145">
        <v>0.5</v>
      </c>
      <c r="CI145">
        <v>35</v>
      </c>
      <c r="CJ145">
        <v>35</v>
      </c>
      <c r="CK145">
        <v>35</v>
      </c>
      <c r="CL145">
        <v>138.80000000000001</v>
      </c>
      <c r="CM145">
        <v>169.9</v>
      </c>
      <c r="CN145">
        <v>151.6</v>
      </c>
      <c r="CO145">
        <v>1660</v>
      </c>
      <c r="CP145">
        <v>720</v>
      </c>
      <c r="CQ145">
        <v>540</v>
      </c>
      <c r="CR145">
        <v>1600</v>
      </c>
      <c r="CS145">
        <v>5.8400000000000001E-2</v>
      </c>
      <c r="CT145">
        <v>5.8400000000000001E-2</v>
      </c>
      <c r="CU145">
        <v>5.8400000000000001E-2</v>
      </c>
      <c r="CV145">
        <v>8.3799999999999999E-2</v>
      </c>
      <c r="CW145">
        <v>8.3799999999999999E-2</v>
      </c>
      <c r="CX145">
        <v>8.3799999999999999E-2</v>
      </c>
      <c r="CY145">
        <v>6.6000000000000003E-2</v>
      </c>
      <c r="CZ145">
        <v>6.6000000000000003E-2</v>
      </c>
      <c r="DA145">
        <v>6.6000000000000003E-2</v>
      </c>
      <c r="DB145">
        <v>6.3500000000000001E-2</v>
      </c>
      <c r="DC145">
        <v>6.3500000000000001E-2</v>
      </c>
      <c r="DD145">
        <v>6.3500000000000001E-2</v>
      </c>
      <c r="DE145">
        <v>6.6000000000000003E-2</v>
      </c>
      <c r="DF145">
        <v>7.6200000000000004E-2</v>
      </c>
      <c r="DG145">
        <v>7.1099999999999997E-2</v>
      </c>
      <c r="DH145">
        <v>0</v>
      </c>
      <c r="DI145">
        <v>6</v>
      </c>
      <c r="DJ145">
        <v>5.0799999999999998E-2</v>
      </c>
      <c r="DK145">
        <v>61021</v>
      </c>
      <c r="DL145" t="s">
        <v>141</v>
      </c>
      <c r="DM145">
        <v>8252</v>
      </c>
      <c r="DN145">
        <v>8231</v>
      </c>
      <c r="DO145">
        <v>1288</v>
      </c>
      <c r="DP145" t="s">
        <v>619</v>
      </c>
      <c r="DQ145" t="s">
        <v>142</v>
      </c>
      <c r="DR145">
        <v>8</v>
      </c>
      <c r="DS145">
        <v>20061006</v>
      </c>
      <c r="DT145" t="s">
        <v>194</v>
      </c>
      <c r="DU145" t="s">
        <v>927</v>
      </c>
      <c r="DV145" t="s">
        <v>918</v>
      </c>
    </row>
    <row r="146" spans="1:126">
      <c r="A146" t="s">
        <v>160</v>
      </c>
      <c r="B146">
        <v>3</v>
      </c>
      <c r="C146">
        <v>6.8</v>
      </c>
      <c r="D146">
        <v>60888</v>
      </c>
      <c r="E146" t="s">
        <v>144</v>
      </c>
      <c r="F146" t="s">
        <v>145</v>
      </c>
      <c r="G146">
        <v>20061008</v>
      </c>
      <c r="H146" t="s">
        <v>771</v>
      </c>
      <c r="I146" t="s">
        <v>236</v>
      </c>
      <c r="J146">
        <v>20061009</v>
      </c>
      <c r="K146" t="s">
        <v>624</v>
      </c>
      <c r="L146" t="s">
        <v>897</v>
      </c>
      <c r="M146" t="s">
        <v>557</v>
      </c>
      <c r="N146" t="s">
        <v>952</v>
      </c>
      <c r="O146" t="s">
        <v>963</v>
      </c>
      <c r="P146">
        <v>-0.64659999999999995</v>
      </c>
      <c r="Q146" t="s">
        <v>135</v>
      </c>
      <c r="R146" t="s">
        <v>136</v>
      </c>
      <c r="S146" t="s">
        <v>135</v>
      </c>
      <c r="T146" t="s">
        <v>137</v>
      </c>
      <c r="U146" t="s">
        <v>137</v>
      </c>
      <c r="V146">
        <v>0</v>
      </c>
      <c r="W146" t="s">
        <v>147</v>
      </c>
      <c r="X146">
        <v>143.5</v>
      </c>
      <c r="Y146">
        <v>20061006</v>
      </c>
      <c r="Z146" t="s">
        <v>138</v>
      </c>
      <c r="AA146" t="s">
        <v>971</v>
      </c>
      <c r="AB146" t="s">
        <v>879</v>
      </c>
      <c r="AC146">
        <v>40</v>
      </c>
      <c r="AD146">
        <v>71.62</v>
      </c>
      <c r="AE146">
        <v>66.540000000000006</v>
      </c>
      <c r="AF146">
        <v>10.92</v>
      </c>
      <c r="AG146">
        <v>10.19</v>
      </c>
      <c r="AH146">
        <v>10.38</v>
      </c>
      <c r="AI146">
        <v>340</v>
      </c>
      <c r="AJ146" t="s">
        <v>972</v>
      </c>
      <c r="AK146">
        <v>40</v>
      </c>
      <c r="AL146">
        <v>3.9</v>
      </c>
      <c r="AM146">
        <v>2.9</v>
      </c>
      <c r="AN146">
        <v>6.8</v>
      </c>
      <c r="AO146">
        <v>0</v>
      </c>
      <c r="AP146">
        <v>3148</v>
      </c>
      <c r="AQ146">
        <v>3154</v>
      </c>
      <c r="AR146">
        <v>3150</v>
      </c>
      <c r="AS146">
        <v>13.5</v>
      </c>
      <c r="AT146">
        <v>13.9</v>
      </c>
      <c r="AU146">
        <v>13.7</v>
      </c>
      <c r="AV146">
        <v>2.16</v>
      </c>
      <c r="AW146">
        <v>2.36</v>
      </c>
      <c r="AX146">
        <v>2.27</v>
      </c>
      <c r="AY146">
        <v>4392.6000000000004</v>
      </c>
      <c r="AZ146">
        <v>5046.3</v>
      </c>
      <c r="BA146">
        <v>4818.6000000000004</v>
      </c>
      <c r="BB146">
        <v>1962.1</v>
      </c>
      <c r="BC146">
        <v>2301.9</v>
      </c>
      <c r="BD146">
        <v>2226.9</v>
      </c>
      <c r="BE146">
        <v>843</v>
      </c>
      <c r="BF146">
        <v>861</v>
      </c>
      <c r="BG146">
        <v>850</v>
      </c>
      <c r="BH146">
        <v>143.4</v>
      </c>
      <c r="BI146">
        <v>143.6</v>
      </c>
      <c r="BJ146">
        <v>143.5</v>
      </c>
      <c r="BK146">
        <v>87.8</v>
      </c>
      <c r="BL146">
        <v>88</v>
      </c>
      <c r="BM146">
        <v>87.9</v>
      </c>
      <c r="BN146">
        <v>93.3</v>
      </c>
      <c r="BO146">
        <v>93.7</v>
      </c>
      <c r="BP146">
        <v>93.5</v>
      </c>
      <c r="BQ146">
        <v>5.5</v>
      </c>
      <c r="BR146">
        <v>5.7</v>
      </c>
      <c r="BS146">
        <v>5.6</v>
      </c>
      <c r="BT146">
        <v>29.4</v>
      </c>
      <c r="BU146">
        <v>35.4</v>
      </c>
      <c r="BV146">
        <v>32.299999999999997</v>
      </c>
      <c r="BW146">
        <v>272</v>
      </c>
      <c r="BX146">
        <v>281</v>
      </c>
      <c r="BY146">
        <v>276</v>
      </c>
      <c r="BZ146">
        <v>10.5</v>
      </c>
      <c r="CA146">
        <v>11.4</v>
      </c>
      <c r="CB146">
        <v>11.1</v>
      </c>
      <c r="CC146">
        <v>0.5</v>
      </c>
      <c r="CD146">
        <v>0.6</v>
      </c>
      <c r="CE146">
        <v>0.5</v>
      </c>
      <c r="CF146">
        <v>0.49</v>
      </c>
      <c r="CG146">
        <v>0.51</v>
      </c>
      <c r="CH146">
        <v>0.5</v>
      </c>
      <c r="CI146">
        <v>35</v>
      </c>
      <c r="CJ146">
        <v>35</v>
      </c>
      <c r="CK146">
        <v>35</v>
      </c>
      <c r="CL146">
        <v>150.1</v>
      </c>
      <c r="CM146">
        <v>182.8</v>
      </c>
      <c r="CN146">
        <v>165.2</v>
      </c>
      <c r="CO146">
        <v>1660</v>
      </c>
      <c r="CP146">
        <v>720</v>
      </c>
      <c r="CQ146">
        <v>540</v>
      </c>
      <c r="CR146">
        <v>1500</v>
      </c>
      <c r="CS146">
        <v>8.6400000000000005E-2</v>
      </c>
      <c r="CT146">
        <v>9.1399999999999995E-2</v>
      </c>
      <c r="CU146">
        <v>8.8900000000000007E-2</v>
      </c>
      <c r="CV146">
        <v>9.4E-2</v>
      </c>
      <c r="CW146">
        <v>9.9099999999999994E-2</v>
      </c>
      <c r="CX146">
        <v>9.6500000000000002E-2</v>
      </c>
      <c r="CY146">
        <v>6.3500000000000001E-2</v>
      </c>
      <c r="CZ146">
        <v>6.3500000000000001E-2</v>
      </c>
      <c r="DA146">
        <v>6.3500000000000001E-2</v>
      </c>
      <c r="DB146">
        <v>6.3500000000000001E-2</v>
      </c>
      <c r="DC146">
        <v>6.6000000000000003E-2</v>
      </c>
      <c r="DD146">
        <v>6.4799999999999996E-2</v>
      </c>
      <c r="DE146">
        <v>6.0999999999999999E-2</v>
      </c>
      <c r="DF146">
        <v>6.3500000000000001E-2</v>
      </c>
      <c r="DG146">
        <v>6.2199999999999998E-2</v>
      </c>
      <c r="DH146">
        <v>0</v>
      </c>
      <c r="DI146">
        <v>8</v>
      </c>
      <c r="DJ146">
        <v>4.8300000000000003E-2</v>
      </c>
      <c r="DK146" t="s">
        <v>893</v>
      </c>
      <c r="DL146">
        <v>152</v>
      </c>
      <c r="DM146">
        <v>8252</v>
      </c>
      <c r="DN146" t="s">
        <v>188</v>
      </c>
      <c r="DO146">
        <v>1295</v>
      </c>
      <c r="DP146">
        <v>2405</v>
      </c>
      <c r="DQ146" t="s">
        <v>142</v>
      </c>
      <c r="DR146">
        <v>200</v>
      </c>
      <c r="DS146">
        <v>20061008</v>
      </c>
      <c r="DT146" t="s">
        <v>771</v>
      </c>
      <c r="DU146">
        <v>152</v>
      </c>
      <c r="DV146" t="s">
        <v>918</v>
      </c>
    </row>
    <row r="147" spans="1:126">
      <c r="A147" t="s">
        <v>160</v>
      </c>
      <c r="B147">
        <v>3</v>
      </c>
      <c r="C147">
        <v>16.899999999999999</v>
      </c>
      <c r="D147">
        <v>60889</v>
      </c>
      <c r="E147" t="s">
        <v>577</v>
      </c>
      <c r="F147" t="s">
        <v>145</v>
      </c>
      <c r="G147">
        <v>20061012</v>
      </c>
      <c r="H147" t="s">
        <v>949</v>
      </c>
      <c r="I147" t="s">
        <v>295</v>
      </c>
      <c r="J147">
        <v>20061013</v>
      </c>
      <c r="K147" t="s">
        <v>624</v>
      </c>
      <c r="L147" t="s">
        <v>897</v>
      </c>
      <c r="M147" t="s">
        <v>557</v>
      </c>
      <c r="N147" t="s">
        <v>952</v>
      </c>
      <c r="O147" t="s">
        <v>973</v>
      </c>
      <c r="P147">
        <v>0.20619999999999999</v>
      </c>
      <c r="Q147" t="s">
        <v>135</v>
      </c>
      <c r="R147" t="s">
        <v>136</v>
      </c>
      <c r="S147" t="s">
        <v>135</v>
      </c>
      <c r="T147" t="s">
        <v>137</v>
      </c>
      <c r="U147" t="s">
        <v>137</v>
      </c>
      <c r="V147">
        <v>0</v>
      </c>
      <c r="W147" t="s">
        <v>151</v>
      </c>
      <c r="X147">
        <v>143.5</v>
      </c>
      <c r="Y147">
        <v>20061010</v>
      </c>
      <c r="Z147" t="s">
        <v>138</v>
      </c>
      <c r="AA147" t="s">
        <v>627</v>
      </c>
      <c r="AB147" t="s">
        <v>879</v>
      </c>
      <c r="AC147">
        <v>40</v>
      </c>
      <c r="AD147">
        <v>58.75</v>
      </c>
      <c r="AE147">
        <v>53.03</v>
      </c>
      <c r="AF147">
        <v>10.16</v>
      </c>
      <c r="AG147">
        <v>9.2799999999999994</v>
      </c>
      <c r="AH147">
        <v>9.49</v>
      </c>
      <c r="AI147">
        <v>340</v>
      </c>
      <c r="AJ147" t="s">
        <v>974</v>
      </c>
      <c r="AK147">
        <v>40</v>
      </c>
      <c r="AL147">
        <v>8.8000000000000007</v>
      </c>
      <c r="AM147">
        <v>8.1</v>
      </c>
      <c r="AN147">
        <v>16.899999999999999</v>
      </c>
      <c r="AO147">
        <v>0</v>
      </c>
      <c r="AP147">
        <v>3144</v>
      </c>
      <c r="AQ147">
        <v>3156</v>
      </c>
      <c r="AR147">
        <v>3150</v>
      </c>
      <c r="AS147">
        <v>13.5</v>
      </c>
      <c r="AT147">
        <v>13.9</v>
      </c>
      <c r="AU147">
        <v>13.7</v>
      </c>
      <c r="AV147">
        <v>2.1800000000000002</v>
      </c>
      <c r="AW147">
        <v>2.27</v>
      </c>
      <c r="AX147">
        <v>2.23</v>
      </c>
      <c r="AY147">
        <v>4651.6000000000004</v>
      </c>
      <c r="AZ147">
        <v>5214.5</v>
      </c>
      <c r="BA147">
        <v>4866.7</v>
      </c>
      <c r="BB147">
        <v>2238.6999999999998</v>
      </c>
      <c r="BC147">
        <v>2624.1</v>
      </c>
      <c r="BD147">
        <v>2399.8000000000002</v>
      </c>
      <c r="BE147">
        <v>843</v>
      </c>
      <c r="BF147">
        <v>857</v>
      </c>
      <c r="BG147">
        <v>850</v>
      </c>
      <c r="BH147">
        <v>143.30000000000001</v>
      </c>
      <c r="BI147">
        <v>144.5</v>
      </c>
      <c r="BJ147">
        <v>143.5</v>
      </c>
      <c r="BK147">
        <v>87.7</v>
      </c>
      <c r="BL147">
        <v>88.1</v>
      </c>
      <c r="BM147">
        <v>87.9</v>
      </c>
      <c r="BN147">
        <v>93.4</v>
      </c>
      <c r="BO147">
        <v>93.8</v>
      </c>
      <c r="BP147">
        <v>93.5</v>
      </c>
      <c r="BQ147">
        <v>5.5</v>
      </c>
      <c r="BR147">
        <v>5.7</v>
      </c>
      <c r="BS147">
        <v>5.6</v>
      </c>
      <c r="BT147">
        <v>28.5</v>
      </c>
      <c r="BU147">
        <v>34.700000000000003</v>
      </c>
      <c r="BV147">
        <v>31.3</v>
      </c>
      <c r="BW147">
        <v>269</v>
      </c>
      <c r="BX147">
        <v>284</v>
      </c>
      <c r="BY147">
        <v>276</v>
      </c>
      <c r="BZ147">
        <v>10.6</v>
      </c>
      <c r="CA147">
        <v>11.3</v>
      </c>
      <c r="CB147">
        <v>11.1</v>
      </c>
      <c r="CC147">
        <v>-0.1</v>
      </c>
      <c r="CD147">
        <v>0.6</v>
      </c>
      <c r="CE147">
        <v>0.5</v>
      </c>
      <c r="CF147">
        <v>0.48</v>
      </c>
      <c r="CG147">
        <v>0.51</v>
      </c>
      <c r="CH147">
        <v>0.5</v>
      </c>
      <c r="CI147">
        <v>35</v>
      </c>
      <c r="CJ147">
        <v>35</v>
      </c>
      <c r="CK147">
        <v>35</v>
      </c>
      <c r="CL147">
        <v>149.80000000000001</v>
      </c>
      <c r="CM147">
        <v>173.8</v>
      </c>
      <c r="CN147">
        <v>160.5</v>
      </c>
      <c r="CO147">
        <v>1660</v>
      </c>
      <c r="CP147">
        <v>720</v>
      </c>
      <c r="CQ147">
        <v>540</v>
      </c>
      <c r="CR147">
        <v>1500</v>
      </c>
      <c r="CS147">
        <v>7.1099999999999997E-2</v>
      </c>
      <c r="CT147">
        <v>7.8700000000000006E-2</v>
      </c>
      <c r="CU147">
        <v>7.4899999999999994E-2</v>
      </c>
      <c r="CV147">
        <v>9.6500000000000002E-2</v>
      </c>
      <c r="CW147">
        <v>0.1061</v>
      </c>
      <c r="CX147">
        <v>9.8400000000000001E-2</v>
      </c>
      <c r="CY147">
        <v>6.0999999999999999E-2</v>
      </c>
      <c r="CZ147">
        <v>6.0999999999999999E-2</v>
      </c>
      <c r="DA147">
        <v>6.0999999999999999E-2</v>
      </c>
      <c r="DB147">
        <v>6.6000000000000003E-2</v>
      </c>
      <c r="DC147">
        <v>6.8599999999999994E-2</v>
      </c>
      <c r="DD147">
        <v>6.7299999999999999E-2</v>
      </c>
      <c r="DE147">
        <v>5.5899999999999998E-2</v>
      </c>
      <c r="DF147">
        <v>6.3500000000000001E-2</v>
      </c>
      <c r="DG147">
        <v>5.9700000000000003E-2</v>
      </c>
      <c r="DH147">
        <v>0</v>
      </c>
      <c r="DI147">
        <v>9</v>
      </c>
      <c r="DJ147">
        <v>4.8300000000000003E-2</v>
      </c>
      <c r="DK147" t="s">
        <v>893</v>
      </c>
      <c r="DL147">
        <v>152</v>
      </c>
      <c r="DM147">
        <v>8252</v>
      </c>
      <c r="DN147" t="s">
        <v>188</v>
      </c>
      <c r="DO147">
        <v>1295</v>
      </c>
      <c r="DP147">
        <v>2405</v>
      </c>
      <c r="DQ147" t="s">
        <v>142</v>
      </c>
      <c r="DR147">
        <v>201</v>
      </c>
      <c r="DS147">
        <v>20061012</v>
      </c>
      <c r="DT147" t="s">
        <v>949</v>
      </c>
      <c r="DU147">
        <v>152</v>
      </c>
      <c r="DV147" t="s">
        <v>918</v>
      </c>
    </row>
    <row r="148" spans="1:126">
      <c r="A148" t="s">
        <v>126</v>
      </c>
      <c r="B148">
        <v>3</v>
      </c>
      <c r="C148">
        <v>18.8</v>
      </c>
      <c r="D148">
        <v>61040</v>
      </c>
      <c r="E148" t="s">
        <v>577</v>
      </c>
      <c r="F148" t="s">
        <v>145</v>
      </c>
      <c r="G148">
        <v>20061018</v>
      </c>
      <c r="H148" t="s">
        <v>655</v>
      </c>
      <c r="I148" t="s">
        <v>236</v>
      </c>
      <c r="J148">
        <v>20061019</v>
      </c>
      <c r="K148">
        <v>20070118</v>
      </c>
      <c r="L148" t="s">
        <v>897</v>
      </c>
      <c r="M148" t="s">
        <v>557</v>
      </c>
      <c r="N148" t="s">
        <v>952</v>
      </c>
      <c r="O148" t="s">
        <v>954</v>
      </c>
      <c r="P148">
        <v>0.59789999999999999</v>
      </c>
      <c r="Q148" t="s">
        <v>135</v>
      </c>
      <c r="R148" t="s">
        <v>136</v>
      </c>
      <c r="S148" t="s">
        <v>135</v>
      </c>
      <c r="T148" t="s">
        <v>137</v>
      </c>
      <c r="U148" t="s">
        <v>137</v>
      </c>
      <c r="V148">
        <v>0</v>
      </c>
      <c r="W148" t="s">
        <v>151</v>
      </c>
      <c r="X148">
        <v>143.5</v>
      </c>
      <c r="Y148">
        <v>20061016</v>
      </c>
      <c r="Z148" t="s">
        <v>138</v>
      </c>
      <c r="AA148" t="s">
        <v>655</v>
      </c>
      <c r="AB148" t="s">
        <v>901</v>
      </c>
      <c r="AC148">
        <v>40</v>
      </c>
      <c r="AD148">
        <v>58.21</v>
      </c>
      <c r="AE148">
        <v>52.28</v>
      </c>
      <c r="AF148">
        <v>10.09</v>
      </c>
      <c r="AG148">
        <v>9.17</v>
      </c>
      <c r="AH148">
        <v>9.32</v>
      </c>
      <c r="AI148">
        <v>190</v>
      </c>
      <c r="AJ148" t="s">
        <v>977</v>
      </c>
      <c r="AK148">
        <v>40</v>
      </c>
      <c r="AL148">
        <v>8.6</v>
      </c>
      <c r="AM148">
        <v>10.199999999999999</v>
      </c>
      <c r="AN148">
        <v>18.8</v>
      </c>
      <c r="AO148">
        <v>0</v>
      </c>
      <c r="AP148">
        <v>3144</v>
      </c>
      <c r="AQ148">
        <v>3160</v>
      </c>
      <c r="AR148">
        <v>3151.6</v>
      </c>
      <c r="AS148">
        <v>13.2</v>
      </c>
      <c r="AT148">
        <v>13.7</v>
      </c>
      <c r="AU148">
        <v>13.4</v>
      </c>
      <c r="AV148">
        <v>2.2200000000000002</v>
      </c>
      <c r="AW148">
        <v>2.3199999999999998</v>
      </c>
      <c r="AX148">
        <v>2.29</v>
      </c>
      <c r="AY148">
        <v>6.5</v>
      </c>
      <c r="AZ148">
        <v>7.1</v>
      </c>
      <c r="BA148">
        <v>6.9</v>
      </c>
      <c r="BB148" t="s">
        <v>168</v>
      </c>
      <c r="BC148" t="s">
        <v>168</v>
      </c>
      <c r="BD148" t="s">
        <v>168</v>
      </c>
      <c r="BE148">
        <v>839</v>
      </c>
      <c r="BF148">
        <v>868</v>
      </c>
      <c r="BG148">
        <v>851</v>
      </c>
      <c r="BH148">
        <v>143.4</v>
      </c>
      <c r="BI148">
        <v>143.9</v>
      </c>
      <c r="BJ148">
        <v>143.6</v>
      </c>
      <c r="BK148">
        <v>87.6</v>
      </c>
      <c r="BL148">
        <v>88.2</v>
      </c>
      <c r="BM148">
        <v>87.9</v>
      </c>
      <c r="BN148">
        <v>93.4</v>
      </c>
      <c r="BO148">
        <v>93.8</v>
      </c>
      <c r="BP148">
        <v>93.6</v>
      </c>
      <c r="BQ148">
        <v>5.5</v>
      </c>
      <c r="BR148">
        <v>5.9</v>
      </c>
      <c r="BS148">
        <v>5.7</v>
      </c>
      <c r="BT148">
        <v>25.8</v>
      </c>
      <c r="BU148">
        <v>32</v>
      </c>
      <c r="BV148">
        <v>28.9</v>
      </c>
      <c r="BW148">
        <v>276</v>
      </c>
      <c r="BX148">
        <v>276</v>
      </c>
      <c r="BY148">
        <v>276</v>
      </c>
      <c r="BZ148">
        <v>6.8</v>
      </c>
      <c r="CA148">
        <v>8.1</v>
      </c>
      <c r="CB148">
        <v>8.1</v>
      </c>
      <c r="CC148">
        <v>0.3</v>
      </c>
      <c r="CD148">
        <v>0.4</v>
      </c>
      <c r="CE148">
        <v>0.4</v>
      </c>
      <c r="CF148">
        <v>0.5</v>
      </c>
      <c r="CG148">
        <v>0.6</v>
      </c>
      <c r="CH148">
        <v>0.5</v>
      </c>
      <c r="CI148">
        <v>35</v>
      </c>
      <c r="CJ148">
        <v>35</v>
      </c>
      <c r="CK148">
        <v>35</v>
      </c>
      <c r="CL148">
        <v>150.1</v>
      </c>
      <c r="CM148">
        <v>172.7</v>
      </c>
      <c r="CN148">
        <v>161.5</v>
      </c>
      <c r="CO148">
        <v>1660</v>
      </c>
      <c r="CP148">
        <v>720</v>
      </c>
      <c r="CQ148">
        <v>540</v>
      </c>
      <c r="CR148">
        <v>1650</v>
      </c>
      <c r="CS148">
        <v>5.0799999999999998E-2</v>
      </c>
      <c r="CT148">
        <v>5.0799999999999998E-2</v>
      </c>
      <c r="CU148">
        <v>5.0799999999999998E-2</v>
      </c>
      <c r="CV148">
        <v>8.3799999999999999E-2</v>
      </c>
      <c r="CW148">
        <v>8.3799999999999999E-2</v>
      </c>
      <c r="CX148">
        <v>8.3799999999999999E-2</v>
      </c>
      <c r="CY148">
        <v>6.6000000000000003E-2</v>
      </c>
      <c r="CZ148">
        <v>6.6000000000000003E-2</v>
      </c>
      <c r="DA148">
        <v>6.6000000000000003E-2</v>
      </c>
      <c r="DB148">
        <v>6.3500000000000001E-2</v>
      </c>
      <c r="DC148">
        <v>6.3500000000000001E-2</v>
      </c>
      <c r="DD148">
        <v>6.3500000000000001E-2</v>
      </c>
      <c r="DE148">
        <v>6.6000000000000003E-2</v>
      </c>
      <c r="DF148">
        <v>7.6200000000000004E-2</v>
      </c>
      <c r="DG148">
        <v>7.1099999999999997E-2</v>
      </c>
      <c r="DH148">
        <v>0</v>
      </c>
      <c r="DI148">
        <v>7</v>
      </c>
      <c r="DJ148">
        <v>5.0799999999999998E-2</v>
      </c>
      <c r="DK148">
        <v>61021</v>
      </c>
      <c r="DL148" t="s">
        <v>141</v>
      </c>
      <c r="DM148">
        <v>8252</v>
      </c>
      <c r="DN148">
        <v>8231</v>
      </c>
      <c r="DO148">
        <v>1288</v>
      </c>
      <c r="DP148" t="s">
        <v>403</v>
      </c>
      <c r="DQ148" t="s">
        <v>142</v>
      </c>
      <c r="DR148">
        <v>9</v>
      </c>
      <c r="DS148">
        <v>20061018</v>
      </c>
      <c r="DT148" t="s">
        <v>655</v>
      </c>
      <c r="DU148" t="s">
        <v>927</v>
      </c>
      <c r="DV148" t="s">
        <v>918</v>
      </c>
    </row>
    <row r="149" spans="1:126">
      <c r="A149" t="s">
        <v>160</v>
      </c>
      <c r="B149">
        <v>3</v>
      </c>
      <c r="C149">
        <v>8.8000000000000007</v>
      </c>
      <c r="D149">
        <v>61152</v>
      </c>
      <c r="E149" t="s">
        <v>144</v>
      </c>
      <c r="F149" t="s">
        <v>145</v>
      </c>
      <c r="G149">
        <v>20061023</v>
      </c>
      <c r="H149" t="s">
        <v>979</v>
      </c>
      <c r="I149" t="s">
        <v>295</v>
      </c>
      <c r="J149">
        <v>20061024</v>
      </c>
      <c r="K149" t="s">
        <v>624</v>
      </c>
      <c r="L149" t="s">
        <v>980</v>
      </c>
      <c r="M149" t="s">
        <v>981</v>
      </c>
      <c r="N149" t="s">
        <v>133</v>
      </c>
      <c r="O149" t="s">
        <v>133</v>
      </c>
      <c r="P149">
        <v>0.2155</v>
      </c>
      <c r="Q149" t="s">
        <v>135</v>
      </c>
      <c r="R149" t="s">
        <v>136</v>
      </c>
      <c r="S149" t="s">
        <v>135</v>
      </c>
      <c r="T149" t="s">
        <v>137</v>
      </c>
      <c r="U149" t="s">
        <v>137</v>
      </c>
      <c r="V149">
        <v>0</v>
      </c>
      <c r="W149" t="s">
        <v>147</v>
      </c>
      <c r="X149">
        <v>143.5</v>
      </c>
      <c r="Y149">
        <v>20061021</v>
      </c>
      <c r="Z149" t="s">
        <v>138</v>
      </c>
      <c r="AA149" t="s">
        <v>982</v>
      </c>
      <c r="AB149" t="s">
        <v>879</v>
      </c>
      <c r="AC149">
        <v>40</v>
      </c>
      <c r="AD149">
        <v>71.650000000000006</v>
      </c>
      <c r="AE149">
        <v>65.739999999999995</v>
      </c>
      <c r="AF149">
        <v>10.88</v>
      </c>
      <c r="AG149">
        <v>10.11</v>
      </c>
      <c r="AH149">
        <v>10.34</v>
      </c>
      <c r="AI149">
        <v>40</v>
      </c>
      <c r="AJ149" t="s">
        <v>983</v>
      </c>
      <c r="AK149">
        <v>40</v>
      </c>
      <c r="AL149">
        <v>4.7</v>
      </c>
      <c r="AM149">
        <v>4.0999999999999996</v>
      </c>
      <c r="AN149">
        <v>8.8000000000000007</v>
      </c>
      <c r="AO149">
        <v>0</v>
      </c>
      <c r="AP149">
        <v>3148</v>
      </c>
      <c r="AQ149">
        <v>3153</v>
      </c>
      <c r="AR149">
        <v>3150</v>
      </c>
      <c r="AS149">
        <v>13.2</v>
      </c>
      <c r="AT149">
        <v>13.8</v>
      </c>
      <c r="AU149">
        <v>13.5</v>
      </c>
      <c r="AV149">
        <v>2.1800000000000002</v>
      </c>
      <c r="AW149">
        <v>2.35</v>
      </c>
      <c r="AX149">
        <v>2.2599999999999998</v>
      </c>
      <c r="AY149">
        <v>3524.9</v>
      </c>
      <c r="AZ149">
        <v>4718.8</v>
      </c>
      <c r="BA149">
        <v>4226.7</v>
      </c>
      <c r="BB149">
        <v>1767.6</v>
      </c>
      <c r="BC149">
        <v>2024.5</v>
      </c>
      <c r="BD149">
        <v>1856.3</v>
      </c>
      <c r="BE149">
        <v>842</v>
      </c>
      <c r="BF149">
        <v>861</v>
      </c>
      <c r="BG149">
        <v>850</v>
      </c>
      <c r="BH149">
        <v>143.6</v>
      </c>
      <c r="BI149">
        <v>143.69999999999999</v>
      </c>
      <c r="BJ149">
        <v>143.6</v>
      </c>
      <c r="BK149">
        <v>87.8</v>
      </c>
      <c r="BL149">
        <v>88.1</v>
      </c>
      <c r="BM149">
        <v>87.9</v>
      </c>
      <c r="BN149">
        <v>93.4</v>
      </c>
      <c r="BO149">
        <v>93.6</v>
      </c>
      <c r="BP149">
        <v>93.5</v>
      </c>
      <c r="BQ149">
        <v>5.5</v>
      </c>
      <c r="BR149">
        <v>5.7</v>
      </c>
      <c r="BS149">
        <v>5.6</v>
      </c>
      <c r="BT149">
        <v>26.7</v>
      </c>
      <c r="BU149">
        <v>34.1</v>
      </c>
      <c r="BV149">
        <v>30.9</v>
      </c>
      <c r="BW149">
        <v>274</v>
      </c>
      <c r="BX149">
        <v>281</v>
      </c>
      <c r="BY149">
        <v>277</v>
      </c>
      <c r="BZ149">
        <v>10.5</v>
      </c>
      <c r="CA149">
        <v>11.2</v>
      </c>
      <c r="CB149">
        <v>10.9</v>
      </c>
      <c r="CC149">
        <v>-0.8</v>
      </c>
      <c r="CD149">
        <v>0.5</v>
      </c>
      <c r="CE149">
        <v>0</v>
      </c>
      <c r="CF149">
        <v>0.49</v>
      </c>
      <c r="CG149">
        <v>0.51</v>
      </c>
      <c r="CH149">
        <v>0.5</v>
      </c>
      <c r="CI149">
        <v>35</v>
      </c>
      <c r="CJ149">
        <v>35</v>
      </c>
      <c r="CK149">
        <v>35</v>
      </c>
      <c r="CL149">
        <v>160.30000000000001</v>
      </c>
      <c r="CM149">
        <v>194</v>
      </c>
      <c r="CN149">
        <v>169.5</v>
      </c>
      <c r="CO149">
        <v>1660</v>
      </c>
      <c r="CP149">
        <v>720</v>
      </c>
      <c r="CQ149">
        <v>540</v>
      </c>
      <c r="CR149">
        <v>1800</v>
      </c>
      <c r="CS149">
        <v>6.6000000000000003E-2</v>
      </c>
      <c r="CT149">
        <v>7.1099999999999997E-2</v>
      </c>
      <c r="CU149">
        <v>6.8599999999999994E-2</v>
      </c>
      <c r="CV149">
        <v>8.8900000000000007E-2</v>
      </c>
      <c r="CW149">
        <v>9.6500000000000002E-2</v>
      </c>
      <c r="CX149">
        <v>9.2700000000000005E-2</v>
      </c>
      <c r="CY149">
        <v>6.0999999999999999E-2</v>
      </c>
      <c r="CZ149">
        <v>6.3500000000000001E-2</v>
      </c>
      <c r="DA149">
        <v>6.2199999999999998E-2</v>
      </c>
      <c r="DB149">
        <v>6.3500000000000001E-2</v>
      </c>
      <c r="DC149">
        <v>6.3500000000000001E-2</v>
      </c>
      <c r="DD149">
        <v>6.3500000000000001E-2</v>
      </c>
      <c r="DE149">
        <v>6.0999999999999999E-2</v>
      </c>
      <c r="DF149">
        <v>6.3500000000000001E-2</v>
      </c>
      <c r="DG149">
        <v>6.2199999999999998E-2</v>
      </c>
      <c r="DH149">
        <v>0</v>
      </c>
      <c r="DI149">
        <v>10</v>
      </c>
      <c r="DJ149">
        <v>5.5899999999999998E-2</v>
      </c>
      <c r="DK149" t="s">
        <v>893</v>
      </c>
      <c r="DL149">
        <v>152</v>
      </c>
      <c r="DM149">
        <v>8252</v>
      </c>
      <c r="DN149" t="s">
        <v>188</v>
      </c>
      <c r="DO149">
        <v>1295</v>
      </c>
      <c r="DP149">
        <v>2405</v>
      </c>
      <c r="DQ149" t="s">
        <v>142</v>
      </c>
      <c r="DR149">
        <v>202</v>
      </c>
      <c r="DS149">
        <v>20061023</v>
      </c>
      <c r="DT149" t="s">
        <v>979</v>
      </c>
      <c r="DU149">
        <v>152</v>
      </c>
      <c r="DV149" t="s">
        <v>918</v>
      </c>
    </row>
    <row r="150" spans="1:126">
      <c r="A150" t="s">
        <v>160</v>
      </c>
      <c r="B150">
        <v>3</v>
      </c>
      <c r="C150">
        <v>16</v>
      </c>
      <c r="D150">
        <v>61155</v>
      </c>
      <c r="E150" t="s">
        <v>577</v>
      </c>
      <c r="F150" t="s">
        <v>145</v>
      </c>
      <c r="G150">
        <v>20061027</v>
      </c>
      <c r="H150" t="s">
        <v>986</v>
      </c>
      <c r="I150" t="s">
        <v>236</v>
      </c>
      <c r="J150">
        <v>20061027</v>
      </c>
      <c r="K150">
        <v>20070127</v>
      </c>
      <c r="L150" t="s">
        <v>133</v>
      </c>
      <c r="M150" t="s">
        <v>133</v>
      </c>
      <c r="N150" t="s">
        <v>133</v>
      </c>
      <c r="O150" t="s">
        <v>133</v>
      </c>
      <c r="P150">
        <v>2.06E-2</v>
      </c>
      <c r="Q150" t="s">
        <v>135</v>
      </c>
      <c r="R150" t="s">
        <v>136</v>
      </c>
      <c r="S150" t="s">
        <v>135</v>
      </c>
      <c r="T150" t="s">
        <v>137</v>
      </c>
      <c r="U150" t="s">
        <v>137</v>
      </c>
      <c r="V150">
        <v>0</v>
      </c>
      <c r="W150" t="s">
        <v>200</v>
      </c>
      <c r="X150">
        <v>143.5</v>
      </c>
      <c r="Y150">
        <v>20061025</v>
      </c>
      <c r="Z150" t="s">
        <v>138</v>
      </c>
      <c r="AA150" t="s">
        <v>987</v>
      </c>
      <c r="AB150" t="s">
        <v>879</v>
      </c>
      <c r="AC150">
        <v>40</v>
      </c>
      <c r="AD150">
        <v>59.04</v>
      </c>
      <c r="AE150">
        <v>52.46</v>
      </c>
      <c r="AF150">
        <v>10.17</v>
      </c>
      <c r="AG150">
        <v>9.11</v>
      </c>
      <c r="AH150">
        <v>9.32</v>
      </c>
      <c r="AI150">
        <v>90</v>
      </c>
      <c r="AJ150" t="s">
        <v>988</v>
      </c>
      <c r="AK150">
        <v>40</v>
      </c>
      <c r="AL150">
        <v>7.9</v>
      </c>
      <c r="AM150">
        <v>8.1</v>
      </c>
      <c r="AN150">
        <v>16</v>
      </c>
      <c r="AO150">
        <v>0</v>
      </c>
      <c r="AP150">
        <v>3147</v>
      </c>
      <c r="AQ150">
        <v>3153</v>
      </c>
      <c r="AR150">
        <v>3150</v>
      </c>
      <c r="AS150">
        <v>13</v>
      </c>
      <c r="AT150">
        <v>13.7</v>
      </c>
      <c r="AU150">
        <v>13.5</v>
      </c>
      <c r="AV150">
        <v>2.16</v>
      </c>
      <c r="AW150">
        <v>2.36</v>
      </c>
      <c r="AX150">
        <v>2.25</v>
      </c>
      <c r="AY150">
        <v>4382.3</v>
      </c>
      <c r="AZ150">
        <v>5114.3999999999996</v>
      </c>
      <c r="BA150">
        <v>4690.1000000000004</v>
      </c>
      <c r="BB150">
        <v>2027.7</v>
      </c>
      <c r="BC150">
        <v>2249.3000000000002</v>
      </c>
      <c r="BD150">
        <v>2104.1999999999998</v>
      </c>
      <c r="BE150">
        <v>845</v>
      </c>
      <c r="BF150">
        <v>857</v>
      </c>
      <c r="BG150">
        <v>851</v>
      </c>
      <c r="BH150">
        <v>143.6</v>
      </c>
      <c r="BI150">
        <v>143.69999999999999</v>
      </c>
      <c r="BJ150">
        <v>143.6</v>
      </c>
      <c r="BK150">
        <v>87.7</v>
      </c>
      <c r="BL150">
        <v>88</v>
      </c>
      <c r="BM150">
        <v>87.9</v>
      </c>
      <c r="BN150">
        <v>93.3</v>
      </c>
      <c r="BO150">
        <v>93.7</v>
      </c>
      <c r="BP150">
        <v>93.5</v>
      </c>
      <c r="BQ150">
        <v>5.5</v>
      </c>
      <c r="BR150">
        <v>5.7</v>
      </c>
      <c r="BS150">
        <v>5.6</v>
      </c>
      <c r="BT150">
        <v>26.9</v>
      </c>
      <c r="BU150">
        <v>34.700000000000003</v>
      </c>
      <c r="BV150">
        <v>31.5</v>
      </c>
      <c r="BW150">
        <v>274</v>
      </c>
      <c r="BX150">
        <v>284</v>
      </c>
      <c r="BY150">
        <v>277</v>
      </c>
      <c r="BZ150">
        <v>10.1</v>
      </c>
      <c r="CA150">
        <v>11.2</v>
      </c>
      <c r="CB150">
        <v>10.8</v>
      </c>
      <c r="CC150">
        <v>0.4</v>
      </c>
      <c r="CD150">
        <v>0.6</v>
      </c>
      <c r="CE150">
        <v>0.5</v>
      </c>
      <c r="CF150">
        <v>0.47</v>
      </c>
      <c r="CG150">
        <v>0.51</v>
      </c>
      <c r="CH150">
        <v>0.5</v>
      </c>
      <c r="CI150">
        <v>35</v>
      </c>
      <c r="CJ150">
        <v>35</v>
      </c>
      <c r="CK150">
        <v>35</v>
      </c>
      <c r="CL150">
        <v>151.80000000000001</v>
      </c>
      <c r="CM150">
        <v>188.6</v>
      </c>
      <c r="CN150">
        <v>165.3</v>
      </c>
      <c r="CO150">
        <v>1660</v>
      </c>
      <c r="CP150">
        <v>720</v>
      </c>
      <c r="CQ150">
        <v>540</v>
      </c>
      <c r="CR150">
        <v>1750</v>
      </c>
      <c r="CS150">
        <v>6.3500000000000001E-2</v>
      </c>
      <c r="CT150">
        <v>7.1099999999999997E-2</v>
      </c>
      <c r="CU150">
        <v>6.7299999999999999E-2</v>
      </c>
      <c r="CV150">
        <v>8.6400000000000005E-2</v>
      </c>
      <c r="CW150">
        <v>9.4E-2</v>
      </c>
      <c r="CX150">
        <v>9.0200000000000002E-2</v>
      </c>
      <c r="CY150">
        <v>6.0999999999999999E-2</v>
      </c>
      <c r="CZ150">
        <v>6.3500000000000001E-2</v>
      </c>
      <c r="DA150">
        <v>6.2199999999999998E-2</v>
      </c>
      <c r="DB150">
        <v>6.3500000000000001E-2</v>
      </c>
      <c r="DC150">
        <v>6.6000000000000003E-2</v>
      </c>
      <c r="DD150">
        <v>6.4799999999999996E-2</v>
      </c>
      <c r="DE150">
        <v>6.0999999999999999E-2</v>
      </c>
      <c r="DF150">
        <v>6.6000000000000003E-2</v>
      </c>
      <c r="DG150">
        <v>6.3500000000000001E-2</v>
      </c>
      <c r="DH150">
        <v>0</v>
      </c>
      <c r="DI150">
        <v>11</v>
      </c>
      <c r="DJ150">
        <v>4.8300000000000003E-2</v>
      </c>
      <c r="DK150" t="s">
        <v>893</v>
      </c>
      <c r="DL150">
        <v>152</v>
      </c>
      <c r="DM150">
        <v>8252</v>
      </c>
      <c r="DN150" t="s">
        <v>188</v>
      </c>
      <c r="DO150">
        <v>1295</v>
      </c>
      <c r="DP150">
        <v>2405</v>
      </c>
      <c r="DQ150" t="s">
        <v>142</v>
      </c>
      <c r="DR150">
        <v>203</v>
      </c>
      <c r="DS150">
        <v>20061027</v>
      </c>
      <c r="DT150" t="s">
        <v>986</v>
      </c>
      <c r="DU150">
        <v>152</v>
      </c>
      <c r="DV150" t="s">
        <v>918</v>
      </c>
    </row>
    <row r="151" spans="1:126">
      <c r="A151" t="s">
        <v>160</v>
      </c>
      <c r="B151">
        <v>5</v>
      </c>
      <c r="C151">
        <v>12.6</v>
      </c>
      <c r="D151">
        <v>61153</v>
      </c>
      <c r="E151" t="s">
        <v>144</v>
      </c>
      <c r="F151" t="s">
        <v>145</v>
      </c>
      <c r="G151">
        <v>20061028</v>
      </c>
      <c r="H151" t="s">
        <v>345</v>
      </c>
      <c r="I151" t="s">
        <v>236</v>
      </c>
      <c r="J151">
        <v>20061030</v>
      </c>
      <c r="K151">
        <v>20070128</v>
      </c>
      <c r="L151" t="s">
        <v>133</v>
      </c>
      <c r="M151" t="s">
        <v>133</v>
      </c>
      <c r="N151" t="s">
        <v>133</v>
      </c>
      <c r="O151" t="s">
        <v>133</v>
      </c>
      <c r="P151">
        <v>1.8533999999999999</v>
      </c>
      <c r="Q151" t="s">
        <v>135</v>
      </c>
      <c r="R151" t="s">
        <v>136</v>
      </c>
      <c r="S151" t="s">
        <v>135</v>
      </c>
      <c r="T151" t="s">
        <v>137</v>
      </c>
      <c r="U151" t="s">
        <v>137</v>
      </c>
      <c r="V151">
        <v>0</v>
      </c>
      <c r="W151" t="s">
        <v>200</v>
      </c>
      <c r="X151">
        <v>143.5</v>
      </c>
      <c r="Y151">
        <v>20061026</v>
      </c>
      <c r="Z151" t="s">
        <v>138</v>
      </c>
      <c r="AA151" t="s">
        <v>534</v>
      </c>
      <c r="AB151" t="s">
        <v>879</v>
      </c>
      <c r="AC151">
        <v>40</v>
      </c>
      <c r="AD151">
        <v>71.540000000000006</v>
      </c>
      <c r="AE151">
        <v>65.56</v>
      </c>
      <c r="AF151">
        <v>10.89</v>
      </c>
      <c r="AG151">
        <v>10.1</v>
      </c>
      <c r="AH151">
        <v>10.34</v>
      </c>
      <c r="AI151">
        <v>-10</v>
      </c>
      <c r="AJ151" t="s">
        <v>989</v>
      </c>
      <c r="AK151">
        <v>40</v>
      </c>
      <c r="AL151">
        <v>4.8</v>
      </c>
      <c r="AM151">
        <v>7.8</v>
      </c>
      <c r="AN151">
        <v>12.6</v>
      </c>
      <c r="AO151">
        <v>0</v>
      </c>
      <c r="AP151">
        <v>3147</v>
      </c>
      <c r="AQ151">
        <v>3152</v>
      </c>
      <c r="AR151">
        <v>3150</v>
      </c>
      <c r="AS151">
        <v>13.3</v>
      </c>
      <c r="AT151">
        <v>13.9</v>
      </c>
      <c r="AU151">
        <v>13.6</v>
      </c>
      <c r="AV151">
        <v>2.14</v>
      </c>
      <c r="AW151">
        <v>2.3199999999999998</v>
      </c>
      <c r="AX151">
        <v>2.2200000000000002</v>
      </c>
      <c r="AY151">
        <v>3760.3</v>
      </c>
      <c r="AZ151">
        <v>4708.3</v>
      </c>
      <c r="BA151">
        <v>4128.2</v>
      </c>
      <c r="BB151">
        <v>1744.1</v>
      </c>
      <c r="BC151">
        <v>2093.8000000000002</v>
      </c>
      <c r="BD151">
        <v>1949.3</v>
      </c>
      <c r="BE151">
        <v>822</v>
      </c>
      <c r="BF151">
        <v>876</v>
      </c>
      <c r="BG151">
        <v>850</v>
      </c>
      <c r="BH151">
        <v>143.4</v>
      </c>
      <c r="BI151">
        <v>143.5</v>
      </c>
      <c r="BJ151">
        <v>143.5</v>
      </c>
      <c r="BK151">
        <v>87.5</v>
      </c>
      <c r="BL151">
        <v>88.3</v>
      </c>
      <c r="BM151">
        <v>87.9</v>
      </c>
      <c r="BN151">
        <v>93.1</v>
      </c>
      <c r="BO151">
        <v>93.9</v>
      </c>
      <c r="BP151">
        <v>93.5</v>
      </c>
      <c r="BQ151">
        <v>5.5</v>
      </c>
      <c r="BR151">
        <v>5.8</v>
      </c>
      <c r="BS151">
        <v>5.6</v>
      </c>
      <c r="BT151">
        <v>24</v>
      </c>
      <c r="BU151">
        <v>40.5</v>
      </c>
      <c r="BV151">
        <v>30.9</v>
      </c>
      <c r="BW151">
        <v>272</v>
      </c>
      <c r="BX151">
        <v>284</v>
      </c>
      <c r="BY151">
        <v>280</v>
      </c>
      <c r="BZ151">
        <v>10.7</v>
      </c>
      <c r="CA151">
        <v>11.3</v>
      </c>
      <c r="CB151">
        <v>11</v>
      </c>
      <c r="CC151">
        <v>0.1</v>
      </c>
      <c r="CD151">
        <v>0.2</v>
      </c>
      <c r="CE151">
        <v>0.2</v>
      </c>
      <c r="CF151">
        <v>0.38</v>
      </c>
      <c r="CG151">
        <v>0.56999999999999995</v>
      </c>
      <c r="CH151">
        <v>0.5</v>
      </c>
      <c r="CI151">
        <v>35</v>
      </c>
      <c r="CJ151">
        <v>35</v>
      </c>
      <c r="CK151">
        <v>35</v>
      </c>
      <c r="CL151">
        <v>4.8</v>
      </c>
      <c r="CM151">
        <v>170.9</v>
      </c>
      <c r="CN151">
        <v>125.6</v>
      </c>
      <c r="CO151">
        <v>1660</v>
      </c>
      <c r="CP151">
        <v>720</v>
      </c>
      <c r="CQ151">
        <v>540</v>
      </c>
      <c r="CR151">
        <v>1850</v>
      </c>
      <c r="CS151">
        <v>8.3799999999999999E-2</v>
      </c>
      <c r="CT151">
        <v>8.6400000000000005E-2</v>
      </c>
      <c r="CU151">
        <v>8.5099999999999995E-2</v>
      </c>
      <c r="CV151">
        <v>8.8900000000000007E-2</v>
      </c>
      <c r="CW151">
        <v>9.6500000000000002E-2</v>
      </c>
      <c r="CX151">
        <v>9.2700000000000005E-2</v>
      </c>
      <c r="CY151">
        <v>6.0999999999999999E-2</v>
      </c>
      <c r="CZ151">
        <v>6.6000000000000003E-2</v>
      </c>
      <c r="DA151">
        <v>6.4100000000000004E-2</v>
      </c>
      <c r="DB151">
        <v>6.3500000000000001E-2</v>
      </c>
      <c r="DC151">
        <v>6.6000000000000003E-2</v>
      </c>
      <c r="DD151">
        <v>6.4799999999999996E-2</v>
      </c>
      <c r="DE151">
        <v>6.3500000000000001E-2</v>
      </c>
      <c r="DF151">
        <v>6.3500000000000001E-2</v>
      </c>
      <c r="DG151">
        <v>6.3500000000000001E-2</v>
      </c>
      <c r="DH151">
        <v>5.0000000000000001E-3</v>
      </c>
      <c r="DI151">
        <v>5</v>
      </c>
      <c r="DJ151">
        <v>3.8100000000000002E-2</v>
      </c>
      <c r="DK151">
        <v>1627</v>
      </c>
      <c r="DL151">
        <v>320</v>
      </c>
      <c r="DM151">
        <v>8252</v>
      </c>
      <c r="DN151" t="s">
        <v>188</v>
      </c>
      <c r="DO151">
        <v>869</v>
      </c>
      <c r="DP151">
        <v>2405</v>
      </c>
      <c r="DQ151" t="s">
        <v>142</v>
      </c>
      <c r="DR151">
        <v>98</v>
      </c>
      <c r="DS151">
        <v>20061028</v>
      </c>
      <c r="DT151" t="s">
        <v>345</v>
      </c>
      <c r="DU151">
        <v>320</v>
      </c>
      <c r="DV151" t="s">
        <v>918</v>
      </c>
    </row>
    <row r="152" spans="1:126">
      <c r="A152" t="s">
        <v>126</v>
      </c>
      <c r="B152">
        <v>4</v>
      </c>
      <c r="C152">
        <v>23.4</v>
      </c>
      <c r="D152">
        <v>61041</v>
      </c>
      <c r="E152" t="s">
        <v>577</v>
      </c>
      <c r="F152" t="s">
        <v>145</v>
      </c>
      <c r="G152">
        <v>20061207</v>
      </c>
      <c r="H152" t="s">
        <v>427</v>
      </c>
      <c r="I152" t="s">
        <v>295</v>
      </c>
      <c r="J152">
        <v>20061211</v>
      </c>
      <c r="K152" t="s">
        <v>624</v>
      </c>
      <c r="L152" t="s">
        <v>897</v>
      </c>
      <c r="M152" t="s">
        <v>133</v>
      </c>
      <c r="N152" t="s">
        <v>133</v>
      </c>
      <c r="O152" t="s">
        <v>133</v>
      </c>
      <c r="P152">
        <v>1.5464</v>
      </c>
      <c r="Q152" t="s">
        <v>135</v>
      </c>
      <c r="R152" t="s">
        <v>136</v>
      </c>
      <c r="S152" t="s">
        <v>135</v>
      </c>
      <c r="T152" t="s">
        <v>137</v>
      </c>
      <c r="U152" t="s">
        <v>137</v>
      </c>
      <c r="V152">
        <v>0</v>
      </c>
      <c r="W152" t="s">
        <v>286</v>
      </c>
      <c r="X152">
        <v>143.5</v>
      </c>
      <c r="Y152">
        <v>20061205</v>
      </c>
      <c r="Z152" t="s">
        <v>138</v>
      </c>
      <c r="AA152" t="s">
        <v>637</v>
      </c>
      <c r="AB152" t="s">
        <v>901</v>
      </c>
      <c r="AC152">
        <v>40</v>
      </c>
      <c r="AD152">
        <v>58.85</v>
      </c>
      <c r="AE152">
        <v>52.85</v>
      </c>
      <c r="AF152">
        <v>10.17</v>
      </c>
      <c r="AG152">
        <v>9.2799999999999994</v>
      </c>
      <c r="AH152">
        <v>9.48</v>
      </c>
      <c r="AI152">
        <v>140</v>
      </c>
      <c r="AJ152" t="s">
        <v>990</v>
      </c>
      <c r="AK152">
        <v>40</v>
      </c>
      <c r="AL152">
        <v>10.1</v>
      </c>
      <c r="AM152">
        <v>13.3</v>
      </c>
      <c r="AN152">
        <v>23.4</v>
      </c>
      <c r="AO152">
        <v>0</v>
      </c>
      <c r="AP152">
        <v>3147</v>
      </c>
      <c r="AQ152">
        <v>3160</v>
      </c>
      <c r="AR152">
        <v>3151.9</v>
      </c>
      <c r="AS152">
        <v>13.2</v>
      </c>
      <c r="AT152">
        <v>13.6</v>
      </c>
      <c r="AU152">
        <v>13.3</v>
      </c>
      <c r="AV152">
        <v>2.15</v>
      </c>
      <c r="AW152">
        <v>2.2799999999999998</v>
      </c>
      <c r="AX152">
        <v>2.21</v>
      </c>
      <c r="AY152">
        <v>6.3</v>
      </c>
      <c r="AZ152">
        <v>7.7</v>
      </c>
      <c r="BA152">
        <v>7</v>
      </c>
      <c r="BB152" t="s">
        <v>168</v>
      </c>
      <c r="BC152" t="s">
        <v>168</v>
      </c>
      <c r="BD152" t="s">
        <v>168</v>
      </c>
      <c r="BE152">
        <v>833</v>
      </c>
      <c r="BF152">
        <v>856</v>
      </c>
      <c r="BG152">
        <v>846</v>
      </c>
      <c r="BH152">
        <v>143.1</v>
      </c>
      <c r="BI152">
        <v>144.1</v>
      </c>
      <c r="BJ152">
        <v>143.6</v>
      </c>
      <c r="BK152">
        <v>87.5</v>
      </c>
      <c r="BL152">
        <v>88.1</v>
      </c>
      <c r="BM152">
        <v>87.9</v>
      </c>
      <c r="BN152">
        <v>93.3</v>
      </c>
      <c r="BO152">
        <v>93.9</v>
      </c>
      <c r="BP152">
        <v>93.6</v>
      </c>
      <c r="BQ152">
        <v>5.4</v>
      </c>
      <c r="BR152">
        <v>6.3</v>
      </c>
      <c r="BS152">
        <v>5.6</v>
      </c>
      <c r="BT152">
        <v>25.7</v>
      </c>
      <c r="BU152">
        <v>32.6</v>
      </c>
      <c r="BV152">
        <v>28.8</v>
      </c>
      <c r="BW152">
        <v>276</v>
      </c>
      <c r="BX152">
        <v>276</v>
      </c>
      <c r="BY152">
        <v>276</v>
      </c>
      <c r="BZ152">
        <v>8.1</v>
      </c>
      <c r="CA152">
        <v>10.1</v>
      </c>
      <c r="CB152">
        <v>9.1</v>
      </c>
      <c r="CC152">
        <v>0.2</v>
      </c>
      <c r="CD152">
        <v>0.3</v>
      </c>
      <c r="CE152">
        <v>0.2</v>
      </c>
      <c r="CF152">
        <v>0.45</v>
      </c>
      <c r="CG152">
        <v>0.55000000000000004</v>
      </c>
      <c r="CH152">
        <v>0.5</v>
      </c>
      <c r="CI152">
        <v>35</v>
      </c>
      <c r="CJ152">
        <v>35</v>
      </c>
      <c r="CK152">
        <v>35</v>
      </c>
      <c r="CL152">
        <v>158.6</v>
      </c>
      <c r="CM152">
        <v>206.7</v>
      </c>
      <c r="CN152">
        <v>185.6</v>
      </c>
      <c r="CO152">
        <v>1660</v>
      </c>
      <c r="CP152">
        <v>720</v>
      </c>
      <c r="CQ152">
        <v>540</v>
      </c>
      <c r="CR152">
        <v>1700</v>
      </c>
      <c r="CS152">
        <v>5.5899999999999998E-2</v>
      </c>
      <c r="CT152">
        <v>5.5899999999999998E-2</v>
      </c>
      <c r="CU152">
        <v>5.5899999999999998E-2</v>
      </c>
      <c r="CV152">
        <v>7.8700000000000006E-2</v>
      </c>
      <c r="CW152">
        <v>7.8700000000000006E-2</v>
      </c>
      <c r="CX152">
        <v>7.8700000000000006E-2</v>
      </c>
      <c r="CY152">
        <v>6.3500000000000001E-2</v>
      </c>
      <c r="CZ152">
        <v>6.3500000000000001E-2</v>
      </c>
      <c r="DA152">
        <v>6.3500000000000001E-2</v>
      </c>
      <c r="DB152">
        <v>5.5899999999999998E-2</v>
      </c>
      <c r="DC152">
        <v>6.6000000000000003E-2</v>
      </c>
      <c r="DD152">
        <v>6.0999999999999999E-2</v>
      </c>
      <c r="DE152">
        <v>6.0999999999999999E-2</v>
      </c>
      <c r="DF152">
        <v>7.1099999999999997E-2</v>
      </c>
      <c r="DG152">
        <v>6.6000000000000003E-2</v>
      </c>
      <c r="DH152">
        <v>0</v>
      </c>
      <c r="DI152">
        <v>15</v>
      </c>
      <c r="DJ152">
        <v>5.0799999999999998E-2</v>
      </c>
      <c r="DK152" t="s">
        <v>825</v>
      </c>
      <c r="DL152">
        <v>6982</v>
      </c>
      <c r="DM152">
        <v>8252</v>
      </c>
      <c r="DN152">
        <v>8231</v>
      </c>
      <c r="DO152">
        <v>1272</v>
      </c>
      <c r="DP152">
        <v>2405</v>
      </c>
      <c r="DQ152" t="s">
        <v>142</v>
      </c>
      <c r="DR152">
        <v>152</v>
      </c>
      <c r="DS152">
        <v>20061207</v>
      </c>
      <c r="DT152" t="s">
        <v>427</v>
      </c>
      <c r="DU152">
        <v>66</v>
      </c>
      <c r="DV152" t="s">
        <v>918</v>
      </c>
    </row>
    <row r="153" spans="1:126">
      <c r="A153" t="s">
        <v>126</v>
      </c>
      <c r="B153">
        <v>4</v>
      </c>
      <c r="C153">
        <v>11.9</v>
      </c>
      <c r="D153">
        <v>60844</v>
      </c>
      <c r="E153" t="s">
        <v>577</v>
      </c>
      <c r="F153" t="s">
        <v>145</v>
      </c>
      <c r="G153">
        <v>20061214</v>
      </c>
      <c r="H153" t="s">
        <v>401</v>
      </c>
      <c r="I153" t="s">
        <v>236</v>
      </c>
      <c r="J153">
        <v>20061215</v>
      </c>
      <c r="K153">
        <v>20070314</v>
      </c>
      <c r="L153" t="s">
        <v>736</v>
      </c>
      <c r="M153" t="s">
        <v>993</v>
      </c>
      <c r="N153" t="s">
        <v>133</v>
      </c>
      <c r="O153" t="s">
        <v>133</v>
      </c>
      <c r="P153">
        <v>-0.82469999999999999</v>
      </c>
      <c r="Q153" t="s">
        <v>135</v>
      </c>
      <c r="R153" t="s">
        <v>136</v>
      </c>
      <c r="S153" t="s">
        <v>135</v>
      </c>
      <c r="T153" t="s">
        <v>137</v>
      </c>
      <c r="U153" t="s">
        <v>137</v>
      </c>
      <c r="V153">
        <v>0</v>
      </c>
      <c r="W153" t="s">
        <v>151</v>
      </c>
      <c r="X153">
        <v>143.5</v>
      </c>
      <c r="Y153">
        <v>20061212</v>
      </c>
      <c r="Z153" t="s">
        <v>138</v>
      </c>
      <c r="AA153" t="s">
        <v>994</v>
      </c>
      <c r="AB153" t="s">
        <v>901</v>
      </c>
      <c r="AC153">
        <v>40</v>
      </c>
      <c r="AD153">
        <v>58.99</v>
      </c>
      <c r="AE153">
        <v>52.32</v>
      </c>
      <c r="AF153">
        <v>10.07</v>
      </c>
      <c r="AG153">
        <v>9.2200000000000006</v>
      </c>
      <c r="AH153">
        <v>9.3699999999999992</v>
      </c>
      <c r="AI153">
        <v>242</v>
      </c>
      <c r="AJ153" t="s">
        <v>995</v>
      </c>
      <c r="AK153">
        <v>40</v>
      </c>
      <c r="AL153">
        <v>5.3</v>
      </c>
      <c r="AM153">
        <v>6.6</v>
      </c>
      <c r="AN153">
        <v>11.9</v>
      </c>
      <c r="AO153">
        <v>0</v>
      </c>
      <c r="AP153">
        <v>3147</v>
      </c>
      <c r="AQ153">
        <v>3162</v>
      </c>
      <c r="AR153">
        <v>3154.2</v>
      </c>
      <c r="AS153">
        <v>13.3</v>
      </c>
      <c r="AT153">
        <v>13.5</v>
      </c>
      <c r="AU153">
        <v>13.4</v>
      </c>
      <c r="AV153">
        <v>2.17</v>
      </c>
      <c r="AW153">
        <v>2.2200000000000002</v>
      </c>
      <c r="AX153">
        <v>2.19</v>
      </c>
      <c r="AY153">
        <v>6.8</v>
      </c>
      <c r="AZ153">
        <v>7.1</v>
      </c>
      <c r="BA153">
        <v>7</v>
      </c>
      <c r="BB153" t="s">
        <v>168</v>
      </c>
      <c r="BC153" t="s">
        <v>168</v>
      </c>
      <c r="BD153" t="s">
        <v>168</v>
      </c>
      <c r="BE153">
        <v>835</v>
      </c>
      <c r="BF153">
        <v>870</v>
      </c>
      <c r="BG153">
        <v>851</v>
      </c>
      <c r="BH153">
        <v>143.19999999999999</v>
      </c>
      <c r="BI153">
        <v>143.9</v>
      </c>
      <c r="BJ153">
        <v>143.4</v>
      </c>
      <c r="BK153">
        <v>87.6</v>
      </c>
      <c r="BL153">
        <v>88.2</v>
      </c>
      <c r="BM153">
        <v>87.9</v>
      </c>
      <c r="BN153">
        <v>93.2</v>
      </c>
      <c r="BO153">
        <v>93.9</v>
      </c>
      <c r="BP153">
        <v>93.6</v>
      </c>
      <c r="BQ153">
        <v>5.3</v>
      </c>
      <c r="BR153">
        <v>5.8</v>
      </c>
      <c r="BS153">
        <v>5.6</v>
      </c>
      <c r="BT153">
        <v>23.9</v>
      </c>
      <c r="BU153">
        <v>28.8</v>
      </c>
      <c r="BV153">
        <v>25.7</v>
      </c>
      <c r="BW153">
        <v>272</v>
      </c>
      <c r="BX153">
        <v>276</v>
      </c>
      <c r="BY153">
        <v>276</v>
      </c>
      <c r="BZ153">
        <v>8.8000000000000007</v>
      </c>
      <c r="CA153">
        <v>9.8000000000000007</v>
      </c>
      <c r="CB153">
        <v>9.6</v>
      </c>
      <c r="CC153">
        <v>0.2</v>
      </c>
      <c r="CD153">
        <v>0.2</v>
      </c>
      <c r="CE153">
        <v>0.2</v>
      </c>
      <c r="CF153">
        <v>0.5</v>
      </c>
      <c r="CG153">
        <v>0.52</v>
      </c>
      <c r="CH153">
        <v>0.5</v>
      </c>
      <c r="CI153">
        <v>35</v>
      </c>
      <c r="CJ153">
        <v>35</v>
      </c>
      <c r="CK153">
        <v>35</v>
      </c>
      <c r="CL153">
        <v>167.1</v>
      </c>
      <c r="CM153">
        <v>212.4</v>
      </c>
      <c r="CN153">
        <v>187.7</v>
      </c>
      <c r="CO153">
        <v>1660</v>
      </c>
      <c r="CP153">
        <v>720</v>
      </c>
      <c r="CQ153">
        <v>540</v>
      </c>
      <c r="CR153">
        <v>1598</v>
      </c>
      <c r="CS153">
        <v>5.0799999999999998E-2</v>
      </c>
      <c r="CT153">
        <v>5.0799999999999998E-2</v>
      </c>
      <c r="CU153">
        <v>5.0799999999999998E-2</v>
      </c>
      <c r="CV153">
        <v>7.8700000000000006E-2</v>
      </c>
      <c r="CW153">
        <v>7.8700000000000006E-2</v>
      </c>
      <c r="CX153">
        <v>7.8700000000000006E-2</v>
      </c>
      <c r="CY153">
        <v>6.3500000000000001E-2</v>
      </c>
      <c r="CZ153">
        <v>6.3500000000000001E-2</v>
      </c>
      <c r="DA153">
        <v>6.3500000000000001E-2</v>
      </c>
      <c r="DB153">
        <v>5.5899999999999998E-2</v>
      </c>
      <c r="DC153">
        <v>6.6000000000000003E-2</v>
      </c>
      <c r="DD153">
        <v>6.0999999999999999E-2</v>
      </c>
      <c r="DE153">
        <v>6.0999999999999999E-2</v>
      </c>
      <c r="DF153">
        <v>7.1099999999999997E-2</v>
      </c>
      <c r="DG153">
        <v>6.6000000000000003E-2</v>
      </c>
      <c r="DH153">
        <v>0</v>
      </c>
      <c r="DI153">
        <v>16</v>
      </c>
      <c r="DJ153">
        <v>5.33E-2</v>
      </c>
      <c r="DK153" t="s">
        <v>825</v>
      </c>
      <c r="DL153" t="s">
        <v>864</v>
      </c>
      <c r="DM153">
        <v>8252</v>
      </c>
      <c r="DN153">
        <v>8231</v>
      </c>
      <c r="DO153">
        <v>1272</v>
      </c>
      <c r="DP153">
        <v>2405</v>
      </c>
      <c r="DQ153" t="s">
        <v>142</v>
      </c>
      <c r="DR153" t="s">
        <v>996</v>
      </c>
      <c r="DS153">
        <v>20061214</v>
      </c>
      <c r="DT153" t="s">
        <v>401</v>
      </c>
      <c r="DU153">
        <v>66</v>
      </c>
      <c r="DV153" t="s">
        <v>918</v>
      </c>
    </row>
    <row r="154" spans="1:126">
      <c r="A154" t="s">
        <v>160</v>
      </c>
      <c r="B154">
        <v>3</v>
      </c>
      <c r="C154">
        <v>10.3</v>
      </c>
      <c r="D154">
        <v>61442</v>
      </c>
      <c r="E154" t="s">
        <v>144</v>
      </c>
      <c r="F154" t="s">
        <v>145</v>
      </c>
      <c r="G154">
        <v>20061219</v>
      </c>
      <c r="H154" t="s">
        <v>1004</v>
      </c>
      <c r="I154" t="s">
        <v>236</v>
      </c>
      <c r="J154">
        <v>20061219</v>
      </c>
      <c r="K154">
        <v>20070319</v>
      </c>
      <c r="L154" t="s">
        <v>133</v>
      </c>
      <c r="M154" t="s">
        <v>133</v>
      </c>
      <c r="N154" t="s">
        <v>133</v>
      </c>
      <c r="O154" t="s">
        <v>133</v>
      </c>
      <c r="P154">
        <v>0.86209999999999998</v>
      </c>
      <c r="Q154" t="s">
        <v>135</v>
      </c>
      <c r="R154" t="s">
        <v>136</v>
      </c>
      <c r="S154" t="s">
        <v>135</v>
      </c>
      <c r="T154" t="s">
        <v>137</v>
      </c>
      <c r="U154" t="s">
        <v>137</v>
      </c>
      <c r="V154">
        <v>0</v>
      </c>
      <c r="W154" t="s">
        <v>147</v>
      </c>
      <c r="X154">
        <v>143.5</v>
      </c>
      <c r="Y154">
        <v>20061217</v>
      </c>
      <c r="Z154" t="s">
        <v>138</v>
      </c>
      <c r="AA154" t="s">
        <v>533</v>
      </c>
      <c r="AB154" t="s">
        <v>879</v>
      </c>
      <c r="AC154">
        <v>40</v>
      </c>
      <c r="AD154">
        <v>71.7</v>
      </c>
      <c r="AE154">
        <v>66.03</v>
      </c>
      <c r="AF154">
        <v>10.9</v>
      </c>
      <c r="AG154">
        <v>10.15</v>
      </c>
      <c r="AH154">
        <v>10.44</v>
      </c>
      <c r="AI154">
        <v>40</v>
      </c>
      <c r="AJ154" t="s">
        <v>1005</v>
      </c>
      <c r="AK154">
        <v>40</v>
      </c>
      <c r="AL154">
        <v>4.5999999999999996</v>
      </c>
      <c r="AM154">
        <v>5.7</v>
      </c>
      <c r="AN154">
        <v>10.3</v>
      </c>
      <c r="AO154">
        <v>0</v>
      </c>
      <c r="AP154">
        <v>3145</v>
      </c>
      <c r="AQ154">
        <v>3156</v>
      </c>
      <c r="AR154">
        <v>3150</v>
      </c>
      <c r="AS154">
        <v>13.4</v>
      </c>
      <c r="AT154">
        <v>13.9</v>
      </c>
      <c r="AU154">
        <v>13.6</v>
      </c>
      <c r="AV154">
        <v>2.14</v>
      </c>
      <c r="AW154">
        <v>2.27</v>
      </c>
      <c r="AX154">
        <v>2.21</v>
      </c>
      <c r="AY154">
        <v>4254.8</v>
      </c>
      <c r="AZ154">
        <v>4733.6000000000004</v>
      </c>
      <c r="BA154">
        <v>4540.6000000000004</v>
      </c>
      <c r="BB154">
        <v>1979.6</v>
      </c>
      <c r="BC154">
        <v>2175.6999999999998</v>
      </c>
      <c r="BD154">
        <v>2089.4</v>
      </c>
      <c r="BE154">
        <v>839</v>
      </c>
      <c r="BF154">
        <v>871</v>
      </c>
      <c r="BG154">
        <v>850</v>
      </c>
      <c r="BH154">
        <v>143.6</v>
      </c>
      <c r="BI154">
        <v>143.69999999999999</v>
      </c>
      <c r="BJ154">
        <v>143.6</v>
      </c>
      <c r="BK154">
        <v>87.8</v>
      </c>
      <c r="BL154">
        <v>88</v>
      </c>
      <c r="BM154">
        <v>87.9</v>
      </c>
      <c r="BN154">
        <v>93.3</v>
      </c>
      <c r="BO154">
        <v>93.6</v>
      </c>
      <c r="BP154">
        <v>93.5</v>
      </c>
      <c r="BQ154">
        <v>5.5</v>
      </c>
      <c r="BR154">
        <v>5.7</v>
      </c>
      <c r="BS154">
        <v>5.6</v>
      </c>
      <c r="BT154">
        <v>27.7</v>
      </c>
      <c r="BU154">
        <v>31.6</v>
      </c>
      <c r="BV154">
        <v>29.1</v>
      </c>
      <c r="BW154">
        <v>277</v>
      </c>
      <c r="BX154">
        <v>283</v>
      </c>
      <c r="BY154">
        <v>279</v>
      </c>
      <c r="BZ154">
        <v>10.8</v>
      </c>
      <c r="CA154">
        <v>11.3</v>
      </c>
      <c r="CB154">
        <v>11</v>
      </c>
      <c r="CC154">
        <v>0</v>
      </c>
      <c r="CD154">
        <v>0.4</v>
      </c>
      <c r="CE154">
        <v>0.2</v>
      </c>
      <c r="CF154">
        <v>0.48</v>
      </c>
      <c r="CG154">
        <v>0.51</v>
      </c>
      <c r="CH154">
        <v>0.5</v>
      </c>
      <c r="CI154">
        <v>35</v>
      </c>
      <c r="CJ154">
        <v>35</v>
      </c>
      <c r="CK154">
        <v>35</v>
      </c>
      <c r="CL154">
        <v>131.69999999999999</v>
      </c>
      <c r="CM154">
        <v>191.4</v>
      </c>
      <c r="CN154">
        <v>164.2</v>
      </c>
      <c r="CO154">
        <v>1660</v>
      </c>
      <c r="CP154">
        <v>720</v>
      </c>
      <c r="CQ154">
        <v>540</v>
      </c>
      <c r="CR154">
        <v>1800</v>
      </c>
      <c r="CS154">
        <v>8.3799999999999999E-2</v>
      </c>
      <c r="CT154">
        <v>8.8900000000000007E-2</v>
      </c>
      <c r="CU154">
        <v>8.5699999999999998E-2</v>
      </c>
      <c r="CV154">
        <v>9.4E-2</v>
      </c>
      <c r="CW154">
        <v>0.1016</v>
      </c>
      <c r="CX154">
        <v>9.7799999999999998E-2</v>
      </c>
      <c r="CY154">
        <v>6.0999999999999999E-2</v>
      </c>
      <c r="CZ154">
        <v>6.3500000000000001E-2</v>
      </c>
      <c r="DA154">
        <v>6.1600000000000002E-2</v>
      </c>
      <c r="DB154">
        <v>7.3700000000000002E-2</v>
      </c>
      <c r="DC154">
        <v>7.6200000000000004E-2</v>
      </c>
      <c r="DD154">
        <v>7.4899999999999994E-2</v>
      </c>
      <c r="DE154">
        <v>5.0799999999999998E-2</v>
      </c>
      <c r="DF154">
        <v>5.8400000000000001E-2</v>
      </c>
      <c r="DG154">
        <v>5.4600000000000003E-2</v>
      </c>
      <c r="DH154">
        <v>2.5000000000000001E-3</v>
      </c>
      <c r="DI154">
        <v>8</v>
      </c>
      <c r="DJ154">
        <v>3.8100000000000002E-2</v>
      </c>
      <c r="DK154" t="s">
        <v>893</v>
      </c>
      <c r="DL154">
        <v>152</v>
      </c>
      <c r="DM154">
        <v>8252</v>
      </c>
      <c r="DN154" t="s">
        <v>188</v>
      </c>
      <c r="DO154">
        <v>1295</v>
      </c>
      <c r="DP154">
        <v>2405</v>
      </c>
      <c r="DQ154" t="s">
        <v>965</v>
      </c>
      <c r="DR154">
        <v>212</v>
      </c>
      <c r="DS154">
        <v>20061219</v>
      </c>
      <c r="DT154" t="s">
        <v>1004</v>
      </c>
      <c r="DU154">
        <v>152</v>
      </c>
      <c r="DV154" t="s">
        <v>918</v>
      </c>
    </row>
    <row r="155" spans="1:126">
      <c r="A155" t="s">
        <v>160</v>
      </c>
      <c r="B155">
        <v>5</v>
      </c>
      <c r="C155">
        <v>20.399999999999999</v>
      </c>
      <c r="D155">
        <v>61424</v>
      </c>
      <c r="E155" t="s">
        <v>577</v>
      </c>
      <c r="F155" t="s">
        <v>145</v>
      </c>
      <c r="G155">
        <v>20070102</v>
      </c>
      <c r="H155" t="s">
        <v>1006</v>
      </c>
      <c r="I155" t="s">
        <v>236</v>
      </c>
      <c r="J155">
        <v>20070103</v>
      </c>
      <c r="K155">
        <v>20070402</v>
      </c>
      <c r="L155" t="s">
        <v>133</v>
      </c>
      <c r="M155" t="s">
        <v>133</v>
      </c>
      <c r="N155" t="s">
        <v>133</v>
      </c>
      <c r="O155" t="s">
        <v>133</v>
      </c>
      <c r="P155">
        <v>0.92779999999999996</v>
      </c>
      <c r="Q155" t="s">
        <v>135</v>
      </c>
      <c r="R155" t="s">
        <v>136</v>
      </c>
      <c r="S155" t="s">
        <v>135</v>
      </c>
      <c r="T155" t="s">
        <v>137</v>
      </c>
      <c r="U155" t="s">
        <v>137</v>
      </c>
      <c r="V155">
        <v>0</v>
      </c>
      <c r="W155" t="s">
        <v>200</v>
      </c>
      <c r="X155">
        <v>143.5</v>
      </c>
      <c r="Y155">
        <v>20061231</v>
      </c>
      <c r="Z155" t="s">
        <v>138</v>
      </c>
      <c r="AA155" t="s">
        <v>1007</v>
      </c>
      <c r="AB155" t="s">
        <v>879</v>
      </c>
      <c r="AC155">
        <v>40</v>
      </c>
      <c r="AD155">
        <v>58.77</v>
      </c>
      <c r="AE155">
        <v>52.25</v>
      </c>
      <c r="AF155">
        <v>10.15</v>
      </c>
      <c r="AG155">
        <v>9.14</v>
      </c>
      <c r="AH155">
        <v>9.26</v>
      </c>
      <c r="AI155">
        <v>90</v>
      </c>
      <c r="AJ155" t="s">
        <v>1008</v>
      </c>
      <c r="AK155">
        <v>40</v>
      </c>
      <c r="AL155">
        <v>11.4</v>
      </c>
      <c r="AM155">
        <v>9</v>
      </c>
      <c r="AN155">
        <v>20.399999999999999</v>
      </c>
      <c r="AO155">
        <v>0</v>
      </c>
      <c r="AP155">
        <v>3145</v>
      </c>
      <c r="AQ155">
        <v>3155</v>
      </c>
      <c r="AR155">
        <v>3150</v>
      </c>
      <c r="AS155">
        <v>13.5</v>
      </c>
      <c r="AT155">
        <v>13.9</v>
      </c>
      <c r="AU155">
        <v>13.7</v>
      </c>
      <c r="AV155">
        <v>2.2000000000000002</v>
      </c>
      <c r="AW155">
        <v>2.34</v>
      </c>
      <c r="AX155">
        <v>2.2599999999999998</v>
      </c>
      <c r="AY155">
        <v>4585.2</v>
      </c>
      <c r="AZ155">
        <v>5347.9</v>
      </c>
      <c r="BA155">
        <v>4879.3</v>
      </c>
      <c r="BB155">
        <v>1909.7</v>
      </c>
      <c r="BC155">
        <v>2241</v>
      </c>
      <c r="BD155">
        <v>2141.3000000000002</v>
      </c>
      <c r="BE155">
        <v>840</v>
      </c>
      <c r="BF155">
        <v>864</v>
      </c>
      <c r="BG155">
        <v>852</v>
      </c>
      <c r="BH155">
        <v>143.4</v>
      </c>
      <c r="BI155">
        <v>143.5</v>
      </c>
      <c r="BJ155">
        <v>143.5</v>
      </c>
      <c r="BK155">
        <v>87.6</v>
      </c>
      <c r="BL155">
        <v>88.2</v>
      </c>
      <c r="BM155">
        <v>87.9</v>
      </c>
      <c r="BN155">
        <v>93.2</v>
      </c>
      <c r="BO155">
        <v>93.8</v>
      </c>
      <c r="BP155">
        <v>93.5</v>
      </c>
      <c r="BQ155">
        <v>5.4</v>
      </c>
      <c r="BR155">
        <v>5.7</v>
      </c>
      <c r="BS155">
        <v>5.6</v>
      </c>
      <c r="BT155">
        <v>23.1</v>
      </c>
      <c r="BU155">
        <v>27.3</v>
      </c>
      <c r="BV155">
        <v>25</v>
      </c>
      <c r="BW155">
        <v>269</v>
      </c>
      <c r="BX155">
        <v>279</v>
      </c>
      <c r="BY155">
        <v>273</v>
      </c>
      <c r="BZ155">
        <v>10.9</v>
      </c>
      <c r="CA155">
        <v>11.5</v>
      </c>
      <c r="CB155">
        <v>11.1</v>
      </c>
      <c r="CC155">
        <v>-0.1</v>
      </c>
      <c r="CD155">
        <v>0</v>
      </c>
      <c r="CE155">
        <v>0</v>
      </c>
      <c r="CF155">
        <v>0.46</v>
      </c>
      <c r="CG155">
        <v>0.55000000000000004</v>
      </c>
      <c r="CH155">
        <v>0.5</v>
      </c>
      <c r="CI155">
        <v>35</v>
      </c>
      <c r="CJ155">
        <v>35</v>
      </c>
      <c r="CK155">
        <v>35</v>
      </c>
      <c r="CL155">
        <v>127</v>
      </c>
      <c r="CM155">
        <v>150.1</v>
      </c>
      <c r="CN155">
        <v>137.9</v>
      </c>
      <c r="CO155">
        <v>1660</v>
      </c>
      <c r="CP155">
        <v>720</v>
      </c>
      <c r="CQ155">
        <v>540</v>
      </c>
      <c r="CR155">
        <v>1750</v>
      </c>
      <c r="CS155">
        <v>6.8599999999999994E-2</v>
      </c>
      <c r="CT155">
        <v>7.3700000000000002E-2</v>
      </c>
      <c r="CU155">
        <v>7.1800000000000003E-2</v>
      </c>
      <c r="CV155">
        <v>8.6400000000000005E-2</v>
      </c>
      <c r="CW155">
        <v>9.4E-2</v>
      </c>
      <c r="CX155">
        <v>9.0200000000000002E-2</v>
      </c>
      <c r="CY155">
        <v>6.0999999999999999E-2</v>
      </c>
      <c r="CZ155">
        <v>6.6000000000000003E-2</v>
      </c>
      <c r="DA155">
        <v>6.2899999999999998E-2</v>
      </c>
      <c r="DB155">
        <v>6.3500000000000001E-2</v>
      </c>
      <c r="DC155">
        <v>6.8599999999999994E-2</v>
      </c>
      <c r="DD155">
        <v>6.6000000000000003E-2</v>
      </c>
      <c r="DE155">
        <v>7.1099999999999997E-2</v>
      </c>
      <c r="DF155">
        <v>7.3700000000000002E-2</v>
      </c>
      <c r="DG155">
        <v>7.2400000000000006E-2</v>
      </c>
      <c r="DH155">
        <v>5.1000000000000004E-3</v>
      </c>
      <c r="DI155">
        <v>11</v>
      </c>
      <c r="DJ155">
        <v>3.8100000000000002E-2</v>
      </c>
      <c r="DK155">
        <v>1627</v>
      </c>
      <c r="DL155">
        <v>320</v>
      </c>
      <c r="DM155">
        <v>8252</v>
      </c>
      <c r="DN155" t="s">
        <v>188</v>
      </c>
      <c r="DO155">
        <v>869</v>
      </c>
      <c r="DP155">
        <v>2405</v>
      </c>
      <c r="DQ155" t="s">
        <v>965</v>
      </c>
      <c r="DR155">
        <v>107</v>
      </c>
      <c r="DS155">
        <v>20070102</v>
      </c>
      <c r="DT155" t="s">
        <v>1006</v>
      </c>
      <c r="DU155">
        <v>320</v>
      </c>
      <c r="DV155" t="s">
        <v>918</v>
      </c>
    </row>
    <row r="156" spans="1:126">
      <c r="A156" t="s">
        <v>160</v>
      </c>
      <c r="B156">
        <v>3</v>
      </c>
      <c r="C156">
        <v>20.399999999999999</v>
      </c>
      <c r="D156">
        <v>61425</v>
      </c>
      <c r="E156" t="s">
        <v>577</v>
      </c>
      <c r="F156" t="s">
        <v>145</v>
      </c>
      <c r="G156">
        <v>20070128</v>
      </c>
      <c r="H156" t="s">
        <v>1009</v>
      </c>
      <c r="I156" t="s">
        <v>295</v>
      </c>
      <c r="J156">
        <v>20070202</v>
      </c>
      <c r="K156" t="s">
        <v>624</v>
      </c>
      <c r="L156" t="s">
        <v>980</v>
      </c>
      <c r="M156" t="s">
        <v>133</v>
      </c>
      <c r="N156" t="s">
        <v>133</v>
      </c>
      <c r="O156" t="s">
        <v>133</v>
      </c>
      <c r="P156">
        <v>0.92779999999999996</v>
      </c>
      <c r="Q156" t="s">
        <v>135</v>
      </c>
      <c r="R156" t="s">
        <v>136</v>
      </c>
      <c r="S156" t="s">
        <v>135</v>
      </c>
      <c r="T156" t="s">
        <v>137</v>
      </c>
      <c r="U156" t="s">
        <v>137</v>
      </c>
      <c r="V156">
        <v>0</v>
      </c>
      <c r="W156" t="s">
        <v>151</v>
      </c>
      <c r="X156">
        <v>143.5</v>
      </c>
      <c r="Y156">
        <v>20070126</v>
      </c>
      <c r="Z156" t="s">
        <v>138</v>
      </c>
      <c r="AA156" t="s">
        <v>1010</v>
      </c>
      <c r="AB156" t="s">
        <v>879</v>
      </c>
      <c r="AC156">
        <v>40</v>
      </c>
      <c r="AD156">
        <v>59.03</v>
      </c>
      <c r="AE156">
        <v>52.92</v>
      </c>
      <c r="AF156">
        <v>10.199999999999999</v>
      </c>
      <c r="AG156">
        <v>9.2200000000000006</v>
      </c>
      <c r="AH156">
        <v>9.41</v>
      </c>
      <c r="AI156">
        <v>40</v>
      </c>
      <c r="AJ156" t="s">
        <v>1011</v>
      </c>
      <c r="AK156">
        <v>40</v>
      </c>
      <c r="AL156">
        <v>8.1</v>
      </c>
      <c r="AM156">
        <v>12.3</v>
      </c>
      <c r="AN156">
        <v>20.399999999999999</v>
      </c>
      <c r="AO156">
        <v>0</v>
      </c>
      <c r="AP156">
        <v>3144</v>
      </c>
      <c r="AQ156">
        <v>3156</v>
      </c>
      <c r="AR156">
        <v>3150</v>
      </c>
      <c r="AS156">
        <v>13.4</v>
      </c>
      <c r="AT156">
        <v>13.8</v>
      </c>
      <c r="AU156">
        <v>13.6</v>
      </c>
      <c r="AV156">
        <v>2.2200000000000002</v>
      </c>
      <c r="AW156">
        <v>2.33</v>
      </c>
      <c r="AX156">
        <v>2.2799999999999998</v>
      </c>
      <c r="AY156">
        <v>4956.3</v>
      </c>
      <c r="AZ156">
        <v>5238.1000000000004</v>
      </c>
      <c r="BA156">
        <v>5123.1000000000004</v>
      </c>
      <c r="BB156">
        <v>2001.1</v>
      </c>
      <c r="BC156">
        <v>2209.6999999999998</v>
      </c>
      <c r="BD156">
        <v>2136.9</v>
      </c>
      <c r="BE156">
        <v>844</v>
      </c>
      <c r="BF156">
        <v>862</v>
      </c>
      <c r="BG156">
        <v>850</v>
      </c>
      <c r="BH156">
        <v>143.5</v>
      </c>
      <c r="BI156">
        <v>143.69999999999999</v>
      </c>
      <c r="BJ156">
        <v>143.6</v>
      </c>
      <c r="BK156">
        <v>87.6</v>
      </c>
      <c r="BL156">
        <v>88.2</v>
      </c>
      <c r="BM156">
        <v>87.9</v>
      </c>
      <c r="BN156">
        <v>93.2</v>
      </c>
      <c r="BO156">
        <v>93.8</v>
      </c>
      <c r="BP156">
        <v>93.5</v>
      </c>
      <c r="BQ156">
        <v>5.5</v>
      </c>
      <c r="BR156">
        <v>5.7</v>
      </c>
      <c r="BS156">
        <v>5.6</v>
      </c>
      <c r="BT156">
        <v>29</v>
      </c>
      <c r="BU156">
        <v>32.1</v>
      </c>
      <c r="BV156">
        <v>30.7</v>
      </c>
      <c r="BW156">
        <v>269</v>
      </c>
      <c r="BX156">
        <v>277</v>
      </c>
      <c r="BY156">
        <v>274</v>
      </c>
      <c r="BZ156">
        <v>10.4</v>
      </c>
      <c r="CA156">
        <v>11.2</v>
      </c>
      <c r="CB156">
        <v>11</v>
      </c>
      <c r="CC156">
        <v>0.1</v>
      </c>
      <c r="CD156">
        <v>0.6</v>
      </c>
      <c r="CE156">
        <v>0.5</v>
      </c>
      <c r="CF156">
        <v>0.49</v>
      </c>
      <c r="CG156">
        <v>0.51</v>
      </c>
      <c r="CH156">
        <v>0.5</v>
      </c>
      <c r="CI156">
        <v>35</v>
      </c>
      <c r="CJ156">
        <v>35</v>
      </c>
      <c r="CK156">
        <v>35</v>
      </c>
      <c r="CL156">
        <v>130.30000000000001</v>
      </c>
      <c r="CM156">
        <v>153.4</v>
      </c>
      <c r="CN156">
        <v>144.5</v>
      </c>
      <c r="CO156">
        <v>1660</v>
      </c>
      <c r="CP156">
        <v>720</v>
      </c>
      <c r="CQ156">
        <v>540</v>
      </c>
      <c r="CR156">
        <v>1800</v>
      </c>
      <c r="CS156">
        <v>6.8599999999999994E-2</v>
      </c>
      <c r="CT156">
        <v>7.3700000000000002E-2</v>
      </c>
      <c r="CU156">
        <v>7.0499999999999993E-2</v>
      </c>
      <c r="CV156">
        <v>9.6500000000000002E-2</v>
      </c>
      <c r="CW156">
        <v>0.1041</v>
      </c>
      <c r="CX156">
        <v>0.1003</v>
      </c>
      <c r="CY156">
        <v>6.0999999999999999E-2</v>
      </c>
      <c r="CZ156">
        <v>6.0999999999999999E-2</v>
      </c>
      <c r="DA156">
        <v>6.0999999999999999E-2</v>
      </c>
      <c r="DB156">
        <v>5.33E-2</v>
      </c>
      <c r="DC156">
        <v>5.8400000000000001E-2</v>
      </c>
      <c r="DD156">
        <v>5.5899999999999998E-2</v>
      </c>
      <c r="DE156">
        <v>5.0799999999999998E-2</v>
      </c>
      <c r="DF156">
        <v>6.0999999999999999E-2</v>
      </c>
      <c r="DG156">
        <v>5.5899999999999998E-2</v>
      </c>
      <c r="DH156">
        <v>0</v>
      </c>
      <c r="DI156">
        <v>2</v>
      </c>
      <c r="DJ156">
        <v>5.5899999999999998E-2</v>
      </c>
      <c r="DK156" t="s">
        <v>893</v>
      </c>
      <c r="DL156">
        <v>152</v>
      </c>
      <c r="DM156">
        <v>8252</v>
      </c>
      <c r="DN156" t="s">
        <v>188</v>
      </c>
      <c r="DO156">
        <v>1295</v>
      </c>
      <c r="DP156">
        <v>2405</v>
      </c>
      <c r="DQ156" t="s">
        <v>965</v>
      </c>
      <c r="DR156">
        <v>221</v>
      </c>
      <c r="DS156">
        <v>20070128</v>
      </c>
      <c r="DT156" t="s">
        <v>1009</v>
      </c>
      <c r="DU156">
        <v>152</v>
      </c>
      <c r="DV156" t="s">
        <v>918</v>
      </c>
    </row>
    <row r="157" spans="1:126">
      <c r="A157" t="s">
        <v>160</v>
      </c>
      <c r="B157">
        <v>3</v>
      </c>
      <c r="C157">
        <v>10.199999999999999</v>
      </c>
      <c r="D157">
        <v>61443</v>
      </c>
      <c r="E157" t="s">
        <v>144</v>
      </c>
      <c r="F157" t="s">
        <v>145</v>
      </c>
      <c r="G157">
        <v>20070208</v>
      </c>
      <c r="H157" t="s">
        <v>423</v>
      </c>
      <c r="I157" t="s">
        <v>236</v>
      </c>
      <c r="J157">
        <v>20070208</v>
      </c>
      <c r="K157">
        <v>20070508</v>
      </c>
      <c r="L157" t="s">
        <v>993</v>
      </c>
      <c r="M157" t="s">
        <v>1012</v>
      </c>
      <c r="N157" t="s">
        <v>133</v>
      </c>
      <c r="O157" t="s">
        <v>133</v>
      </c>
      <c r="P157">
        <v>0.81899999999999995</v>
      </c>
      <c r="Q157" t="s">
        <v>135</v>
      </c>
      <c r="R157" t="s">
        <v>136</v>
      </c>
      <c r="S157" t="s">
        <v>135</v>
      </c>
      <c r="T157" t="s">
        <v>137</v>
      </c>
      <c r="U157" t="s">
        <v>137</v>
      </c>
      <c r="V157">
        <v>0</v>
      </c>
      <c r="W157" t="s">
        <v>200</v>
      </c>
      <c r="X157">
        <v>143.5</v>
      </c>
      <c r="Y157">
        <v>20070206</v>
      </c>
      <c r="Z157" t="s">
        <v>138</v>
      </c>
      <c r="AA157" t="s">
        <v>1013</v>
      </c>
      <c r="AB157" t="s">
        <v>879</v>
      </c>
      <c r="AC157">
        <v>40</v>
      </c>
      <c r="AD157">
        <v>71.58</v>
      </c>
      <c r="AE157">
        <v>65.64</v>
      </c>
      <c r="AF157">
        <v>10.88</v>
      </c>
      <c r="AG157">
        <v>10.07</v>
      </c>
      <c r="AH157">
        <v>10.28</v>
      </c>
      <c r="AI157">
        <v>-10</v>
      </c>
      <c r="AJ157" t="s">
        <v>1005</v>
      </c>
      <c r="AK157">
        <v>40</v>
      </c>
      <c r="AL157">
        <v>4.8</v>
      </c>
      <c r="AM157">
        <v>5.4</v>
      </c>
      <c r="AN157">
        <v>10.199999999999999</v>
      </c>
      <c r="AO157">
        <v>0</v>
      </c>
      <c r="AP157">
        <v>3146</v>
      </c>
      <c r="AQ157">
        <v>3152</v>
      </c>
      <c r="AR157">
        <v>3150</v>
      </c>
      <c r="AS157">
        <v>13.2</v>
      </c>
      <c r="AT157">
        <v>13.6</v>
      </c>
      <c r="AU157">
        <v>13.5</v>
      </c>
      <c r="AV157">
        <v>2.2400000000000002</v>
      </c>
      <c r="AW157">
        <v>2.33</v>
      </c>
      <c r="AX157">
        <v>2.2799999999999998</v>
      </c>
      <c r="AY157">
        <v>4575.8</v>
      </c>
      <c r="AZ157">
        <v>5046.7</v>
      </c>
      <c r="BA157">
        <v>4772.3</v>
      </c>
      <c r="BB157">
        <v>1862.5</v>
      </c>
      <c r="BC157">
        <v>2060.3000000000002</v>
      </c>
      <c r="BD157">
        <v>1969.3</v>
      </c>
      <c r="BE157">
        <v>836</v>
      </c>
      <c r="BF157">
        <v>865</v>
      </c>
      <c r="BG157">
        <v>849</v>
      </c>
      <c r="BH157">
        <v>143.5</v>
      </c>
      <c r="BI157">
        <v>143.69999999999999</v>
      </c>
      <c r="BJ157">
        <v>143.6</v>
      </c>
      <c r="BK157">
        <v>87.5</v>
      </c>
      <c r="BL157">
        <v>88.3</v>
      </c>
      <c r="BM157">
        <v>87.9</v>
      </c>
      <c r="BN157">
        <v>93.2</v>
      </c>
      <c r="BO157">
        <v>93.8</v>
      </c>
      <c r="BP157">
        <v>93.5</v>
      </c>
      <c r="BQ157">
        <v>5.5</v>
      </c>
      <c r="BR157">
        <v>5.7</v>
      </c>
      <c r="BS157">
        <v>5.6</v>
      </c>
      <c r="BT157">
        <v>29.2</v>
      </c>
      <c r="BU157">
        <v>32.1</v>
      </c>
      <c r="BV157">
        <v>30.5</v>
      </c>
      <c r="BW157">
        <v>274</v>
      </c>
      <c r="BX157">
        <v>286</v>
      </c>
      <c r="BY157">
        <v>278</v>
      </c>
      <c r="BZ157">
        <v>10.6</v>
      </c>
      <c r="CA157">
        <v>11.1</v>
      </c>
      <c r="CB157">
        <v>10.9</v>
      </c>
      <c r="CC157">
        <v>0.5</v>
      </c>
      <c r="CD157">
        <v>0.7</v>
      </c>
      <c r="CE157">
        <v>0.6</v>
      </c>
      <c r="CF157">
        <v>0.49</v>
      </c>
      <c r="CG157">
        <v>0.52</v>
      </c>
      <c r="CH157">
        <v>0.5</v>
      </c>
      <c r="CI157">
        <v>35</v>
      </c>
      <c r="CJ157">
        <v>35</v>
      </c>
      <c r="CK157">
        <v>35</v>
      </c>
      <c r="CL157">
        <v>136.1</v>
      </c>
      <c r="CM157">
        <v>170.5</v>
      </c>
      <c r="CN157">
        <v>156.9</v>
      </c>
      <c r="CO157">
        <v>1660</v>
      </c>
      <c r="CP157">
        <v>720</v>
      </c>
      <c r="CQ157">
        <v>540</v>
      </c>
      <c r="CR157">
        <v>1850</v>
      </c>
      <c r="CS157">
        <v>6.8599999999999994E-2</v>
      </c>
      <c r="CT157">
        <v>7.3700000000000002E-2</v>
      </c>
      <c r="CU157">
        <v>7.0499999999999993E-2</v>
      </c>
      <c r="CV157">
        <v>8.6400000000000005E-2</v>
      </c>
      <c r="CW157">
        <v>9.4E-2</v>
      </c>
      <c r="CX157">
        <v>9.0200000000000002E-2</v>
      </c>
      <c r="CY157">
        <v>6.0999999999999999E-2</v>
      </c>
      <c r="CZ157">
        <v>6.0999999999999999E-2</v>
      </c>
      <c r="DA157">
        <v>6.0999999999999999E-2</v>
      </c>
      <c r="DB157">
        <v>5.33E-2</v>
      </c>
      <c r="DC157">
        <v>6.0999999999999999E-2</v>
      </c>
      <c r="DD157">
        <v>5.7200000000000001E-2</v>
      </c>
      <c r="DE157">
        <v>5.5899999999999998E-2</v>
      </c>
      <c r="DF157">
        <v>6.3500000000000001E-2</v>
      </c>
      <c r="DG157">
        <v>5.9700000000000003E-2</v>
      </c>
      <c r="DH157">
        <v>0</v>
      </c>
      <c r="DI157">
        <v>3</v>
      </c>
      <c r="DJ157">
        <v>4.8300000000000003E-2</v>
      </c>
      <c r="DK157" t="s">
        <v>893</v>
      </c>
      <c r="DL157">
        <v>152</v>
      </c>
      <c r="DM157">
        <v>8252</v>
      </c>
      <c r="DN157" t="s">
        <v>188</v>
      </c>
      <c r="DO157">
        <v>1295</v>
      </c>
      <c r="DP157">
        <v>2405</v>
      </c>
      <c r="DQ157" t="s">
        <v>965</v>
      </c>
      <c r="DR157" t="s">
        <v>1014</v>
      </c>
      <c r="DS157">
        <v>20070208</v>
      </c>
      <c r="DT157" t="s">
        <v>423</v>
      </c>
      <c r="DU157">
        <v>152</v>
      </c>
      <c r="DV157" t="s">
        <v>918</v>
      </c>
    </row>
    <row r="158" spans="1:126">
      <c r="A158" t="s">
        <v>160</v>
      </c>
      <c r="B158">
        <v>5</v>
      </c>
      <c r="C158">
        <v>6.1</v>
      </c>
      <c r="D158">
        <v>65360</v>
      </c>
      <c r="E158" t="s">
        <v>144</v>
      </c>
      <c r="F158" t="s">
        <v>145</v>
      </c>
      <c r="G158">
        <v>20070224</v>
      </c>
      <c r="H158" t="s">
        <v>631</v>
      </c>
      <c r="I158" t="s">
        <v>236</v>
      </c>
      <c r="J158">
        <v>20070226</v>
      </c>
      <c r="K158">
        <v>20070524</v>
      </c>
      <c r="L158" t="s">
        <v>133</v>
      </c>
      <c r="M158" t="s">
        <v>133</v>
      </c>
      <c r="N158" t="s">
        <v>133</v>
      </c>
      <c r="O158" t="s">
        <v>133</v>
      </c>
      <c r="P158">
        <v>-0.94830000000000003</v>
      </c>
      <c r="Q158" t="s">
        <v>135</v>
      </c>
      <c r="R158" t="s">
        <v>136</v>
      </c>
      <c r="S158" t="s">
        <v>135</v>
      </c>
      <c r="T158" t="s">
        <v>137</v>
      </c>
      <c r="U158" t="s">
        <v>137</v>
      </c>
      <c r="V158">
        <v>0</v>
      </c>
      <c r="W158" t="s">
        <v>147</v>
      </c>
      <c r="X158">
        <v>143.5</v>
      </c>
      <c r="Y158">
        <v>20070222</v>
      </c>
      <c r="Z158" t="s">
        <v>138</v>
      </c>
      <c r="AA158" t="s">
        <v>759</v>
      </c>
      <c r="AB158" t="s">
        <v>879</v>
      </c>
      <c r="AC158">
        <v>40</v>
      </c>
      <c r="AD158">
        <v>71.59</v>
      </c>
      <c r="AE158">
        <v>65.34</v>
      </c>
      <c r="AF158">
        <v>10.93</v>
      </c>
      <c r="AG158">
        <v>10.02</v>
      </c>
      <c r="AH158">
        <v>10.220000000000001</v>
      </c>
      <c r="AI158">
        <v>240</v>
      </c>
      <c r="AJ158" t="s">
        <v>1015</v>
      </c>
      <c r="AK158">
        <v>40</v>
      </c>
      <c r="AL158">
        <v>3.1</v>
      </c>
      <c r="AM158">
        <v>3</v>
      </c>
      <c r="AN158">
        <v>6.1</v>
      </c>
      <c r="AO158">
        <v>0</v>
      </c>
      <c r="AP158">
        <v>3145</v>
      </c>
      <c r="AQ158">
        <v>3154</v>
      </c>
      <c r="AR158">
        <v>3151</v>
      </c>
      <c r="AS158">
        <v>13.1</v>
      </c>
      <c r="AT158">
        <v>13.9</v>
      </c>
      <c r="AU158">
        <v>13.6</v>
      </c>
      <c r="AV158">
        <v>2.15</v>
      </c>
      <c r="AW158">
        <v>2.33</v>
      </c>
      <c r="AX158">
        <v>2.2000000000000002</v>
      </c>
      <c r="AY158">
        <v>3453.2</v>
      </c>
      <c r="AZ158">
        <v>4757.2</v>
      </c>
      <c r="BA158">
        <v>4411.7</v>
      </c>
      <c r="BB158">
        <v>1773.7</v>
      </c>
      <c r="BC158">
        <v>1965.7</v>
      </c>
      <c r="BD158">
        <v>1902.9</v>
      </c>
      <c r="BE158">
        <v>845</v>
      </c>
      <c r="BF158">
        <v>876</v>
      </c>
      <c r="BG158">
        <v>851</v>
      </c>
      <c r="BH158">
        <v>143.4</v>
      </c>
      <c r="BI158">
        <v>143.5</v>
      </c>
      <c r="BJ158">
        <v>143.5</v>
      </c>
      <c r="BK158">
        <v>87.4</v>
      </c>
      <c r="BL158">
        <v>88.4</v>
      </c>
      <c r="BM158">
        <v>87.9</v>
      </c>
      <c r="BN158">
        <v>93.1</v>
      </c>
      <c r="BO158">
        <v>93.9</v>
      </c>
      <c r="BP158">
        <v>93.5</v>
      </c>
      <c r="BQ158">
        <v>5.4</v>
      </c>
      <c r="BR158">
        <v>5.8</v>
      </c>
      <c r="BS158">
        <v>5.6</v>
      </c>
      <c r="BT158">
        <v>29.1</v>
      </c>
      <c r="BU158">
        <v>37.200000000000003</v>
      </c>
      <c r="BV158">
        <v>32.299999999999997</v>
      </c>
      <c r="BW158">
        <v>273</v>
      </c>
      <c r="BX158">
        <v>282</v>
      </c>
      <c r="BY158">
        <v>275</v>
      </c>
      <c r="BZ158">
        <v>10.5</v>
      </c>
      <c r="CA158">
        <v>12.3</v>
      </c>
      <c r="CB158">
        <v>11</v>
      </c>
      <c r="CC158">
        <v>0.3</v>
      </c>
      <c r="CD158">
        <v>0.5</v>
      </c>
      <c r="CE158">
        <v>0.4</v>
      </c>
      <c r="CF158">
        <v>0.48</v>
      </c>
      <c r="CG158">
        <v>0.53</v>
      </c>
      <c r="CH158">
        <v>0.5</v>
      </c>
      <c r="CI158">
        <v>35</v>
      </c>
      <c r="CJ158">
        <v>35</v>
      </c>
      <c r="CK158">
        <v>35</v>
      </c>
      <c r="CL158">
        <v>146.6</v>
      </c>
      <c r="CM158">
        <v>194.2</v>
      </c>
      <c r="CN158">
        <v>167.3</v>
      </c>
      <c r="CO158">
        <v>1660</v>
      </c>
      <c r="CP158">
        <v>720</v>
      </c>
      <c r="CQ158">
        <v>540</v>
      </c>
      <c r="CR158">
        <v>1600</v>
      </c>
      <c r="CS158">
        <v>6.0999999999999999E-2</v>
      </c>
      <c r="CT158">
        <v>7.8700000000000006E-2</v>
      </c>
      <c r="CU158">
        <v>6.9800000000000001E-2</v>
      </c>
      <c r="CV158">
        <v>9.6500000000000002E-2</v>
      </c>
      <c r="CW158">
        <v>0.1118</v>
      </c>
      <c r="CX158">
        <v>0.10349999999999999</v>
      </c>
      <c r="CY158">
        <v>6.0999999999999999E-2</v>
      </c>
      <c r="CZ158">
        <v>6.3500000000000001E-2</v>
      </c>
      <c r="DA158">
        <v>6.1600000000000002E-2</v>
      </c>
      <c r="DB158">
        <v>6.0999999999999999E-2</v>
      </c>
      <c r="DC158">
        <v>6.3500000000000001E-2</v>
      </c>
      <c r="DD158">
        <v>6.2199999999999998E-2</v>
      </c>
      <c r="DE158">
        <v>6.6000000000000003E-2</v>
      </c>
      <c r="DF158">
        <v>6.8599999999999994E-2</v>
      </c>
      <c r="DG158">
        <v>6.7299999999999999E-2</v>
      </c>
      <c r="DH158">
        <v>2.5000000000000001E-3</v>
      </c>
      <c r="DI158">
        <v>20</v>
      </c>
      <c r="DJ158">
        <v>5.5899999999999998E-2</v>
      </c>
      <c r="DK158">
        <v>1627</v>
      </c>
      <c r="DL158">
        <v>320</v>
      </c>
      <c r="DM158">
        <v>8252</v>
      </c>
      <c r="DN158" t="s">
        <v>188</v>
      </c>
      <c r="DO158">
        <v>869</v>
      </c>
      <c r="DP158">
        <v>2405</v>
      </c>
      <c r="DQ158" t="s">
        <v>965</v>
      </c>
      <c r="DR158">
        <v>116</v>
      </c>
      <c r="DS158">
        <v>20070224</v>
      </c>
      <c r="DT158" t="s">
        <v>631</v>
      </c>
      <c r="DU158">
        <v>320</v>
      </c>
      <c r="DV158" t="s">
        <v>918</v>
      </c>
    </row>
    <row r="159" spans="1:126">
      <c r="A159" t="s">
        <v>126</v>
      </c>
      <c r="B159">
        <v>4</v>
      </c>
      <c r="C159">
        <v>19.2</v>
      </c>
      <c r="D159">
        <v>61877</v>
      </c>
      <c r="E159" t="s">
        <v>577</v>
      </c>
      <c r="F159" t="s">
        <v>145</v>
      </c>
      <c r="G159">
        <v>20070309</v>
      </c>
      <c r="H159" t="s">
        <v>427</v>
      </c>
      <c r="I159" t="s">
        <v>236</v>
      </c>
      <c r="J159">
        <v>20070312</v>
      </c>
      <c r="K159">
        <v>20070609</v>
      </c>
      <c r="L159" t="s">
        <v>613</v>
      </c>
      <c r="M159" t="s">
        <v>133</v>
      </c>
      <c r="N159" t="s">
        <v>133</v>
      </c>
      <c r="O159" t="s">
        <v>133</v>
      </c>
      <c r="P159">
        <v>0.6804</v>
      </c>
      <c r="Q159" t="s">
        <v>135</v>
      </c>
      <c r="R159" t="s">
        <v>136</v>
      </c>
      <c r="S159" t="s">
        <v>135</v>
      </c>
      <c r="T159" t="s">
        <v>137</v>
      </c>
      <c r="U159" t="s">
        <v>137</v>
      </c>
      <c r="V159">
        <v>0</v>
      </c>
      <c r="W159" t="s">
        <v>151</v>
      </c>
      <c r="X159">
        <v>143.5</v>
      </c>
      <c r="Y159">
        <v>20070307</v>
      </c>
      <c r="Z159" t="s">
        <v>138</v>
      </c>
      <c r="AA159" t="s">
        <v>669</v>
      </c>
      <c r="AB159" t="s">
        <v>1016</v>
      </c>
      <c r="AC159">
        <v>40</v>
      </c>
      <c r="AD159">
        <v>59.08</v>
      </c>
      <c r="AE159">
        <v>52.78</v>
      </c>
      <c r="AF159">
        <v>10.17</v>
      </c>
      <c r="AG159">
        <v>9.2200000000000006</v>
      </c>
      <c r="AH159">
        <v>9.36</v>
      </c>
      <c r="AI159">
        <v>340</v>
      </c>
      <c r="AJ159" t="s">
        <v>1021</v>
      </c>
      <c r="AK159">
        <v>40</v>
      </c>
      <c r="AL159">
        <v>9.1999999999999993</v>
      </c>
      <c r="AM159">
        <v>10</v>
      </c>
      <c r="AN159">
        <v>19.2</v>
      </c>
      <c r="AO159">
        <v>0</v>
      </c>
      <c r="AP159">
        <v>3147</v>
      </c>
      <c r="AQ159">
        <v>3156</v>
      </c>
      <c r="AR159">
        <v>3151.1</v>
      </c>
      <c r="AS159">
        <v>13.1</v>
      </c>
      <c r="AT159">
        <v>13.6</v>
      </c>
      <c r="AU159">
        <v>13.4</v>
      </c>
      <c r="AV159">
        <v>2.23</v>
      </c>
      <c r="AW159">
        <v>2.31</v>
      </c>
      <c r="AX159">
        <v>2.27</v>
      </c>
      <c r="AY159">
        <v>6.8</v>
      </c>
      <c r="AZ159">
        <v>7.1</v>
      </c>
      <c r="BA159">
        <v>7</v>
      </c>
      <c r="BB159" t="s">
        <v>168</v>
      </c>
      <c r="BC159" t="s">
        <v>168</v>
      </c>
      <c r="BD159" t="s">
        <v>168</v>
      </c>
      <c r="BE159">
        <v>833</v>
      </c>
      <c r="BF159">
        <v>860</v>
      </c>
      <c r="BG159">
        <v>849</v>
      </c>
      <c r="BH159">
        <v>143.19999999999999</v>
      </c>
      <c r="BI159">
        <v>144</v>
      </c>
      <c r="BJ159">
        <v>143.69999999999999</v>
      </c>
      <c r="BK159">
        <v>87</v>
      </c>
      <c r="BL159">
        <v>88.3</v>
      </c>
      <c r="BM159">
        <v>87.8</v>
      </c>
      <c r="BN159">
        <v>93.2</v>
      </c>
      <c r="BO159">
        <v>93.8</v>
      </c>
      <c r="BP159">
        <v>93.5</v>
      </c>
      <c r="BQ159">
        <v>5.3</v>
      </c>
      <c r="BR159">
        <v>6.3</v>
      </c>
      <c r="BS159">
        <v>5.6</v>
      </c>
      <c r="BT159">
        <v>24.8</v>
      </c>
      <c r="BU159">
        <v>31.8</v>
      </c>
      <c r="BV159">
        <v>28.4</v>
      </c>
      <c r="BW159">
        <v>276</v>
      </c>
      <c r="BX159">
        <v>276</v>
      </c>
      <c r="BY159">
        <v>276</v>
      </c>
      <c r="BZ159">
        <v>6.8</v>
      </c>
      <c r="CA159">
        <v>7.8</v>
      </c>
      <c r="CB159">
        <v>7.2</v>
      </c>
      <c r="CC159">
        <v>0.4</v>
      </c>
      <c r="CD159">
        <v>0.4</v>
      </c>
      <c r="CE159">
        <v>0.4</v>
      </c>
      <c r="CF159">
        <v>0.45</v>
      </c>
      <c r="CG159">
        <v>0.55000000000000004</v>
      </c>
      <c r="CH159">
        <v>0.5</v>
      </c>
      <c r="CI159">
        <v>35</v>
      </c>
      <c r="CJ159">
        <v>35</v>
      </c>
      <c r="CK159">
        <v>35</v>
      </c>
      <c r="CL159">
        <v>203.9</v>
      </c>
      <c r="CM159">
        <v>235</v>
      </c>
      <c r="CN159">
        <v>218.3</v>
      </c>
      <c r="CO159">
        <v>1660</v>
      </c>
      <c r="CP159">
        <v>720</v>
      </c>
      <c r="CQ159">
        <v>540</v>
      </c>
      <c r="CR159">
        <v>1500</v>
      </c>
      <c r="CS159">
        <v>5.5899999999999998E-2</v>
      </c>
      <c r="CT159">
        <v>5.5899999999999998E-2</v>
      </c>
      <c r="CU159">
        <v>5.5899999999999998E-2</v>
      </c>
      <c r="CV159">
        <v>8.1299999999999997E-2</v>
      </c>
      <c r="CW159">
        <v>8.1299999999999997E-2</v>
      </c>
      <c r="CX159">
        <v>8.1299999999999997E-2</v>
      </c>
      <c r="CY159">
        <v>7.6200000000000004E-2</v>
      </c>
      <c r="CZ159">
        <v>7.6200000000000004E-2</v>
      </c>
      <c r="DA159">
        <v>7.6200000000000004E-2</v>
      </c>
      <c r="DB159">
        <v>5.5899999999999998E-2</v>
      </c>
      <c r="DC159">
        <v>6.6000000000000003E-2</v>
      </c>
      <c r="DD159">
        <v>6.0999999999999999E-2</v>
      </c>
      <c r="DE159">
        <v>6.0999999999999999E-2</v>
      </c>
      <c r="DF159">
        <v>7.1099999999999997E-2</v>
      </c>
      <c r="DG159">
        <v>6.6000000000000003E-2</v>
      </c>
      <c r="DH159">
        <v>0</v>
      </c>
      <c r="DI159">
        <v>11</v>
      </c>
      <c r="DJ159">
        <v>4.3200000000000002E-2</v>
      </c>
      <c r="DK159" t="s">
        <v>825</v>
      </c>
      <c r="DL159" t="s">
        <v>1020</v>
      </c>
      <c r="DM159">
        <v>8252</v>
      </c>
      <c r="DN159">
        <v>8231</v>
      </c>
      <c r="DO159">
        <v>1061</v>
      </c>
      <c r="DP159" t="s">
        <v>619</v>
      </c>
      <c r="DQ159" t="s">
        <v>142</v>
      </c>
      <c r="DR159" t="s">
        <v>1022</v>
      </c>
      <c r="DS159">
        <v>20070309</v>
      </c>
      <c r="DT159" t="s">
        <v>427</v>
      </c>
      <c r="DU159">
        <v>66</v>
      </c>
      <c r="DV159" t="s">
        <v>918</v>
      </c>
    </row>
    <row r="160" spans="1:126">
      <c r="A160" t="s">
        <v>160</v>
      </c>
      <c r="B160">
        <v>3</v>
      </c>
      <c r="C160">
        <v>24.2</v>
      </c>
      <c r="D160">
        <v>65358</v>
      </c>
      <c r="E160" t="s">
        <v>577</v>
      </c>
      <c r="F160" t="s">
        <v>145</v>
      </c>
      <c r="G160">
        <v>20070311</v>
      </c>
      <c r="H160" t="s">
        <v>837</v>
      </c>
      <c r="I160" t="s">
        <v>236</v>
      </c>
      <c r="J160">
        <v>20070312</v>
      </c>
      <c r="K160">
        <v>20070611</v>
      </c>
      <c r="L160" t="s">
        <v>133</v>
      </c>
      <c r="M160" t="s">
        <v>133</v>
      </c>
      <c r="N160" t="s">
        <v>133</v>
      </c>
      <c r="O160" t="s">
        <v>133</v>
      </c>
      <c r="P160">
        <v>1.7113</v>
      </c>
      <c r="Q160" t="s">
        <v>135</v>
      </c>
      <c r="R160" t="s">
        <v>136</v>
      </c>
      <c r="S160" t="s">
        <v>135</v>
      </c>
      <c r="T160" t="s">
        <v>137</v>
      </c>
      <c r="U160" t="s">
        <v>137</v>
      </c>
      <c r="V160">
        <v>0</v>
      </c>
      <c r="W160" t="s">
        <v>200</v>
      </c>
      <c r="X160">
        <v>143.5</v>
      </c>
      <c r="Y160">
        <v>20070309</v>
      </c>
      <c r="Z160" t="s">
        <v>138</v>
      </c>
      <c r="AA160" t="s">
        <v>381</v>
      </c>
      <c r="AB160" t="s">
        <v>879</v>
      </c>
      <c r="AC160">
        <v>40</v>
      </c>
      <c r="AD160">
        <v>59.08</v>
      </c>
      <c r="AE160">
        <v>52.3</v>
      </c>
      <c r="AF160">
        <v>10.199999999999999</v>
      </c>
      <c r="AG160">
        <v>9.15</v>
      </c>
      <c r="AH160">
        <v>9.36</v>
      </c>
      <c r="AI160">
        <v>160</v>
      </c>
      <c r="AJ160" t="s">
        <v>1023</v>
      </c>
      <c r="AK160">
        <v>40</v>
      </c>
      <c r="AL160">
        <v>10.1</v>
      </c>
      <c r="AM160">
        <v>14.1</v>
      </c>
      <c r="AN160">
        <v>24.2</v>
      </c>
      <c r="AO160">
        <v>0</v>
      </c>
      <c r="AP160">
        <v>3146</v>
      </c>
      <c r="AQ160">
        <v>3154</v>
      </c>
      <c r="AR160">
        <v>3150</v>
      </c>
      <c r="AS160">
        <v>13.4</v>
      </c>
      <c r="AT160">
        <v>13.6</v>
      </c>
      <c r="AU160">
        <v>13.5</v>
      </c>
      <c r="AV160">
        <v>2.23</v>
      </c>
      <c r="AW160">
        <v>2.35</v>
      </c>
      <c r="AX160">
        <v>2.2599999999999998</v>
      </c>
      <c r="AY160">
        <v>5070.1000000000004</v>
      </c>
      <c r="AZ160">
        <v>5558.6</v>
      </c>
      <c r="BA160">
        <v>5364.2</v>
      </c>
      <c r="BB160">
        <v>1916.8</v>
      </c>
      <c r="BC160">
        <v>2137.6999999999998</v>
      </c>
      <c r="BD160">
        <v>2064.8000000000002</v>
      </c>
      <c r="BE160">
        <v>840</v>
      </c>
      <c r="BF160">
        <v>863</v>
      </c>
      <c r="BG160">
        <v>851</v>
      </c>
      <c r="BH160">
        <v>143.6</v>
      </c>
      <c r="BI160">
        <v>143.69999999999999</v>
      </c>
      <c r="BJ160">
        <v>143.6</v>
      </c>
      <c r="BK160">
        <v>87.5</v>
      </c>
      <c r="BL160">
        <v>88.3</v>
      </c>
      <c r="BM160">
        <v>87.9</v>
      </c>
      <c r="BN160">
        <v>93.2</v>
      </c>
      <c r="BO160">
        <v>93.8</v>
      </c>
      <c r="BP160">
        <v>93.5</v>
      </c>
      <c r="BQ160">
        <v>5.5</v>
      </c>
      <c r="BR160">
        <v>5.8</v>
      </c>
      <c r="BS160">
        <v>5.6</v>
      </c>
      <c r="BT160">
        <v>26.3</v>
      </c>
      <c r="BU160">
        <v>31.5</v>
      </c>
      <c r="BV160">
        <v>28.4</v>
      </c>
      <c r="BW160">
        <v>275</v>
      </c>
      <c r="BX160">
        <v>283</v>
      </c>
      <c r="BY160">
        <v>277</v>
      </c>
      <c r="BZ160">
        <v>10.3</v>
      </c>
      <c r="CA160">
        <v>11</v>
      </c>
      <c r="CB160">
        <v>10.8</v>
      </c>
      <c r="CC160">
        <v>0.5</v>
      </c>
      <c r="CD160">
        <v>0.8</v>
      </c>
      <c r="CE160">
        <v>0.7</v>
      </c>
      <c r="CF160">
        <v>0.49</v>
      </c>
      <c r="CG160">
        <v>0.52</v>
      </c>
      <c r="CH160">
        <v>0.5</v>
      </c>
      <c r="CI160">
        <v>35</v>
      </c>
      <c r="CJ160">
        <v>35</v>
      </c>
      <c r="CK160">
        <v>35</v>
      </c>
      <c r="CL160">
        <v>149.1</v>
      </c>
      <c r="CM160">
        <v>213.9</v>
      </c>
      <c r="CN160">
        <v>185.7</v>
      </c>
      <c r="CO160">
        <v>1660</v>
      </c>
      <c r="CP160">
        <v>720</v>
      </c>
      <c r="CQ160">
        <v>540</v>
      </c>
      <c r="CR160">
        <v>1680</v>
      </c>
      <c r="CS160">
        <v>5.8400000000000001E-2</v>
      </c>
      <c r="CT160">
        <v>7.8700000000000006E-2</v>
      </c>
      <c r="CU160">
        <v>6.8599999999999994E-2</v>
      </c>
      <c r="CV160">
        <v>0.1041</v>
      </c>
      <c r="CW160">
        <v>0.1067</v>
      </c>
      <c r="CX160">
        <v>0.106</v>
      </c>
      <c r="CY160">
        <v>6.0999999999999999E-2</v>
      </c>
      <c r="CZ160">
        <v>6.3500000000000001E-2</v>
      </c>
      <c r="DA160">
        <v>6.2899999999999998E-2</v>
      </c>
      <c r="DB160">
        <v>6.0999999999999999E-2</v>
      </c>
      <c r="DC160">
        <v>6.8599999999999994E-2</v>
      </c>
      <c r="DD160">
        <v>6.4799999999999996E-2</v>
      </c>
      <c r="DE160">
        <v>6.6000000000000003E-2</v>
      </c>
      <c r="DF160">
        <v>6.8599999999999994E-2</v>
      </c>
      <c r="DG160">
        <v>6.7299999999999999E-2</v>
      </c>
      <c r="DH160">
        <v>2.5000000000000001E-3</v>
      </c>
      <c r="DI160">
        <v>2</v>
      </c>
      <c r="DJ160">
        <v>3.8100000000000002E-2</v>
      </c>
      <c r="DK160" t="s">
        <v>893</v>
      </c>
      <c r="DL160">
        <v>152</v>
      </c>
      <c r="DM160">
        <v>8252</v>
      </c>
      <c r="DN160" t="s">
        <v>188</v>
      </c>
      <c r="DO160">
        <v>1295</v>
      </c>
      <c r="DP160">
        <v>2405</v>
      </c>
      <c r="DQ160" t="s">
        <v>965</v>
      </c>
      <c r="DR160">
        <v>230</v>
      </c>
      <c r="DS160">
        <v>20070311</v>
      </c>
      <c r="DT160" t="s">
        <v>837</v>
      </c>
      <c r="DU160">
        <v>152</v>
      </c>
      <c r="DV160" t="s">
        <v>918</v>
      </c>
    </row>
    <row r="161" spans="1:126">
      <c r="A161" t="s">
        <v>160</v>
      </c>
      <c r="B161">
        <v>3</v>
      </c>
      <c r="C161">
        <v>11.6</v>
      </c>
      <c r="D161">
        <v>65361</v>
      </c>
      <c r="E161" t="s">
        <v>144</v>
      </c>
      <c r="F161" t="s">
        <v>145</v>
      </c>
      <c r="G161">
        <v>20070527</v>
      </c>
      <c r="H161" t="s">
        <v>1032</v>
      </c>
      <c r="I161" t="s">
        <v>236</v>
      </c>
      <c r="J161">
        <v>20070529</v>
      </c>
      <c r="K161">
        <v>20070827</v>
      </c>
      <c r="L161" t="s">
        <v>133</v>
      </c>
      <c r="M161" t="s">
        <v>133</v>
      </c>
      <c r="N161" t="s">
        <v>133</v>
      </c>
      <c r="O161" t="s">
        <v>133</v>
      </c>
      <c r="P161">
        <v>1.4224000000000001</v>
      </c>
      <c r="Q161" t="s">
        <v>135</v>
      </c>
      <c r="R161" t="s">
        <v>136</v>
      </c>
      <c r="S161" t="s">
        <v>135</v>
      </c>
      <c r="T161" t="s">
        <v>137</v>
      </c>
      <c r="U161" t="s">
        <v>137</v>
      </c>
      <c r="V161">
        <v>0</v>
      </c>
      <c r="W161" t="s">
        <v>147</v>
      </c>
      <c r="X161">
        <v>143.5</v>
      </c>
      <c r="Y161">
        <v>20070525</v>
      </c>
      <c r="Z161" t="s">
        <v>138</v>
      </c>
      <c r="AA161" t="s">
        <v>381</v>
      </c>
      <c r="AB161" t="s">
        <v>1026</v>
      </c>
      <c r="AC161">
        <v>40</v>
      </c>
      <c r="AD161">
        <v>71.94</v>
      </c>
      <c r="AE161">
        <v>65.69</v>
      </c>
      <c r="AF161">
        <v>10.94</v>
      </c>
      <c r="AG161">
        <v>10.1</v>
      </c>
      <c r="AH161">
        <v>10.27</v>
      </c>
      <c r="AI161">
        <v>140</v>
      </c>
      <c r="AJ161" t="s">
        <v>1033</v>
      </c>
      <c r="AK161">
        <v>40</v>
      </c>
      <c r="AL161">
        <v>5.4</v>
      </c>
      <c r="AM161">
        <v>6.2</v>
      </c>
      <c r="AN161">
        <v>11.6</v>
      </c>
      <c r="AO161">
        <v>0</v>
      </c>
      <c r="AP161">
        <v>3146</v>
      </c>
      <c r="AQ161">
        <v>3155</v>
      </c>
      <c r="AR161">
        <v>3150</v>
      </c>
      <c r="AS161">
        <v>13.4</v>
      </c>
      <c r="AT161">
        <v>13.7</v>
      </c>
      <c r="AU161">
        <v>13.5</v>
      </c>
      <c r="AV161">
        <v>2.1800000000000002</v>
      </c>
      <c r="AW161">
        <v>2.2999999999999998</v>
      </c>
      <c r="AX161">
        <v>2.2400000000000002</v>
      </c>
      <c r="AY161">
        <v>4503.8999999999996</v>
      </c>
      <c r="AZ161">
        <v>4922.2</v>
      </c>
      <c r="BA161">
        <v>4715.8</v>
      </c>
      <c r="BB161">
        <v>1931.7</v>
      </c>
      <c r="BC161">
        <v>2140.9</v>
      </c>
      <c r="BD161">
        <v>2065.1999999999998</v>
      </c>
      <c r="BE161">
        <v>846</v>
      </c>
      <c r="BF161">
        <v>855</v>
      </c>
      <c r="BG161">
        <v>850</v>
      </c>
      <c r="BH161">
        <v>143.6</v>
      </c>
      <c r="BI161">
        <v>143.69999999999999</v>
      </c>
      <c r="BJ161">
        <v>143.6</v>
      </c>
      <c r="BK161">
        <v>87.5</v>
      </c>
      <c r="BL161">
        <v>88.4</v>
      </c>
      <c r="BM161">
        <v>87.9</v>
      </c>
      <c r="BN161">
        <v>93.1</v>
      </c>
      <c r="BO161">
        <v>93.9</v>
      </c>
      <c r="BP161">
        <v>93.6</v>
      </c>
      <c r="BQ161">
        <v>5.4</v>
      </c>
      <c r="BR161">
        <v>5.8</v>
      </c>
      <c r="BS161">
        <v>5.6</v>
      </c>
      <c r="BT161">
        <v>28.5</v>
      </c>
      <c r="BU161">
        <v>33.4</v>
      </c>
      <c r="BV161">
        <v>30.7</v>
      </c>
      <c r="BW161">
        <v>268</v>
      </c>
      <c r="BX161">
        <v>279</v>
      </c>
      <c r="BY161">
        <v>276</v>
      </c>
      <c r="BZ161">
        <v>10.5</v>
      </c>
      <c r="CA161">
        <v>11</v>
      </c>
      <c r="CB161">
        <v>10.8</v>
      </c>
      <c r="CC161">
        <v>-0.1</v>
      </c>
      <c r="CD161">
        <v>0.8</v>
      </c>
      <c r="CE161">
        <v>0.5</v>
      </c>
      <c r="CF161">
        <v>0.49</v>
      </c>
      <c r="CG161">
        <v>0.51</v>
      </c>
      <c r="CH161">
        <v>0.5</v>
      </c>
      <c r="CI161">
        <v>35</v>
      </c>
      <c r="CJ161">
        <v>35</v>
      </c>
      <c r="CK161">
        <v>35</v>
      </c>
      <c r="CL161">
        <v>249.8</v>
      </c>
      <c r="CM161">
        <v>272.89999999999998</v>
      </c>
      <c r="CN161">
        <v>261</v>
      </c>
      <c r="CO161">
        <v>1660</v>
      </c>
      <c r="CP161">
        <v>720</v>
      </c>
      <c r="CQ161">
        <v>540</v>
      </c>
      <c r="CR161">
        <v>1700</v>
      </c>
      <c r="CS161">
        <v>7.3700000000000002E-2</v>
      </c>
      <c r="CT161">
        <v>8.8900000000000007E-2</v>
      </c>
      <c r="CU161">
        <v>8.1900000000000001E-2</v>
      </c>
      <c r="CV161">
        <v>9.9099999999999994E-2</v>
      </c>
      <c r="CW161">
        <v>0.11169999999999999</v>
      </c>
      <c r="CX161">
        <v>0.1048</v>
      </c>
      <c r="CY161">
        <v>6.0999999999999999E-2</v>
      </c>
      <c r="CZ161">
        <v>6.3500000000000001E-2</v>
      </c>
      <c r="DA161">
        <v>6.2199999999999998E-2</v>
      </c>
      <c r="DB161">
        <v>6.6000000000000003E-2</v>
      </c>
      <c r="DC161">
        <v>7.1099999999999997E-2</v>
      </c>
      <c r="DD161">
        <v>6.8599999999999994E-2</v>
      </c>
      <c r="DE161">
        <v>6.3500000000000001E-2</v>
      </c>
      <c r="DF161">
        <v>7.3700000000000002E-2</v>
      </c>
      <c r="DG161">
        <v>6.8599999999999994E-2</v>
      </c>
      <c r="DH161">
        <v>2.5000000000000001E-3</v>
      </c>
      <c r="DI161">
        <v>5</v>
      </c>
      <c r="DJ161">
        <v>3.8100000000000002E-2</v>
      </c>
      <c r="DK161" t="s">
        <v>893</v>
      </c>
      <c r="DL161">
        <v>152</v>
      </c>
      <c r="DM161">
        <v>8252</v>
      </c>
      <c r="DN161" t="s">
        <v>188</v>
      </c>
      <c r="DO161">
        <v>1295</v>
      </c>
      <c r="DP161">
        <v>2405</v>
      </c>
      <c r="DQ161" t="s">
        <v>965</v>
      </c>
      <c r="DR161">
        <v>239</v>
      </c>
      <c r="DS161">
        <v>20070527</v>
      </c>
      <c r="DT161" t="s">
        <v>1032</v>
      </c>
      <c r="DU161">
        <v>152</v>
      </c>
      <c r="DV161" t="s">
        <v>918</v>
      </c>
    </row>
    <row r="162" spans="1:126">
      <c r="A162" t="s">
        <v>160</v>
      </c>
      <c r="B162">
        <v>5</v>
      </c>
      <c r="C162">
        <v>19.399999999999999</v>
      </c>
      <c r="D162">
        <v>63419</v>
      </c>
      <c r="E162" t="s">
        <v>577</v>
      </c>
      <c r="F162" t="s">
        <v>145</v>
      </c>
      <c r="G162">
        <v>20070602</v>
      </c>
      <c r="H162" t="s">
        <v>1034</v>
      </c>
      <c r="I162" t="s">
        <v>236</v>
      </c>
      <c r="J162">
        <v>20070604</v>
      </c>
      <c r="K162">
        <v>20070902</v>
      </c>
      <c r="L162" t="s">
        <v>133</v>
      </c>
      <c r="M162" t="s">
        <v>133</v>
      </c>
      <c r="N162" t="s">
        <v>133</v>
      </c>
      <c r="O162" t="s">
        <v>133</v>
      </c>
      <c r="P162">
        <v>0.44919999999999999</v>
      </c>
      <c r="Q162" t="s">
        <v>135</v>
      </c>
      <c r="R162" t="s">
        <v>136</v>
      </c>
      <c r="S162" t="s">
        <v>135</v>
      </c>
      <c r="T162" t="s">
        <v>137</v>
      </c>
      <c r="U162" t="s">
        <v>137</v>
      </c>
      <c r="V162">
        <v>0</v>
      </c>
      <c r="W162" t="s">
        <v>151</v>
      </c>
      <c r="X162">
        <v>143.5</v>
      </c>
      <c r="Y162">
        <v>20070531</v>
      </c>
      <c r="Z162" t="s">
        <v>138</v>
      </c>
      <c r="AA162" t="s">
        <v>548</v>
      </c>
      <c r="AB162" t="s">
        <v>1026</v>
      </c>
      <c r="AC162">
        <v>40</v>
      </c>
      <c r="AD162">
        <v>59.16</v>
      </c>
      <c r="AE162">
        <v>52.83</v>
      </c>
      <c r="AF162">
        <v>10.220000000000001</v>
      </c>
      <c r="AG162">
        <v>9.07</v>
      </c>
      <c r="AH162">
        <v>9.2799999999999994</v>
      </c>
      <c r="AI162">
        <v>50</v>
      </c>
      <c r="AJ162" t="s">
        <v>1035</v>
      </c>
      <c r="AK162">
        <v>40</v>
      </c>
      <c r="AL162">
        <v>9.8000000000000007</v>
      </c>
      <c r="AM162">
        <v>9.6</v>
      </c>
      <c r="AN162">
        <v>19.399999999999999</v>
      </c>
      <c r="AO162">
        <v>0</v>
      </c>
      <c r="AP162">
        <v>3144</v>
      </c>
      <c r="AQ162">
        <v>3155</v>
      </c>
      <c r="AR162">
        <v>3150</v>
      </c>
      <c r="AS162">
        <v>13</v>
      </c>
      <c r="AT162">
        <v>13.6</v>
      </c>
      <c r="AU162">
        <v>13.3</v>
      </c>
      <c r="AV162">
        <v>2.15</v>
      </c>
      <c r="AW162">
        <v>2.2799999999999998</v>
      </c>
      <c r="AX162">
        <v>2.2000000000000002</v>
      </c>
      <c r="AY162">
        <v>4008.9</v>
      </c>
      <c r="AZ162">
        <v>4588.3999999999996</v>
      </c>
      <c r="BA162">
        <v>4249.7</v>
      </c>
      <c r="BB162">
        <v>2013.2</v>
      </c>
      <c r="BC162">
        <v>2197.6</v>
      </c>
      <c r="BD162">
        <v>2145.1</v>
      </c>
      <c r="BE162">
        <v>833</v>
      </c>
      <c r="BF162">
        <v>876</v>
      </c>
      <c r="BG162">
        <v>852</v>
      </c>
      <c r="BH162">
        <v>143.4</v>
      </c>
      <c r="BI162">
        <v>143.5</v>
      </c>
      <c r="BJ162">
        <v>143.5</v>
      </c>
      <c r="BK162">
        <v>87.5</v>
      </c>
      <c r="BL162">
        <v>88.3</v>
      </c>
      <c r="BM162">
        <v>87.8</v>
      </c>
      <c r="BN162">
        <v>93.1</v>
      </c>
      <c r="BO162">
        <v>93.8</v>
      </c>
      <c r="BP162">
        <v>93.4</v>
      </c>
      <c r="BQ162">
        <v>5.5</v>
      </c>
      <c r="BR162">
        <v>5.7</v>
      </c>
      <c r="BS162">
        <v>5.6</v>
      </c>
      <c r="BT162">
        <v>28.6</v>
      </c>
      <c r="BU162">
        <v>33.299999999999997</v>
      </c>
      <c r="BV162">
        <v>31.1</v>
      </c>
      <c r="BW162">
        <v>269</v>
      </c>
      <c r="BX162">
        <v>281</v>
      </c>
      <c r="BY162">
        <v>276</v>
      </c>
      <c r="BZ162">
        <v>10.4</v>
      </c>
      <c r="CA162">
        <v>11</v>
      </c>
      <c r="CB162">
        <v>10.7</v>
      </c>
      <c r="CC162">
        <v>0.3</v>
      </c>
      <c r="CD162">
        <v>0.4</v>
      </c>
      <c r="CE162">
        <v>0.3</v>
      </c>
      <c r="CF162">
        <v>0.47</v>
      </c>
      <c r="CG162">
        <v>0.52</v>
      </c>
      <c r="CH162">
        <v>0.5</v>
      </c>
      <c r="CI162">
        <v>35</v>
      </c>
      <c r="CJ162">
        <v>35</v>
      </c>
      <c r="CK162">
        <v>35</v>
      </c>
      <c r="CL162">
        <v>146.6</v>
      </c>
      <c r="CM162">
        <v>228.9</v>
      </c>
      <c r="CN162">
        <v>173</v>
      </c>
      <c r="CO162">
        <v>1660</v>
      </c>
      <c r="CP162">
        <v>720</v>
      </c>
      <c r="CQ162">
        <v>540</v>
      </c>
      <c r="CR162">
        <v>1790</v>
      </c>
      <c r="CS162">
        <v>7.3700000000000002E-2</v>
      </c>
      <c r="CT162">
        <v>8.3799999999999999E-2</v>
      </c>
      <c r="CU162">
        <v>7.9399999999999998E-2</v>
      </c>
      <c r="CV162">
        <v>0.1041</v>
      </c>
      <c r="CW162">
        <v>0.10920000000000001</v>
      </c>
      <c r="CX162">
        <v>0.1067</v>
      </c>
      <c r="CY162">
        <v>6.0999999999999999E-2</v>
      </c>
      <c r="CZ162">
        <v>6.3500000000000001E-2</v>
      </c>
      <c r="DA162">
        <v>6.2199999999999998E-2</v>
      </c>
      <c r="DB162">
        <v>6.0999999999999999E-2</v>
      </c>
      <c r="DC162">
        <v>6.8599999999999994E-2</v>
      </c>
      <c r="DD162">
        <v>6.4799999999999996E-2</v>
      </c>
      <c r="DE162">
        <v>7.3700000000000002E-2</v>
      </c>
      <c r="DF162">
        <v>7.6200000000000004E-2</v>
      </c>
      <c r="DG162">
        <v>7.4899999999999994E-2</v>
      </c>
      <c r="DH162">
        <v>0</v>
      </c>
      <c r="DI162">
        <v>1</v>
      </c>
      <c r="DJ162">
        <v>3.0499999999999999E-2</v>
      </c>
      <c r="DK162">
        <v>1627</v>
      </c>
      <c r="DL162">
        <v>320</v>
      </c>
      <c r="DM162">
        <v>8252</v>
      </c>
      <c r="DN162" t="s">
        <v>188</v>
      </c>
      <c r="DO162">
        <v>869</v>
      </c>
      <c r="DP162">
        <v>2405</v>
      </c>
      <c r="DQ162" t="s">
        <v>965</v>
      </c>
      <c r="DR162" t="s">
        <v>1036</v>
      </c>
      <c r="DS162">
        <v>20070602</v>
      </c>
      <c r="DT162" t="s">
        <v>1034</v>
      </c>
      <c r="DU162">
        <v>320</v>
      </c>
      <c r="DV162" t="s">
        <v>918</v>
      </c>
    </row>
    <row r="163" spans="1:126">
      <c r="A163" t="s">
        <v>126</v>
      </c>
      <c r="B163">
        <v>4</v>
      </c>
      <c r="C163">
        <v>15.1</v>
      </c>
      <c r="D163">
        <v>61881</v>
      </c>
      <c r="E163" t="s">
        <v>144</v>
      </c>
      <c r="F163" t="s">
        <v>145</v>
      </c>
      <c r="G163">
        <v>20070613</v>
      </c>
      <c r="H163" t="s">
        <v>185</v>
      </c>
      <c r="I163" t="s">
        <v>295</v>
      </c>
      <c r="J163">
        <v>20070618</v>
      </c>
      <c r="K163" t="s">
        <v>624</v>
      </c>
      <c r="L163" t="s">
        <v>1037</v>
      </c>
      <c r="M163" t="s">
        <v>1038</v>
      </c>
      <c r="N163" t="s">
        <v>537</v>
      </c>
      <c r="O163" t="s">
        <v>133</v>
      </c>
      <c r="P163">
        <v>2.931</v>
      </c>
      <c r="Q163" t="s">
        <v>135</v>
      </c>
      <c r="R163" t="s">
        <v>136</v>
      </c>
      <c r="S163" t="s">
        <v>135</v>
      </c>
      <c r="T163" t="s">
        <v>137</v>
      </c>
      <c r="U163" t="s">
        <v>137</v>
      </c>
      <c r="V163">
        <v>0</v>
      </c>
      <c r="W163" t="s">
        <v>147</v>
      </c>
      <c r="X163">
        <v>143.5</v>
      </c>
      <c r="Y163">
        <v>20070611</v>
      </c>
      <c r="Z163" t="s">
        <v>138</v>
      </c>
      <c r="AA163" t="s">
        <v>1039</v>
      </c>
      <c r="AB163" t="s">
        <v>1016</v>
      </c>
      <c r="AC163">
        <v>40</v>
      </c>
      <c r="AD163">
        <v>71.61</v>
      </c>
      <c r="AE163">
        <v>65.41</v>
      </c>
      <c r="AF163">
        <v>10.91</v>
      </c>
      <c r="AG163">
        <v>10.130000000000001</v>
      </c>
      <c r="AH163">
        <v>10.220000000000001</v>
      </c>
      <c r="AI163">
        <v>340</v>
      </c>
      <c r="AJ163" t="s">
        <v>1040</v>
      </c>
      <c r="AK163">
        <v>40</v>
      </c>
      <c r="AL163">
        <v>6.7</v>
      </c>
      <c r="AM163">
        <v>8.4</v>
      </c>
      <c r="AN163">
        <v>15.1</v>
      </c>
      <c r="AO163">
        <v>0</v>
      </c>
      <c r="AP163">
        <v>3150</v>
      </c>
      <c r="AQ163">
        <v>3159</v>
      </c>
      <c r="AR163">
        <v>3153.6</v>
      </c>
      <c r="AS163">
        <v>13.2</v>
      </c>
      <c r="AT163">
        <v>13.8</v>
      </c>
      <c r="AU163">
        <v>13.5</v>
      </c>
      <c r="AV163">
        <v>2.2000000000000002</v>
      </c>
      <c r="AW163">
        <v>2.35</v>
      </c>
      <c r="AX163">
        <v>2.2999999999999998</v>
      </c>
      <c r="AY163">
        <v>7.1</v>
      </c>
      <c r="AZ163">
        <v>7.9</v>
      </c>
      <c r="BA163">
        <v>7.5</v>
      </c>
      <c r="BB163" t="s">
        <v>168</v>
      </c>
      <c r="BC163" t="s">
        <v>168</v>
      </c>
      <c r="BD163" t="s">
        <v>168</v>
      </c>
      <c r="BE163">
        <v>832</v>
      </c>
      <c r="BF163">
        <v>858</v>
      </c>
      <c r="BG163">
        <v>846</v>
      </c>
      <c r="BH163">
        <v>142.80000000000001</v>
      </c>
      <c r="BI163">
        <v>143.80000000000001</v>
      </c>
      <c r="BJ163">
        <v>143.4</v>
      </c>
      <c r="BK163">
        <v>87.8</v>
      </c>
      <c r="BL163">
        <v>88.2</v>
      </c>
      <c r="BM163">
        <v>88</v>
      </c>
      <c r="BN163">
        <v>93.3</v>
      </c>
      <c r="BO163">
        <v>93.9</v>
      </c>
      <c r="BP163">
        <v>93.6</v>
      </c>
      <c r="BQ163">
        <v>5.3</v>
      </c>
      <c r="BR163">
        <v>6.1</v>
      </c>
      <c r="BS163">
        <v>5.6</v>
      </c>
      <c r="BT163">
        <v>31.8</v>
      </c>
      <c r="BU163">
        <v>43.7</v>
      </c>
      <c r="BV163">
        <v>35.700000000000003</v>
      </c>
      <c r="BW163">
        <v>276</v>
      </c>
      <c r="BX163">
        <v>276</v>
      </c>
      <c r="BY163">
        <v>276</v>
      </c>
      <c r="BZ163">
        <v>6.8</v>
      </c>
      <c r="CA163">
        <v>7.4</v>
      </c>
      <c r="CB163">
        <v>7.4</v>
      </c>
      <c r="CC163">
        <v>0.4</v>
      </c>
      <c r="CD163">
        <v>0.4</v>
      </c>
      <c r="CE163">
        <v>0.4</v>
      </c>
      <c r="CF163">
        <v>0.45</v>
      </c>
      <c r="CG163">
        <v>0.52</v>
      </c>
      <c r="CH163">
        <v>0.5</v>
      </c>
      <c r="CI163">
        <v>35</v>
      </c>
      <c r="CJ163">
        <v>35</v>
      </c>
      <c r="CK163">
        <v>35</v>
      </c>
      <c r="CL163">
        <v>186.9</v>
      </c>
      <c r="CM163">
        <v>209.6</v>
      </c>
      <c r="CN163">
        <v>195.4</v>
      </c>
      <c r="CO163">
        <v>1660</v>
      </c>
      <c r="CP163">
        <v>720</v>
      </c>
      <c r="CQ163">
        <v>540</v>
      </c>
      <c r="CR163">
        <v>1500</v>
      </c>
      <c r="CS163">
        <v>6.0999999999999999E-2</v>
      </c>
      <c r="CT163">
        <v>6.0999999999999999E-2</v>
      </c>
      <c r="CU163">
        <v>6.0999999999999999E-2</v>
      </c>
      <c r="CV163">
        <v>8.8900000000000007E-2</v>
      </c>
      <c r="CW163">
        <v>8.8900000000000007E-2</v>
      </c>
      <c r="CX163">
        <v>8.8900000000000007E-2</v>
      </c>
      <c r="CY163">
        <v>7.6200000000000004E-2</v>
      </c>
      <c r="CZ163">
        <v>7.6200000000000004E-2</v>
      </c>
      <c r="DA163">
        <v>7.6200000000000004E-2</v>
      </c>
      <c r="DB163">
        <v>5.5899999999999998E-2</v>
      </c>
      <c r="DC163">
        <v>6.6000000000000003E-2</v>
      </c>
      <c r="DD163">
        <v>6.0999999999999999E-2</v>
      </c>
      <c r="DE163">
        <v>6.0999999999999999E-2</v>
      </c>
      <c r="DF163">
        <v>7.1099999999999997E-2</v>
      </c>
      <c r="DG163">
        <v>6.6000000000000003E-2</v>
      </c>
      <c r="DH163">
        <v>0</v>
      </c>
      <c r="DI163">
        <v>16</v>
      </c>
      <c r="DJ163">
        <v>4.8300000000000003E-2</v>
      </c>
      <c r="DK163" t="s">
        <v>825</v>
      </c>
      <c r="DL163" t="s">
        <v>1020</v>
      </c>
      <c r="DM163">
        <v>8252</v>
      </c>
      <c r="DN163">
        <v>8231</v>
      </c>
      <c r="DO163">
        <v>1061</v>
      </c>
      <c r="DP163">
        <v>2405</v>
      </c>
      <c r="DQ163">
        <v>100030</v>
      </c>
      <c r="DR163">
        <v>166</v>
      </c>
      <c r="DS163">
        <v>20070613</v>
      </c>
      <c r="DT163" t="s">
        <v>185</v>
      </c>
      <c r="DU163">
        <v>66</v>
      </c>
      <c r="DV163" t="s">
        <v>918</v>
      </c>
    </row>
    <row r="164" spans="1:126">
      <c r="A164" t="s">
        <v>126</v>
      </c>
      <c r="B164">
        <v>4</v>
      </c>
      <c r="C164">
        <v>12.2</v>
      </c>
      <c r="D164">
        <v>63014</v>
      </c>
      <c r="E164" t="s">
        <v>144</v>
      </c>
      <c r="F164" t="s">
        <v>145</v>
      </c>
      <c r="G164">
        <v>20070617</v>
      </c>
      <c r="H164" t="s">
        <v>415</v>
      </c>
      <c r="I164" t="s">
        <v>236</v>
      </c>
      <c r="J164">
        <v>20070618</v>
      </c>
      <c r="K164" t="s">
        <v>624</v>
      </c>
      <c r="L164" t="s">
        <v>1038</v>
      </c>
      <c r="M164" t="s">
        <v>1041</v>
      </c>
      <c r="N164" t="s">
        <v>133</v>
      </c>
      <c r="O164" t="s">
        <v>133</v>
      </c>
      <c r="P164">
        <v>1.681</v>
      </c>
      <c r="Q164" t="s">
        <v>135</v>
      </c>
      <c r="R164" t="s">
        <v>136</v>
      </c>
      <c r="S164" t="s">
        <v>135</v>
      </c>
      <c r="T164" t="s">
        <v>137</v>
      </c>
      <c r="U164" t="s">
        <v>137</v>
      </c>
      <c r="V164">
        <v>0</v>
      </c>
      <c r="W164" t="s">
        <v>147</v>
      </c>
      <c r="X164">
        <v>143.5</v>
      </c>
      <c r="Y164">
        <v>20070615</v>
      </c>
      <c r="Z164" t="s">
        <v>138</v>
      </c>
      <c r="AA164" t="s">
        <v>328</v>
      </c>
      <c r="AB164" t="s">
        <v>1016</v>
      </c>
      <c r="AC164">
        <v>40</v>
      </c>
      <c r="AD164">
        <v>71.53</v>
      </c>
      <c r="AE164">
        <v>66.69</v>
      </c>
      <c r="AF164">
        <v>10.89</v>
      </c>
      <c r="AG164">
        <v>10.25</v>
      </c>
      <c r="AH164">
        <v>10.41</v>
      </c>
      <c r="AI164">
        <v>220</v>
      </c>
      <c r="AJ164" t="s">
        <v>1042</v>
      </c>
      <c r="AK164">
        <v>40</v>
      </c>
      <c r="AL164">
        <v>3.6</v>
      </c>
      <c r="AM164">
        <v>8.6</v>
      </c>
      <c r="AN164">
        <v>12.2</v>
      </c>
      <c r="AO164">
        <v>0</v>
      </c>
      <c r="AP164">
        <v>3147</v>
      </c>
      <c r="AQ164">
        <v>3155</v>
      </c>
      <c r="AR164">
        <v>3152.3</v>
      </c>
      <c r="AS164">
        <v>13.2</v>
      </c>
      <c r="AT164">
        <v>13.7</v>
      </c>
      <c r="AU164">
        <v>13.4</v>
      </c>
      <c r="AV164">
        <v>2.1800000000000002</v>
      </c>
      <c r="AW164">
        <v>2.31</v>
      </c>
      <c r="AX164">
        <v>2.25</v>
      </c>
      <c r="AY164">
        <v>6.3</v>
      </c>
      <c r="AZ164">
        <v>7.2</v>
      </c>
      <c r="BA164">
        <v>6.9</v>
      </c>
      <c r="BB164" t="s">
        <v>168</v>
      </c>
      <c r="BC164" t="s">
        <v>168</v>
      </c>
      <c r="BD164" t="s">
        <v>168</v>
      </c>
      <c r="BE164">
        <v>842</v>
      </c>
      <c r="BF164">
        <v>863</v>
      </c>
      <c r="BG164">
        <v>851</v>
      </c>
      <c r="BH164">
        <v>143.1</v>
      </c>
      <c r="BI164">
        <v>143.69999999999999</v>
      </c>
      <c r="BJ164">
        <v>143.4</v>
      </c>
      <c r="BK164">
        <v>87.2</v>
      </c>
      <c r="BL164">
        <v>88.1</v>
      </c>
      <c r="BM164">
        <v>87.6</v>
      </c>
      <c r="BN164">
        <v>92.8</v>
      </c>
      <c r="BO164">
        <v>93.7</v>
      </c>
      <c r="BP164">
        <v>93.2</v>
      </c>
      <c r="BQ164">
        <v>5.4</v>
      </c>
      <c r="BR164">
        <v>5.8</v>
      </c>
      <c r="BS164">
        <v>5.6</v>
      </c>
      <c r="BT164">
        <v>26.6</v>
      </c>
      <c r="BU164">
        <v>32.200000000000003</v>
      </c>
      <c r="BV164">
        <v>29.5</v>
      </c>
      <c r="BW164">
        <v>276</v>
      </c>
      <c r="BX164">
        <v>276</v>
      </c>
      <c r="BY164">
        <v>276</v>
      </c>
      <c r="BZ164">
        <v>6.8</v>
      </c>
      <c r="CA164">
        <v>7.4</v>
      </c>
      <c r="CB164">
        <v>7.2</v>
      </c>
      <c r="CC164">
        <v>0.3</v>
      </c>
      <c r="CD164">
        <v>0.4</v>
      </c>
      <c r="CE164">
        <v>0.3</v>
      </c>
      <c r="CF164">
        <v>0.5</v>
      </c>
      <c r="CG164">
        <v>0.5</v>
      </c>
      <c r="CH164">
        <v>0.5</v>
      </c>
      <c r="CI164">
        <v>35</v>
      </c>
      <c r="CJ164">
        <v>35</v>
      </c>
      <c r="CK164">
        <v>35</v>
      </c>
      <c r="CL164">
        <v>138.80000000000001</v>
      </c>
      <c r="CM164">
        <v>169.9</v>
      </c>
      <c r="CN164">
        <v>155.6</v>
      </c>
      <c r="CO164">
        <v>1660</v>
      </c>
      <c r="CP164">
        <v>720</v>
      </c>
      <c r="CQ164">
        <v>540</v>
      </c>
      <c r="CR164">
        <v>1620</v>
      </c>
      <c r="CS164">
        <v>6.6000000000000003E-2</v>
      </c>
      <c r="CT164">
        <v>6.6000000000000003E-2</v>
      </c>
      <c r="CU164">
        <v>6.6000000000000003E-2</v>
      </c>
      <c r="CV164">
        <v>9.6500000000000002E-2</v>
      </c>
      <c r="CW164">
        <v>9.6500000000000002E-2</v>
      </c>
      <c r="CX164">
        <v>9.6500000000000002E-2</v>
      </c>
      <c r="CY164">
        <v>7.6200000000000004E-2</v>
      </c>
      <c r="CZ164">
        <v>7.6200000000000004E-2</v>
      </c>
      <c r="DA164">
        <v>7.6200000000000004E-2</v>
      </c>
      <c r="DB164">
        <v>5.5899999999999998E-2</v>
      </c>
      <c r="DC164">
        <v>6.6000000000000003E-2</v>
      </c>
      <c r="DD164">
        <v>6.0999999999999999E-2</v>
      </c>
      <c r="DE164">
        <v>6.0999999999999999E-2</v>
      </c>
      <c r="DF164">
        <v>7.1099999999999997E-2</v>
      </c>
      <c r="DG164">
        <v>6.6000000000000003E-2</v>
      </c>
      <c r="DH164">
        <v>0</v>
      </c>
      <c r="DI164">
        <v>17</v>
      </c>
      <c r="DJ164">
        <v>4.5699999999999998E-2</v>
      </c>
      <c r="DK164" t="s">
        <v>825</v>
      </c>
      <c r="DL164" t="s">
        <v>1020</v>
      </c>
      <c r="DM164">
        <v>8252</v>
      </c>
      <c r="DN164">
        <v>8231</v>
      </c>
      <c r="DO164">
        <v>1061</v>
      </c>
      <c r="DP164" t="s">
        <v>403</v>
      </c>
      <c r="DQ164" t="s">
        <v>142</v>
      </c>
      <c r="DR164" t="s">
        <v>1043</v>
      </c>
      <c r="DS164">
        <v>20070617</v>
      </c>
      <c r="DT164" t="s">
        <v>415</v>
      </c>
      <c r="DU164">
        <v>66</v>
      </c>
      <c r="DV164" t="s">
        <v>918</v>
      </c>
    </row>
    <row r="165" spans="1:126">
      <c r="A165" t="s">
        <v>126</v>
      </c>
      <c r="B165">
        <v>4</v>
      </c>
      <c r="C165">
        <v>10.5</v>
      </c>
      <c r="D165">
        <v>63015</v>
      </c>
      <c r="E165" t="s">
        <v>144</v>
      </c>
      <c r="F165" t="s">
        <v>145</v>
      </c>
      <c r="G165">
        <v>20070621</v>
      </c>
      <c r="H165" t="s">
        <v>707</v>
      </c>
      <c r="I165" t="s">
        <v>236</v>
      </c>
      <c r="J165">
        <v>20070622</v>
      </c>
      <c r="K165">
        <v>20070921</v>
      </c>
      <c r="L165" t="s">
        <v>133</v>
      </c>
      <c r="M165" t="s">
        <v>133</v>
      </c>
      <c r="N165" t="s">
        <v>133</v>
      </c>
      <c r="O165" t="s">
        <v>133</v>
      </c>
      <c r="P165">
        <v>0.94830000000000003</v>
      </c>
      <c r="Q165" t="s">
        <v>135</v>
      </c>
      <c r="R165" t="s">
        <v>136</v>
      </c>
      <c r="S165" t="s">
        <v>135</v>
      </c>
      <c r="T165" t="s">
        <v>137</v>
      </c>
      <c r="U165" t="s">
        <v>137</v>
      </c>
      <c r="V165">
        <v>0</v>
      </c>
      <c r="W165" t="s">
        <v>147</v>
      </c>
      <c r="X165">
        <v>143.5</v>
      </c>
      <c r="Y165">
        <v>20070619</v>
      </c>
      <c r="Z165" t="s">
        <v>138</v>
      </c>
      <c r="AA165" t="s">
        <v>505</v>
      </c>
      <c r="AB165" t="s">
        <v>1016</v>
      </c>
      <c r="AC165">
        <v>40</v>
      </c>
      <c r="AD165">
        <v>71.62</v>
      </c>
      <c r="AE165">
        <v>66.489999999999995</v>
      </c>
      <c r="AF165">
        <v>10.89</v>
      </c>
      <c r="AG165">
        <v>10.220000000000001</v>
      </c>
      <c r="AH165">
        <v>10.29</v>
      </c>
      <c r="AI165">
        <v>280</v>
      </c>
      <c r="AJ165" t="s">
        <v>1044</v>
      </c>
      <c r="AK165">
        <v>40</v>
      </c>
      <c r="AL165">
        <v>4</v>
      </c>
      <c r="AM165">
        <v>6.5</v>
      </c>
      <c r="AN165">
        <v>10.5</v>
      </c>
      <c r="AO165">
        <v>0</v>
      </c>
      <c r="AP165">
        <v>3146</v>
      </c>
      <c r="AQ165">
        <v>3152</v>
      </c>
      <c r="AR165">
        <v>3149.9</v>
      </c>
      <c r="AS165">
        <v>13.1</v>
      </c>
      <c r="AT165">
        <v>13.7</v>
      </c>
      <c r="AU165">
        <v>13.5</v>
      </c>
      <c r="AV165">
        <v>2.25</v>
      </c>
      <c r="AW165">
        <v>2.33</v>
      </c>
      <c r="AX165">
        <v>2.2999999999999998</v>
      </c>
      <c r="AY165">
        <v>7.3</v>
      </c>
      <c r="AZ165">
        <v>7.8</v>
      </c>
      <c r="BA165">
        <v>7.6</v>
      </c>
      <c r="BB165" t="s">
        <v>168</v>
      </c>
      <c r="BC165" t="s">
        <v>168</v>
      </c>
      <c r="BD165" t="s">
        <v>168</v>
      </c>
      <c r="BE165">
        <v>841</v>
      </c>
      <c r="BF165">
        <v>872</v>
      </c>
      <c r="BG165">
        <v>851</v>
      </c>
      <c r="BH165">
        <v>143.1</v>
      </c>
      <c r="BI165">
        <v>143.80000000000001</v>
      </c>
      <c r="BJ165">
        <v>143.4</v>
      </c>
      <c r="BK165">
        <v>86.7</v>
      </c>
      <c r="BL165">
        <v>88.6</v>
      </c>
      <c r="BM165">
        <v>87.8</v>
      </c>
      <c r="BN165">
        <v>93.1</v>
      </c>
      <c r="BO165">
        <v>93.6</v>
      </c>
      <c r="BP165">
        <v>93.4</v>
      </c>
      <c r="BQ165">
        <v>4.8</v>
      </c>
      <c r="BR165">
        <v>6.4</v>
      </c>
      <c r="BS165">
        <v>5.6</v>
      </c>
      <c r="BT165">
        <v>30</v>
      </c>
      <c r="BU165">
        <v>33.299999999999997</v>
      </c>
      <c r="BV165">
        <v>31.5</v>
      </c>
      <c r="BW165">
        <v>272</v>
      </c>
      <c r="BX165">
        <v>276</v>
      </c>
      <c r="BY165">
        <v>276</v>
      </c>
      <c r="BZ165">
        <v>7.4</v>
      </c>
      <c r="CA165">
        <v>7.4</v>
      </c>
      <c r="CB165">
        <v>7.4</v>
      </c>
      <c r="CC165">
        <v>0.3</v>
      </c>
      <c r="CD165">
        <v>0.4</v>
      </c>
      <c r="CE165">
        <v>0.3</v>
      </c>
      <c r="CF165">
        <v>0.47</v>
      </c>
      <c r="CG165">
        <v>0.55000000000000004</v>
      </c>
      <c r="CH165">
        <v>0.5</v>
      </c>
      <c r="CI165">
        <v>35</v>
      </c>
      <c r="CJ165">
        <v>35</v>
      </c>
      <c r="CK165">
        <v>35</v>
      </c>
      <c r="CL165">
        <v>161.4</v>
      </c>
      <c r="CM165">
        <v>189.7</v>
      </c>
      <c r="CN165">
        <v>176.5</v>
      </c>
      <c r="CO165">
        <v>1660</v>
      </c>
      <c r="CP165">
        <v>720</v>
      </c>
      <c r="CQ165">
        <v>540</v>
      </c>
      <c r="CR165">
        <v>1560</v>
      </c>
      <c r="CS165">
        <v>6.0999999999999999E-2</v>
      </c>
      <c r="CT165">
        <v>6.0999999999999999E-2</v>
      </c>
      <c r="CU165">
        <v>6.0999999999999999E-2</v>
      </c>
      <c r="CV165">
        <v>8.6400000000000005E-2</v>
      </c>
      <c r="CW165">
        <v>8.6400000000000005E-2</v>
      </c>
      <c r="CX165">
        <v>8.6400000000000005E-2</v>
      </c>
      <c r="CY165">
        <v>7.6200000000000004E-2</v>
      </c>
      <c r="CZ165">
        <v>7.6200000000000004E-2</v>
      </c>
      <c r="DA165">
        <v>7.6200000000000004E-2</v>
      </c>
      <c r="DB165">
        <v>5.5899999999999998E-2</v>
      </c>
      <c r="DC165">
        <v>6.6000000000000003E-2</v>
      </c>
      <c r="DD165">
        <v>6.0999999999999999E-2</v>
      </c>
      <c r="DE165">
        <v>6.0999999999999999E-2</v>
      </c>
      <c r="DF165">
        <v>7.1099999999999997E-2</v>
      </c>
      <c r="DG165">
        <v>6.6000000000000003E-2</v>
      </c>
      <c r="DH165">
        <v>0</v>
      </c>
      <c r="DI165">
        <v>18</v>
      </c>
      <c r="DJ165">
        <v>4.5699999999999998E-2</v>
      </c>
      <c r="DK165" t="s">
        <v>825</v>
      </c>
      <c r="DL165">
        <v>3192</v>
      </c>
      <c r="DM165">
        <v>8252</v>
      </c>
      <c r="DN165">
        <v>8231</v>
      </c>
      <c r="DO165">
        <v>1061</v>
      </c>
      <c r="DP165">
        <v>2405</v>
      </c>
      <c r="DQ165" t="s">
        <v>142</v>
      </c>
      <c r="DR165" t="s">
        <v>1045</v>
      </c>
      <c r="DS165">
        <v>20070621</v>
      </c>
      <c r="DT165" t="s">
        <v>707</v>
      </c>
      <c r="DU165">
        <v>66</v>
      </c>
      <c r="DV165" t="s">
        <v>918</v>
      </c>
    </row>
    <row r="166" spans="1:126">
      <c r="A166" t="s">
        <v>160</v>
      </c>
      <c r="B166">
        <v>3</v>
      </c>
      <c r="C166">
        <v>13.7</v>
      </c>
      <c r="D166">
        <v>63418</v>
      </c>
      <c r="E166" t="s">
        <v>577</v>
      </c>
      <c r="F166" t="s">
        <v>145</v>
      </c>
      <c r="G166">
        <v>20070830</v>
      </c>
      <c r="H166" t="s">
        <v>1046</v>
      </c>
      <c r="I166" t="s">
        <v>236</v>
      </c>
      <c r="J166">
        <v>20070831</v>
      </c>
      <c r="K166">
        <v>2008229</v>
      </c>
      <c r="L166" t="s">
        <v>133</v>
      </c>
      <c r="M166" t="s">
        <v>133</v>
      </c>
      <c r="N166" t="s">
        <v>133</v>
      </c>
      <c r="O166" t="s">
        <v>133</v>
      </c>
      <c r="P166">
        <v>-0.89829999999999999</v>
      </c>
      <c r="Q166" t="s">
        <v>135</v>
      </c>
      <c r="R166" t="s">
        <v>136</v>
      </c>
      <c r="S166" t="s">
        <v>135</v>
      </c>
      <c r="T166" t="s">
        <v>137</v>
      </c>
      <c r="U166" t="s">
        <v>137</v>
      </c>
      <c r="V166">
        <v>0</v>
      </c>
      <c r="W166" t="s">
        <v>200</v>
      </c>
      <c r="X166">
        <v>143.5</v>
      </c>
      <c r="Y166">
        <v>20070828</v>
      </c>
      <c r="Z166" t="s">
        <v>138</v>
      </c>
      <c r="AA166" t="s">
        <v>202</v>
      </c>
      <c r="AB166" t="s">
        <v>1026</v>
      </c>
      <c r="AC166">
        <v>40</v>
      </c>
      <c r="AD166">
        <v>59</v>
      </c>
      <c r="AE166">
        <v>52.3</v>
      </c>
      <c r="AF166">
        <v>10.19</v>
      </c>
      <c r="AG166">
        <v>9.09</v>
      </c>
      <c r="AH166">
        <v>9.26</v>
      </c>
      <c r="AI166">
        <v>150</v>
      </c>
      <c r="AJ166" t="s">
        <v>1047</v>
      </c>
      <c r="AK166">
        <v>40</v>
      </c>
      <c r="AL166">
        <v>5.7</v>
      </c>
      <c r="AM166">
        <v>8</v>
      </c>
      <c r="AN166">
        <v>13.7</v>
      </c>
      <c r="AO166">
        <v>0</v>
      </c>
      <c r="AP166">
        <v>3147</v>
      </c>
      <c r="AQ166">
        <v>3154</v>
      </c>
      <c r="AR166">
        <v>3150</v>
      </c>
      <c r="AS166">
        <v>13.1</v>
      </c>
      <c r="AT166">
        <v>13.4</v>
      </c>
      <c r="AU166">
        <v>13.2</v>
      </c>
      <c r="AV166">
        <v>2.1800000000000002</v>
      </c>
      <c r="AW166">
        <v>2.2999999999999998</v>
      </c>
      <c r="AX166">
        <v>2.2599999999999998</v>
      </c>
      <c r="AY166">
        <v>3749.8</v>
      </c>
      <c r="AZ166">
        <v>4308.8999999999996</v>
      </c>
      <c r="BA166">
        <v>4054.6</v>
      </c>
      <c r="BB166">
        <v>2178</v>
      </c>
      <c r="BC166">
        <v>2396.9</v>
      </c>
      <c r="BD166">
        <v>2314.8000000000002</v>
      </c>
      <c r="BE166">
        <v>847</v>
      </c>
      <c r="BF166">
        <v>859</v>
      </c>
      <c r="BG166">
        <v>851</v>
      </c>
      <c r="BH166">
        <v>143.5</v>
      </c>
      <c r="BI166">
        <v>143.69999999999999</v>
      </c>
      <c r="BJ166">
        <v>143.6</v>
      </c>
      <c r="BK166">
        <v>87.5</v>
      </c>
      <c r="BL166">
        <v>88.3</v>
      </c>
      <c r="BM166">
        <v>87.9</v>
      </c>
      <c r="BN166">
        <v>93.1</v>
      </c>
      <c r="BO166">
        <v>93.9</v>
      </c>
      <c r="BP166">
        <v>93.5</v>
      </c>
      <c r="BQ166">
        <v>5.5</v>
      </c>
      <c r="BR166">
        <v>5.7</v>
      </c>
      <c r="BS166">
        <v>5.6</v>
      </c>
      <c r="BT166">
        <v>27.3</v>
      </c>
      <c r="BU166">
        <v>39.700000000000003</v>
      </c>
      <c r="BV166">
        <v>32.1</v>
      </c>
      <c r="BW166">
        <v>272</v>
      </c>
      <c r="BX166">
        <v>278</v>
      </c>
      <c r="BY166">
        <v>274</v>
      </c>
      <c r="BZ166">
        <v>10.4</v>
      </c>
      <c r="CA166">
        <v>10.9</v>
      </c>
      <c r="CB166">
        <v>10.6</v>
      </c>
      <c r="CC166">
        <v>0</v>
      </c>
      <c r="CD166">
        <v>0.7</v>
      </c>
      <c r="CE166">
        <v>0.2</v>
      </c>
      <c r="CF166">
        <v>0.49</v>
      </c>
      <c r="CG166">
        <v>0.51</v>
      </c>
      <c r="CH166">
        <v>0.5</v>
      </c>
      <c r="CI166">
        <v>35</v>
      </c>
      <c r="CJ166">
        <v>35</v>
      </c>
      <c r="CK166">
        <v>35</v>
      </c>
      <c r="CL166">
        <v>140.4</v>
      </c>
      <c r="CM166">
        <v>161.4</v>
      </c>
      <c r="CN166">
        <v>150</v>
      </c>
      <c r="CO166">
        <v>1660</v>
      </c>
      <c r="CP166">
        <v>720</v>
      </c>
      <c r="CQ166">
        <v>540</v>
      </c>
      <c r="CR166">
        <v>1690</v>
      </c>
      <c r="CS166">
        <v>5.8400000000000001E-2</v>
      </c>
      <c r="CT166">
        <v>7.1099999999999997E-2</v>
      </c>
      <c r="CU166">
        <v>6.4799999999999996E-2</v>
      </c>
      <c r="CV166">
        <v>0.1016</v>
      </c>
      <c r="CW166">
        <v>0.1041</v>
      </c>
      <c r="CX166">
        <v>0.10349999999999999</v>
      </c>
      <c r="CY166">
        <v>6.0999999999999999E-2</v>
      </c>
      <c r="CZ166">
        <v>6.6000000000000003E-2</v>
      </c>
      <c r="DA166">
        <v>6.3500000000000001E-2</v>
      </c>
      <c r="DB166">
        <v>5.8400000000000001E-2</v>
      </c>
      <c r="DC166">
        <v>7.3700000000000002E-2</v>
      </c>
      <c r="DD166">
        <v>6.6000000000000003E-2</v>
      </c>
      <c r="DE166">
        <v>6.0999999999999999E-2</v>
      </c>
      <c r="DF166">
        <v>7.3700000000000002E-2</v>
      </c>
      <c r="DG166">
        <v>6.7299999999999999E-2</v>
      </c>
      <c r="DH166">
        <v>2.5000000000000001E-3</v>
      </c>
      <c r="DI166">
        <v>1</v>
      </c>
      <c r="DJ166">
        <v>3.0499999999999999E-2</v>
      </c>
      <c r="DK166" t="s">
        <v>893</v>
      </c>
      <c r="DL166">
        <v>152</v>
      </c>
      <c r="DM166">
        <v>8252</v>
      </c>
      <c r="DN166" t="s">
        <v>188</v>
      </c>
      <c r="DO166">
        <v>1295</v>
      </c>
      <c r="DP166">
        <v>2405</v>
      </c>
      <c r="DQ166" t="s">
        <v>965</v>
      </c>
      <c r="DR166">
        <v>252</v>
      </c>
      <c r="DS166">
        <v>20070830</v>
      </c>
      <c r="DT166" t="s">
        <v>1046</v>
      </c>
      <c r="DU166">
        <v>152</v>
      </c>
      <c r="DV166" t="s">
        <v>918</v>
      </c>
    </row>
    <row r="167" spans="1:126">
      <c r="A167" t="s">
        <v>126</v>
      </c>
      <c r="B167">
        <v>4</v>
      </c>
      <c r="C167">
        <v>21.8</v>
      </c>
      <c r="D167">
        <v>63013</v>
      </c>
      <c r="E167" t="s">
        <v>577</v>
      </c>
      <c r="F167" t="s">
        <v>145</v>
      </c>
      <c r="G167">
        <v>20070929</v>
      </c>
      <c r="H167" t="s">
        <v>272</v>
      </c>
      <c r="I167" t="s">
        <v>236</v>
      </c>
      <c r="J167">
        <v>20071001</v>
      </c>
      <c r="K167">
        <v>20080329</v>
      </c>
      <c r="L167" t="s">
        <v>133</v>
      </c>
      <c r="M167" t="s">
        <v>133</v>
      </c>
      <c r="N167" t="s">
        <v>133</v>
      </c>
      <c r="O167" t="s">
        <v>133</v>
      </c>
      <c r="P167">
        <v>1.0165</v>
      </c>
      <c r="Q167" t="s">
        <v>135</v>
      </c>
      <c r="R167" t="s">
        <v>136</v>
      </c>
      <c r="S167" t="s">
        <v>135</v>
      </c>
      <c r="T167" t="s">
        <v>137</v>
      </c>
      <c r="U167" t="s">
        <v>137</v>
      </c>
      <c r="V167">
        <v>0</v>
      </c>
      <c r="W167" t="s">
        <v>151</v>
      </c>
      <c r="X167">
        <v>143.5</v>
      </c>
      <c r="Y167">
        <v>20070927</v>
      </c>
      <c r="Z167" t="s">
        <v>138</v>
      </c>
      <c r="AA167" t="s">
        <v>265</v>
      </c>
      <c r="AB167" t="s">
        <v>1016</v>
      </c>
      <c r="AC167">
        <v>40</v>
      </c>
      <c r="AD167">
        <v>59.1</v>
      </c>
      <c r="AE167">
        <v>53.55</v>
      </c>
      <c r="AF167">
        <v>10.16</v>
      </c>
      <c r="AG167">
        <v>9.27</v>
      </c>
      <c r="AH167">
        <v>9.43</v>
      </c>
      <c r="AI167">
        <v>340</v>
      </c>
      <c r="AJ167" t="s">
        <v>1060</v>
      </c>
      <c r="AK167">
        <v>40</v>
      </c>
      <c r="AL167">
        <v>7.6</v>
      </c>
      <c r="AM167">
        <v>14.2</v>
      </c>
      <c r="AN167">
        <v>21.8</v>
      </c>
      <c r="AO167">
        <v>0</v>
      </c>
      <c r="AP167">
        <v>3145</v>
      </c>
      <c r="AQ167">
        <v>3152</v>
      </c>
      <c r="AR167">
        <v>3148.1</v>
      </c>
      <c r="AS167">
        <v>13.1</v>
      </c>
      <c r="AT167">
        <v>13.7</v>
      </c>
      <c r="AU167">
        <v>13.4</v>
      </c>
      <c r="AV167">
        <v>2.2000000000000002</v>
      </c>
      <c r="AW167">
        <v>2.3199999999999998</v>
      </c>
      <c r="AX167">
        <v>2.2599999999999998</v>
      </c>
      <c r="AY167">
        <v>6.1</v>
      </c>
      <c r="AZ167">
        <v>7.7</v>
      </c>
      <c r="BA167">
        <v>7</v>
      </c>
      <c r="BB167" t="s">
        <v>168</v>
      </c>
      <c r="BC167" t="s">
        <v>168</v>
      </c>
      <c r="BD167" t="s">
        <v>168</v>
      </c>
      <c r="BE167">
        <v>840</v>
      </c>
      <c r="BF167">
        <v>861</v>
      </c>
      <c r="BG167">
        <v>849</v>
      </c>
      <c r="BH167">
        <v>143</v>
      </c>
      <c r="BI167">
        <v>143.80000000000001</v>
      </c>
      <c r="BJ167">
        <v>143.4</v>
      </c>
      <c r="BK167">
        <v>87.4</v>
      </c>
      <c r="BL167">
        <v>88.3</v>
      </c>
      <c r="BM167">
        <v>88</v>
      </c>
      <c r="BN167">
        <v>93.3</v>
      </c>
      <c r="BO167">
        <v>93.8</v>
      </c>
      <c r="BP167">
        <v>93.6</v>
      </c>
      <c r="BQ167">
        <v>5.3</v>
      </c>
      <c r="BR167">
        <v>6.1</v>
      </c>
      <c r="BS167">
        <v>5.6</v>
      </c>
      <c r="BT167">
        <v>25.4</v>
      </c>
      <c r="BU167">
        <v>28.6</v>
      </c>
      <c r="BV167">
        <v>26.8</v>
      </c>
      <c r="BW167">
        <v>276</v>
      </c>
      <c r="BX167">
        <v>276</v>
      </c>
      <c r="BY167">
        <v>276</v>
      </c>
      <c r="BZ167">
        <v>8.1</v>
      </c>
      <c r="CA167">
        <v>10.1</v>
      </c>
      <c r="CB167">
        <v>8.8000000000000007</v>
      </c>
      <c r="CC167">
        <v>0.4</v>
      </c>
      <c r="CD167">
        <v>0.4</v>
      </c>
      <c r="CE167">
        <v>0.4</v>
      </c>
      <c r="CF167">
        <v>0.5</v>
      </c>
      <c r="CG167">
        <v>0.5</v>
      </c>
      <c r="CH167">
        <v>0.5</v>
      </c>
      <c r="CI167">
        <v>35</v>
      </c>
      <c r="CJ167">
        <v>35</v>
      </c>
      <c r="CK167">
        <v>35</v>
      </c>
      <c r="CL167">
        <v>116.1</v>
      </c>
      <c r="CM167">
        <v>254.8</v>
      </c>
      <c r="CN167">
        <v>166.4</v>
      </c>
      <c r="CO167">
        <v>1660</v>
      </c>
      <c r="CP167">
        <v>720</v>
      </c>
      <c r="CQ167">
        <v>540</v>
      </c>
      <c r="CR167">
        <v>1500</v>
      </c>
      <c r="CS167">
        <v>6.3500000000000001E-2</v>
      </c>
      <c r="CT167">
        <v>6.3500000000000001E-2</v>
      </c>
      <c r="CU167">
        <v>6.3500000000000001E-2</v>
      </c>
      <c r="CV167">
        <v>8.3799999999999999E-2</v>
      </c>
      <c r="CW167">
        <v>8.3799999999999999E-2</v>
      </c>
      <c r="CX167">
        <v>8.3799999999999999E-2</v>
      </c>
      <c r="CY167">
        <v>7.6200000000000004E-2</v>
      </c>
      <c r="CZ167">
        <v>7.6200000000000004E-2</v>
      </c>
      <c r="DA167">
        <v>7.6200000000000004E-2</v>
      </c>
      <c r="DB167">
        <v>7.3700000000000002E-2</v>
      </c>
      <c r="DC167">
        <v>7.6200000000000004E-2</v>
      </c>
      <c r="DD167">
        <v>7.6200000000000004E-2</v>
      </c>
      <c r="DE167">
        <v>7.1099999999999997E-2</v>
      </c>
      <c r="DF167">
        <v>7.6200000000000004E-2</v>
      </c>
      <c r="DG167">
        <v>7.3700000000000002E-2</v>
      </c>
      <c r="DH167">
        <v>0</v>
      </c>
      <c r="DI167">
        <v>2</v>
      </c>
      <c r="DJ167">
        <v>4.0599999999999997E-2</v>
      </c>
      <c r="DK167" t="s">
        <v>825</v>
      </c>
      <c r="DL167" t="s">
        <v>1020</v>
      </c>
      <c r="DM167">
        <v>8252</v>
      </c>
      <c r="DN167">
        <v>8231</v>
      </c>
      <c r="DO167">
        <v>1061</v>
      </c>
      <c r="DP167" t="s">
        <v>516</v>
      </c>
      <c r="DQ167" t="s">
        <v>142</v>
      </c>
      <c r="DR167" t="s">
        <v>1061</v>
      </c>
      <c r="DS167">
        <v>20070929</v>
      </c>
      <c r="DT167" t="s">
        <v>272</v>
      </c>
      <c r="DU167">
        <v>66</v>
      </c>
      <c r="DV167" t="s">
        <v>918</v>
      </c>
    </row>
    <row r="168" spans="1:126">
      <c r="A168" t="s">
        <v>160</v>
      </c>
      <c r="B168">
        <v>5</v>
      </c>
      <c r="C168">
        <v>11.4</v>
      </c>
      <c r="D168">
        <v>64430</v>
      </c>
      <c r="E168" t="s">
        <v>144</v>
      </c>
      <c r="F168" t="s">
        <v>145</v>
      </c>
      <c r="G168">
        <v>20071117</v>
      </c>
      <c r="H168" t="s">
        <v>1039</v>
      </c>
      <c r="I168" t="s">
        <v>236</v>
      </c>
      <c r="J168">
        <v>20071119</v>
      </c>
      <c r="K168">
        <v>20080517</v>
      </c>
      <c r="L168" t="s">
        <v>133</v>
      </c>
      <c r="M168" t="s">
        <v>133</v>
      </c>
      <c r="N168" t="s">
        <v>133</v>
      </c>
      <c r="O168" t="s">
        <v>133</v>
      </c>
      <c r="P168">
        <v>1.3362000000000001</v>
      </c>
      <c r="Q168" t="s">
        <v>135</v>
      </c>
      <c r="R168" t="s">
        <v>136</v>
      </c>
      <c r="S168" t="s">
        <v>135</v>
      </c>
      <c r="T168" t="s">
        <v>137</v>
      </c>
      <c r="U168" t="s">
        <v>137</v>
      </c>
      <c r="V168">
        <v>0</v>
      </c>
      <c r="W168" t="s">
        <v>147</v>
      </c>
      <c r="X168">
        <v>143.5</v>
      </c>
      <c r="Y168">
        <v>20071115</v>
      </c>
      <c r="Z168" t="s">
        <v>138</v>
      </c>
      <c r="AA168" t="s">
        <v>1039</v>
      </c>
      <c r="AB168" t="s">
        <v>1026</v>
      </c>
      <c r="AC168">
        <v>40</v>
      </c>
      <c r="AD168">
        <v>71.77</v>
      </c>
      <c r="AE168">
        <v>65.7</v>
      </c>
      <c r="AF168">
        <v>10.95</v>
      </c>
      <c r="AG168">
        <v>10.119999999999999</v>
      </c>
      <c r="AH168">
        <v>10.32</v>
      </c>
      <c r="AI168">
        <v>140</v>
      </c>
      <c r="AJ168" t="s">
        <v>1066</v>
      </c>
      <c r="AK168">
        <v>40</v>
      </c>
      <c r="AL168">
        <v>4.0999999999999996</v>
      </c>
      <c r="AM168">
        <v>7.3</v>
      </c>
      <c r="AN168">
        <v>11.4</v>
      </c>
      <c r="AO168">
        <v>0</v>
      </c>
      <c r="AP168">
        <v>3146</v>
      </c>
      <c r="AQ168">
        <v>3154</v>
      </c>
      <c r="AR168">
        <v>3150</v>
      </c>
      <c r="AS168">
        <v>13</v>
      </c>
      <c r="AT168">
        <v>13.7</v>
      </c>
      <c r="AU168">
        <v>13.4</v>
      </c>
      <c r="AV168">
        <v>2.17</v>
      </c>
      <c r="AW168">
        <v>2.36</v>
      </c>
      <c r="AX168">
        <v>2.2599999999999998</v>
      </c>
      <c r="AY168">
        <v>4195.3999999999996</v>
      </c>
      <c r="AZ168">
        <v>5225</v>
      </c>
      <c r="BA168">
        <v>4787</v>
      </c>
      <c r="BB168">
        <v>2077.6</v>
      </c>
      <c r="BC168">
        <v>2321.4</v>
      </c>
      <c r="BD168">
        <v>2224.3000000000002</v>
      </c>
      <c r="BE168">
        <v>836</v>
      </c>
      <c r="BF168">
        <v>852</v>
      </c>
      <c r="BG168">
        <v>849</v>
      </c>
      <c r="BH168">
        <v>143.4</v>
      </c>
      <c r="BI168">
        <v>143.6</v>
      </c>
      <c r="BJ168">
        <v>143.5</v>
      </c>
      <c r="BK168">
        <v>87.6</v>
      </c>
      <c r="BL168">
        <v>88.3</v>
      </c>
      <c r="BM168">
        <v>87.9</v>
      </c>
      <c r="BN168">
        <v>93.3</v>
      </c>
      <c r="BO168">
        <v>94</v>
      </c>
      <c r="BP168">
        <v>93.6</v>
      </c>
      <c r="BQ168">
        <v>5.6</v>
      </c>
      <c r="BR168">
        <v>5.9</v>
      </c>
      <c r="BS168">
        <v>5.7</v>
      </c>
      <c r="BT168">
        <v>28.4</v>
      </c>
      <c r="BU168">
        <v>33.299999999999997</v>
      </c>
      <c r="BV168">
        <v>30.8</v>
      </c>
      <c r="BW168">
        <v>273</v>
      </c>
      <c r="BX168">
        <v>279</v>
      </c>
      <c r="BY168">
        <v>276</v>
      </c>
      <c r="BZ168">
        <v>10.4</v>
      </c>
      <c r="CA168">
        <v>13.4</v>
      </c>
      <c r="CB168">
        <v>10.6</v>
      </c>
      <c r="CC168">
        <v>-0.1</v>
      </c>
      <c r="CD168">
        <v>4.0999999999999996</v>
      </c>
      <c r="CE168">
        <v>0.2</v>
      </c>
      <c r="CF168">
        <v>0.49</v>
      </c>
      <c r="CG168">
        <v>0.51</v>
      </c>
      <c r="CH168">
        <v>0.5</v>
      </c>
      <c r="CI168">
        <v>35</v>
      </c>
      <c r="CJ168">
        <v>35</v>
      </c>
      <c r="CK168">
        <v>35</v>
      </c>
      <c r="CL168">
        <v>183.4</v>
      </c>
      <c r="CM168">
        <v>237.3</v>
      </c>
      <c r="CN168">
        <v>207.7</v>
      </c>
      <c r="CO168">
        <v>1660</v>
      </c>
      <c r="CP168">
        <v>720</v>
      </c>
      <c r="CQ168">
        <v>540</v>
      </c>
      <c r="CR168">
        <v>1700</v>
      </c>
      <c r="CS168">
        <v>8.8900000000000007E-2</v>
      </c>
      <c r="CT168">
        <v>9.1399999999999995E-2</v>
      </c>
      <c r="CU168">
        <v>8.9499999999999996E-2</v>
      </c>
      <c r="CV168">
        <v>0.1041</v>
      </c>
      <c r="CW168">
        <v>0.1067</v>
      </c>
      <c r="CX168">
        <v>0.10539999999999999</v>
      </c>
      <c r="CY168">
        <v>6.3500000000000001E-2</v>
      </c>
      <c r="CZ168">
        <v>7.3700000000000002E-2</v>
      </c>
      <c r="DA168">
        <v>6.7900000000000002E-2</v>
      </c>
      <c r="DB168">
        <v>6.3500000000000001E-2</v>
      </c>
      <c r="DC168">
        <v>7.1099999999999997E-2</v>
      </c>
      <c r="DD168">
        <v>6.7299999999999999E-2</v>
      </c>
      <c r="DE168">
        <v>5.0799999999999998E-2</v>
      </c>
      <c r="DF168">
        <v>5.8400000000000001E-2</v>
      </c>
      <c r="DG168">
        <v>5.4600000000000003E-2</v>
      </c>
      <c r="DH168">
        <v>2.5000000000000001E-3</v>
      </c>
      <c r="DI168">
        <v>7</v>
      </c>
      <c r="DJ168">
        <v>5.0799999999999998E-2</v>
      </c>
      <c r="DK168">
        <v>1627</v>
      </c>
      <c r="DL168">
        <v>320</v>
      </c>
      <c r="DM168">
        <v>8252</v>
      </c>
      <c r="DN168" t="s">
        <v>188</v>
      </c>
      <c r="DO168">
        <v>2004</v>
      </c>
      <c r="DP168">
        <v>2405</v>
      </c>
      <c r="DQ168" t="s">
        <v>965</v>
      </c>
      <c r="DR168" t="s">
        <v>911</v>
      </c>
      <c r="DS168">
        <v>20071117</v>
      </c>
      <c r="DT168" t="s">
        <v>1039</v>
      </c>
      <c r="DU168">
        <v>320</v>
      </c>
      <c r="DV168" t="s">
        <v>918</v>
      </c>
    </row>
    <row r="169" spans="1:126">
      <c r="A169" t="s">
        <v>126</v>
      </c>
      <c r="B169">
        <v>4</v>
      </c>
      <c r="C169">
        <v>29.7</v>
      </c>
      <c r="D169">
        <v>65024</v>
      </c>
      <c r="E169" t="s">
        <v>577</v>
      </c>
      <c r="F169" t="s">
        <v>145</v>
      </c>
      <c r="G169">
        <v>20080104</v>
      </c>
      <c r="H169" t="s">
        <v>669</v>
      </c>
      <c r="I169" t="s">
        <v>295</v>
      </c>
      <c r="J169">
        <v>20080107</v>
      </c>
      <c r="K169" t="s">
        <v>624</v>
      </c>
      <c r="L169" t="s">
        <v>1037</v>
      </c>
      <c r="M169" t="s">
        <v>133</v>
      </c>
      <c r="N169" t="s">
        <v>133</v>
      </c>
      <c r="O169" t="s">
        <v>133</v>
      </c>
      <c r="P169">
        <v>2.8841999999999999</v>
      </c>
      <c r="Q169" t="s">
        <v>135</v>
      </c>
      <c r="R169" t="s">
        <v>136</v>
      </c>
      <c r="S169" t="s">
        <v>135</v>
      </c>
      <c r="T169" t="s">
        <v>137</v>
      </c>
      <c r="U169" t="s">
        <v>137</v>
      </c>
      <c r="V169">
        <v>0</v>
      </c>
      <c r="W169" t="s">
        <v>151</v>
      </c>
      <c r="X169">
        <v>143.5</v>
      </c>
      <c r="Y169">
        <v>20080102</v>
      </c>
      <c r="Z169" t="s">
        <v>138</v>
      </c>
      <c r="AA169" t="s">
        <v>240</v>
      </c>
      <c r="AB169" t="s">
        <v>1016</v>
      </c>
      <c r="AC169">
        <v>40</v>
      </c>
      <c r="AD169">
        <v>59.14</v>
      </c>
      <c r="AE169">
        <v>53.16</v>
      </c>
      <c r="AF169">
        <v>10.19</v>
      </c>
      <c r="AG169">
        <v>9.3000000000000007</v>
      </c>
      <c r="AH169">
        <v>9.44</v>
      </c>
      <c r="AI169">
        <v>90</v>
      </c>
      <c r="AJ169" t="s">
        <v>1077</v>
      </c>
      <c r="AK169">
        <v>40</v>
      </c>
      <c r="AL169">
        <v>16.3</v>
      </c>
      <c r="AM169">
        <v>13.4</v>
      </c>
      <c r="AN169">
        <v>29.7</v>
      </c>
      <c r="AO169">
        <v>0</v>
      </c>
      <c r="AP169">
        <v>3149</v>
      </c>
      <c r="AQ169">
        <v>3161</v>
      </c>
      <c r="AR169">
        <v>3154.4</v>
      </c>
      <c r="AS169">
        <v>13.3</v>
      </c>
      <c r="AT169">
        <v>13.6</v>
      </c>
      <c r="AU169">
        <v>13.4</v>
      </c>
      <c r="AV169">
        <v>2.2999999999999998</v>
      </c>
      <c r="AW169">
        <v>2.33</v>
      </c>
      <c r="AX169">
        <v>2.31</v>
      </c>
      <c r="AY169">
        <v>6.7</v>
      </c>
      <c r="AZ169">
        <v>7</v>
      </c>
      <c r="BA169">
        <v>6.8</v>
      </c>
      <c r="BB169" t="s">
        <v>168</v>
      </c>
      <c r="BC169" t="s">
        <v>168</v>
      </c>
      <c r="BD169" t="s">
        <v>168</v>
      </c>
      <c r="BE169">
        <v>837</v>
      </c>
      <c r="BF169">
        <v>866</v>
      </c>
      <c r="BG169">
        <v>853</v>
      </c>
      <c r="BH169">
        <v>143.19999999999999</v>
      </c>
      <c r="BI169">
        <v>143.80000000000001</v>
      </c>
      <c r="BJ169">
        <v>143.6</v>
      </c>
      <c r="BK169">
        <v>87.7</v>
      </c>
      <c r="BL169">
        <v>88.1</v>
      </c>
      <c r="BM169">
        <v>87.9</v>
      </c>
      <c r="BN169">
        <v>93.1</v>
      </c>
      <c r="BO169">
        <v>94</v>
      </c>
      <c r="BP169">
        <v>93.6</v>
      </c>
      <c r="BQ169">
        <v>5.3</v>
      </c>
      <c r="BR169">
        <v>6</v>
      </c>
      <c r="BS169">
        <v>5.7</v>
      </c>
      <c r="BT169">
        <v>21.8</v>
      </c>
      <c r="BU169">
        <v>24.5</v>
      </c>
      <c r="BV169">
        <v>23</v>
      </c>
      <c r="BW169">
        <v>276</v>
      </c>
      <c r="BX169">
        <v>276</v>
      </c>
      <c r="BY169">
        <v>276</v>
      </c>
      <c r="BZ169">
        <v>8.1</v>
      </c>
      <c r="CA169">
        <v>8.4</v>
      </c>
      <c r="CB169">
        <v>8.1999999999999993</v>
      </c>
      <c r="CC169">
        <v>0.3</v>
      </c>
      <c r="CD169">
        <v>0.4</v>
      </c>
      <c r="CE169">
        <v>0.3</v>
      </c>
      <c r="CF169">
        <v>0.5</v>
      </c>
      <c r="CG169">
        <v>0.5</v>
      </c>
      <c r="CH169">
        <v>0.5</v>
      </c>
      <c r="CI169">
        <v>35</v>
      </c>
      <c r="CJ169">
        <v>35</v>
      </c>
      <c r="CK169">
        <v>35</v>
      </c>
      <c r="CL169">
        <v>172.7</v>
      </c>
      <c r="CM169">
        <v>243.5</v>
      </c>
      <c r="CN169">
        <v>211.9</v>
      </c>
      <c r="CO169">
        <v>1660</v>
      </c>
      <c r="CP169">
        <v>720</v>
      </c>
      <c r="CQ169">
        <v>540</v>
      </c>
      <c r="CR169">
        <v>1750</v>
      </c>
      <c r="CS169">
        <v>6.0999999999999999E-2</v>
      </c>
      <c r="CT169">
        <v>6.0999999999999999E-2</v>
      </c>
      <c r="CU169">
        <v>6.0999999999999999E-2</v>
      </c>
      <c r="CV169">
        <v>8.6400000000000005E-2</v>
      </c>
      <c r="CW169">
        <v>8.6400000000000005E-2</v>
      </c>
      <c r="CX169">
        <v>8.6400000000000005E-2</v>
      </c>
      <c r="CY169">
        <v>7.1099999999999997E-2</v>
      </c>
      <c r="CZ169">
        <v>7.1099999999999997E-2</v>
      </c>
      <c r="DA169">
        <v>7.1099999999999997E-2</v>
      </c>
      <c r="DB169">
        <v>5.5899999999999998E-2</v>
      </c>
      <c r="DC169">
        <v>6.0999999999999999E-2</v>
      </c>
      <c r="DD169">
        <v>5.8400000000000001E-2</v>
      </c>
      <c r="DE169">
        <v>5.0799999999999998E-2</v>
      </c>
      <c r="DF169">
        <v>6.6000000000000003E-2</v>
      </c>
      <c r="DG169">
        <v>5.8400000000000001E-2</v>
      </c>
      <c r="DH169">
        <v>0</v>
      </c>
      <c r="DI169">
        <v>18</v>
      </c>
      <c r="DJ169">
        <v>3.8100000000000002E-2</v>
      </c>
      <c r="DK169" t="s">
        <v>825</v>
      </c>
      <c r="DL169">
        <v>3192</v>
      </c>
      <c r="DM169">
        <v>8252</v>
      </c>
      <c r="DN169">
        <v>8231</v>
      </c>
      <c r="DO169">
        <v>1061</v>
      </c>
      <c r="DP169" t="s">
        <v>403</v>
      </c>
      <c r="DQ169" t="s">
        <v>142</v>
      </c>
      <c r="DR169">
        <v>188</v>
      </c>
      <c r="DS169">
        <v>20080104</v>
      </c>
      <c r="DT169" t="s">
        <v>669</v>
      </c>
      <c r="DU169">
        <v>66</v>
      </c>
      <c r="DV169" t="s">
        <v>918</v>
      </c>
    </row>
    <row r="170" spans="1:126">
      <c r="A170" t="s">
        <v>160</v>
      </c>
      <c r="B170">
        <v>3</v>
      </c>
      <c r="C170">
        <v>7.9</v>
      </c>
      <c r="D170">
        <v>65897</v>
      </c>
      <c r="E170" t="s">
        <v>144</v>
      </c>
      <c r="F170" t="s">
        <v>145</v>
      </c>
      <c r="G170">
        <v>20080106</v>
      </c>
      <c r="H170" t="s">
        <v>597</v>
      </c>
      <c r="I170" t="s">
        <v>236</v>
      </c>
      <c r="J170">
        <v>20080107</v>
      </c>
      <c r="K170">
        <v>20080706</v>
      </c>
      <c r="L170" t="s">
        <v>133</v>
      </c>
      <c r="M170" t="s">
        <v>133</v>
      </c>
      <c r="N170" t="s">
        <v>133</v>
      </c>
      <c r="O170" t="s">
        <v>133</v>
      </c>
      <c r="P170">
        <v>-0.1724</v>
      </c>
      <c r="Q170" t="s">
        <v>135</v>
      </c>
      <c r="R170" t="s">
        <v>136</v>
      </c>
      <c r="S170" t="s">
        <v>135</v>
      </c>
      <c r="T170" t="s">
        <v>137</v>
      </c>
      <c r="U170" t="s">
        <v>137</v>
      </c>
      <c r="V170">
        <v>0</v>
      </c>
      <c r="W170" t="s">
        <v>147</v>
      </c>
      <c r="X170">
        <v>143.5</v>
      </c>
      <c r="Y170">
        <v>20080104</v>
      </c>
      <c r="Z170" t="s">
        <v>138</v>
      </c>
      <c r="AA170" t="s">
        <v>1078</v>
      </c>
      <c r="AB170" t="s">
        <v>1026</v>
      </c>
      <c r="AC170">
        <v>40</v>
      </c>
      <c r="AD170">
        <v>71.540000000000006</v>
      </c>
      <c r="AE170">
        <v>65.900000000000006</v>
      </c>
      <c r="AF170">
        <v>10.88</v>
      </c>
      <c r="AG170">
        <v>10.11</v>
      </c>
      <c r="AH170">
        <v>10.28</v>
      </c>
      <c r="AI170">
        <v>240</v>
      </c>
      <c r="AJ170" t="s">
        <v>1079</v>
      </c>
      <c r="AK170">
        <v>40</v>
      </c>
      <c r="AL170">
        <v>3.7</v>
      </c>
      <c r="AM170">
        <v>4.2</v>
      </c>
      <c r="AN170">
        <v>7.9</v>
      </c>
      <c r="AO170">
        <v>0</v>
      </c>
      <c r="AP170">
        <v>3145</v>
      </c>
      <c r="AQ170">
        <v>3152</v>
      </c>
      <c r="AR170">
        <v>3150</v>
      </c>
      <c r="AS170">
        <v>13.6</v>
      </c>
      <c r="AT170">
        <v>13.8</v>
      </c>
      <c r="AU170">
        <v>13.7</v>
      </c>
      <c r="AV170">
        <v>2.17</v>
      </c>
      <c r="AW170">
        <v>2.2400000000000002</v>
      </c>
      <c r="AX170">
        <v>2.21</v>
      </c>
      <c r="AY170">
        <v>3758.6</v>
      </c>
      <c r="AZ170">
        <v>4714.6000000000004</v>
      </c>
      <c r="BA170">
        <v>4357.8999999999996</v>
      </c>
      <c r="BB170">
        <v>1947.7</v>
      </c>
      <c r="BC170">
        <v>2143.8000000000002</v>
      </c>
      <c r="BD170">
        <v>2089</v>
      </c>
      <c r="BE170">
        <v>822</v>
      </c>
      <c r="BF170">
        <v>870</v>
      </c>
      <c r="BG170">
        <v>850</v>
      </c>
      <c r="BH170">
        <v>143.6</v>
      </c>
      <c r="BI170">
        <v>143.69999999999999</v>
      </c>
      <c r="BJ170">
        <v>143.6</v>
      </c>
      <c r="BK170">
        <v>87.9</v>
      </c>
      <c r="BL170">
        <v>87.9</v>
      </c>
      <c r="BM170">
        <v>87.9</v>
      </c>
      <c r="BN170">
        <v>93.4</v>
      </c>
      <c r="BO170">
        <v>93.6</v>
      </c>
      <c r="BP170">
        <v>93.5</v>
      </c>
      <c r="BQ170">
        <v>5.5</v>
      </c>
      <c r="BR170">
        <v>5.7</v>
      </c>
      <c r="BS170">
        <v>5.6</v>
      </c>
      <c r="BT170">
        <v>26.6</v>
      </c>
      <c r="BU170">
        <v>53.5</v>
      </c>
      <c r="BV170">
        <v>32.1</v>
      </c>
      <c r="BW170">
        <v>269</v>
      </c>
      <c r="BX170">
        <v>281</v>
      </c>
      <c r="BY170">
        <v>277</v>
      </c>
      <c r="BZ170">
        <v>10.9</v>
      </c>
      <c r="CA170">
        <v>11.2</v>
      </c>
      <c r="CB170">
        <v>11</v>
      </c>
      <c r="CC170">
        <v>0.4</v>
      </c>
      <c r="CD170">
        <v>0.6</v>
      </c>
      <c r="CE170">
        <v>0.6</v>
      </c>
      <c r="CF170">
        <v>0.49</v>
      </c>
      <c r="CG170">
        <v>0.51</v>
      </c>
      <c r="CH170">
        <v>0.5</v>
      </c>
      <c r="CI170">
        <v>35</v>
      </c>
      <c r="CJ170">
        <v>35</v>
      </c>
      <c r="CK170">
        <v>35</v>
      </c>
      <c r="CL170">
        <v>253.4</v>
      </c>
      <c r="CM170">
        <v>309.5</v>
      </c>
      <c r="CN170">
        <v>277.10000000000002</v>
      </c>
      <c r="CO170">
        <v>1660</v>
      </c>
      <c r="CP170">
        <v>720</v>
      </c>
      <c r="CQ170">
        <v>540</v>
      </c>
      <c r="CR170">
        <v>1600</v>
      </c>
      <c r="CS170">
        <v>5.8400000000000001E-2</v>
      </c>
      <c r="CT170">
        <v>6.8599999999999994E-2</v>
      </c>
      <c r="CU170">
        <v>6.2899999999999998E-2</v>
      </c>
      <c r="CV170">
        <v>9.1399999999999995E-2</v>
      </c>
      <c r="CW170">
        <v>0.10920000000000001</v>
      </c>
      <c r="CX170">
        <v>9.9699999999999997E-2</v>
      </c>
      <c r="CY170">
        <v>6.6000000000000003E-2</v>
      </c>
      <c r="CZ170">
        <v>6.8599999999999994E-2</v>
      </c>
      <c r="DA170">
        <v>6.7299999999999999E-2</v>
      </c>
      <c r="DB170">
        <v>5.5899999999999998E-2</v>
      </c>
      <c r="DC170">
        <v>6.0999999999999999E-2</v>
      </c>
      <c r="DD170">
        <v>5.8400000000000001E-2</v>
      </c>
      <c r="DE170">
        <v>5.5899999999999998E-2</v>
      </c>
      <c r="DF170">
        <v>6.6000000000000003E-2</v>
      </c>
      <c r="DG170">
        <v>6.0999999999999999E-2</v>
      </c>
      <c r="DH170">
        <v>2.5000000000000001E-3</v>
      </c>
      <c r="DI170">
        <v>7</v>
      </c>
      <c r="DJ170">
        <v>3.3000000000000002E-2</v>
      </c>
      <c r="DK170" t="s">
        <v>893</v>
      </c>
      <c r="DL170">
        <v>152</v>
      </c>
      <c r="DM170">
        <v>8252</v>
      </c>
      <c r="DN170" t="s">
        <v>188</v>
      </c>
      <c r="DO170">
        <v>1295</v>
      </c>
      <c r="DP170">
        <v>2405</v>
      </c>
      <c r="DQ170" t="s">
        <v>965</v>
      </c>
      <c r="DR170" t="s">
        <v>1080</v>
      </c>
      <c r="DS170">
        <v>20080106</v>
      </c>
      <c r="DT170" t="s">
        <v>597</v>
      </c>
      <c r="DU170">
        <v>152</v>
      </c>
      <c r="DV170" t="s">
        <v>918</v>
      </c>
    </row>
    <row r="171" spans="1:126">
      <c r="A171" t="s">
        <v>126</v>
      </c>
      <c r="B171">
        <v>4</v>
      </c>
      <c r="C171">
        <v>21.2</v>
      </c>
      <c r="D171">
        <v>65025</v>
      </c>
      <c r="E171" t="s">
        <v>577</v>
      </c>
      <c r="F171" t="s">
        <v>145</v>
      </c>
      <c r="G171">
        <v>20080113</v>
      </c>
      <c r="H171" t="s">
        <v>669</v>
      </c>
      <c r="I171" t="s">
        <v>295</v>
      </c>
      <c r="J171">
        <v>20080114</v>
      </c>
      <c r="K171" t="s">
        <v>624</v>
      </c>
      <c r="L171" t="s">
        <v>812</v>
      </c>
      <c r="M171" t="s">
        <v>487</v>
      </c>
      <c r="N171" t="s">
        <v>736</v>
      </c>
      <c r="O171" t="s">
        <v>133</v>
      </c>
      <c r="P171">
        <v>0.87470000000000003</v>
      </c>
      <c r="Q171" t="s">
        <v>135</v>
      </c>
      <c r="R171" t="s">
        <v>136</v>
      </c>
      <c r="S171" t="s">
        <v>135</v>
      </c>
      <c r="T171" t="s">
        <v>137</v>
      </c>
      <c r="U171" t="s">
        <v>137</v>
      </c>
      <c r="V171">
        <v>0</v>
      </c>
      <c r="W171" t="s">
        <v>151</v>
      </c>
      <c r="X171">
        <v>143.5</v>
      </c>
      <c r="Y171">
        <v>20080111</v>
      </c>
      <c r="Z171" t="s">
        <v>138</v>
      </c>
      <c r="AA171" t="s">
        <v>941</v>
      </c>
      <c r="AB171" t="s">
        <v>1081</v>
      </c>
      <c r="AC171">
        <v>40</v>
      </c>
      <c r="AD171">
        <v>59.09</v>
      </c>
      <c r="AE171">
        <v>53.56</v>
      </c>
      <c r="AF171">
        <v>10.19</v>
      </c>
      <c r="AG171">
        <v>9.4</v>
      </c>
      <c r="AH171">
        <v>9.5399999999999991</v>
      </c>
      <c r="AI171">
        <v>20</v>
      </c>
      <c r="AJ171" t="s">
        <v>1084</v>
      </c>
      <c r="AK171">
        <v>40</v>
      </c>
      <c r="AL171">
        <v>10.1</v>
      </c>
      <c r="AM171">
        <v>11.1</v>
      </c>
      <c r="AN171">
        <v>21.2</v>
      </c>
      <c r="AO171">
        <v>0</v>
      </c>
      <c r="AP171">
        <v>3146</v>
      </c>
      <c r="AQ171">
        <v>3153</v>
      </c>
      <c r="AR171">
        <v>3149.8</v>
      </c>
      <c r="AS171">
        <v>13.4</v>
      </c>
      <c r="AT171">
        <v>13.7</v>
      </c>
      <c r="AU171">
        <v>13.6</v>
      </c>
      <c r="AV171">
        <v>2.31</v>
      </c>
      <c r="AW171">
        <v>2.35</v>
      </c>
      <c r="AX171">
        <v>2.34</v>
      </c>
      <c r="AY171">
        <v>6.9</v>
      </c>
      <c r="AZ171">
        <v>7.3</v>
      </c>
      <c r="BA171">
        <v>7.1</v>
      </c>
      <c r="BB171" t="s">
        <v>168</v>
      </c>
      <c r="BC171" t="s">
        <v>168</v>
      </c>
      <c r="BD171" t="s">
        <v>168</v>
      </c>
      <c r="BE171">
        <v>829</v>
      </c>
      <c r="BF171">
        <v>878</v>
      </c>
      <c r="BG171">
        <v>846</v>
      </c>
      <c r="BH171">
        <v>143.19999999999999</v>
      </c>
      <c r="BI171">
        <v>144.30000000000001</v>
      </c>
      <c r="BJ171">
        <v>143.69999999999999</v>
      </c>
      <c r="BK171">
        <v>87.4</v>
      </c>
      <c r="BL171">
        <v>88.4</v>
      </c>
      <c r="BM171">
        <v>87.9</v>
      </c>
      <c r="BN171">
        <v>93.1</v>
      </c>
      <c r="BO171">
        <v>94.1</v>
      </c>
      <c r="BP171">
        <v>93.6</v>
      </c>
      <c r="BQ171">
        <v>5.0999999999999996</v>
      </c>
      <c r="BR171">
        <v>6.2</v>
      </c>
      <c r="BS171">
        <v>5.7</v>
      </c>
      <c r="BT171">
        <v>22.8</v>
      </c>
      <c r="BU171">
        <v>30.1</v>
      </c>
      <c r="BV171">
        <v>26.8</v>
      </c>
      <c r="BW171">
        <v>276</v>
      </c>
      <c r="BX171">
        <v>276</v>
      </c>
      <c r="BY171">
        <v>276</v>
      </c>
      <c r="BZ171">
        <v>7.4</v>
      </c>
      <c r="CA171">
        <v>7.4</v>
      </c>
      <c r="CB171">
        <v>7.4</v>
      </c>
      <c r="CC171">
        <v>0.4</v>
      </c>
      <c r="CD171">
        <v>0.5</v>
      </c>
      <c r="CE171">
        <v>0.4</v>
      </c>
      <c r="CF171">
        <v>0.47</v>
      </c>
      <c r="CG171">
        <v>0.52</v>
      </c>
      <c r="CH171">
        <v>0.49</v>
      </c>
      <c r="CI171">
        <v>35</v>
      </c>
      <c r="CJ171">
        <v>35</v>
      </c>
      <c r="CK171">
        <v>35</v>
      </c>
      <c r="CL171">
        <v>271.8</v>
      </c>
      <c r="CM171">
        <v>328.5</v>
      </c>
      <c r="CN171">
        <v>295.39999999999998</v>
      </c>
      <c r="CO171">
        <v>1660</v>
      </c>
      <c r="CP171">
        <v>720</v>
      </c>
      <c r="CQ171">
        <v>540</v>
      </c>
      <c r="CR171">
        <v>1820</v>
      </c>
      <c r="CS171">
        <v>6.6000000000000003E-2</v>
      </c>
      <c r="CT171">
        <v>6.6000000000000003E-2</v>
      </c>
      <c r="CU171">
        <v>6.6000000000000003E-2</v>
      </c>
      <c r="CV171">
        <v>8.8900000000000007E-2</v>
      </c>
      <c r="CW171">
        <v>8.8900000000000007E-2</v>
      </c>
      <c r="CX171">
        <v>8.8900000000000007E-2</v>
      </c>
      <c r="CY171">
        <v>7.3700000000000002E-2</v>
      </c>
      <c r="CZ171">
        <v>7.3700000000000002E-2</v>
      </c>
      <c r="DA171">
        <v>7.3700000000000002E-2</v>
      </c>
      <c r="DB171">
        <v>5.5899999999999998E-2</v>
      </c>
      <c r="DC171">
        <v>5.5899999999999998E-2</v>
      </c>
      <c r="DD171">
        <v>5.5899999999999998E-2</v>
      </c>
      <c r="DE171">
        <v>5.5899999999999998E-2</v>
      </c>
      <c r="DF171">
        <v>7.6200000000000004E-2</v>
      </c>
      <c r="DG171">
        <v>6.6000000000000003E-2</v>
      </c>
      <c r="DH171">
        <v>0</v>
      </c>
      <c r="DI171">
        <v>20</v>
      </c>
      <c r="DJ171">
        <v>5.0799999999999998E-2</v>
      </c>
      <c r="DK171" t="s">
        <v>1085</v>
      </c>
      <c r="DL171">
        <v>3192</v>
      </c>
      <c r="DM171">
        <v>8252</v>
      </c>
      <c r="DN171">
        <v>8231</v>
      </c>
      <c r="DO171">
        <v>2000</v>
      </c>
      <c r="DP171" t="s">
        <v>619</v>
      </c>
      <c r="DQ171" t="s">
        <v>142</v>
      </c>
      <c r="DR171">
        <v>1</v>
      </c>
      <c r="DS171">
        <v>20080113</v>
      </c>
      <c r="DT171" t="s">
        <v>669</v>
      </c>
      <c r="DU171" t="s">
        <v>1086</v>
      </c>
      <c r="DV171" t="s">
        <v>918</v>
      </c>
    </row>
    <row r="172" spans="1:126">
      <c r="A172" t="s">
        <v>126</v>
      </c>
      <c r="B172">
        <v>4</v>
      </c>
      <c r="C172">
        <v>15.5</v>
      </c>
      <c r="D172">
        <v>65027</v>
      </c>
      <c r="E172" t="s">
        <v>144</v>
      </c>
      <c r="F172" t="s">
        <v>145</v>
      </c>
      <c r="G172">
        <v>20080117</v>
      </c>
      <c r="H172" t="s">
        <v>338</v>
      </c>
      <c r="I172" t="s">
        <v>295</v>
      </c>
      <c r="J172">
        <v>20080121</v>
      </c>
      <c r="K172" t="s">
        <v>624</v>
      </c>
      <c r="L172" t="s">
        <v>1037</v>
      </c>
      <c r="M172" t="s">
        <v>133</v>
      </c>
      <c r="N172" t="s">
        <v>133</v>
      </c>
      <c r="O172" t="s">
        <v>133</v>
      </c>
      <c r="P172">
        <v>3.1034000000000002</v>
      </c>
      <c r="Q172" t="s">
        <v>135</v>
      </c>
      <c r="R172" t="s">
        <v>136</v>
      </c>
      <c r="S172" t="s">
        <v>135</v>
      </c>
      <c r="T172" t="s">
        <v>137</v>
      </c>
      <c r="U172" t="s">
        <v>137</v>
      </c>
      <c r="V172">
        <v>0</v>
      </c>
      <c r="W172" t="s">
        <v>147</v>
      </c>
      <c r="X172">
        <v>143.5</v>
      </c>
      <c r="Y172">
        <v>20080115</v>
      </c>
      <c r="Z172" t="s">
        <v>138</v>
      </c>
      <c r="AA172" t="s">
        <v>195</v>
      </c>
      <c r="AB172" t="s">
        <v>1081</v>
      </c>
      <c r="AC172">
        <v>40</v>
      </c>
      <c r="AD172">
        <v>71.87</v>
      </c>
      <c r="AE172">
        <v>65.680000000000007</v>
      </c>
      <c r="AF172">
        <v>10.92</v>
      </c>
      <c r="AG172">
        <v>10.17</v>
      </c>
      <c r="AH172">
        <v>10.39</v>
      </c>
      <c r="AI172">
        <v>100</v>
      </c>
      <c r="AJ172" t="s">
        <v>1087</v>
      </c>
      <c r="AK172">
        <v>40</v>
      </c>
      <c r="AL172">
        <v>7.3</v>
      </c>
      <c r="AM172">
        <v>8.1999999999999993</v>
      </c>
      <c r="AN172">
        <v>15.5</v>
      </c>
      <c r="AO172">
        <v>0</v>
      </c>
      <c r="AP172">
        <v>3149</v>
      </c>
      <c r="AQ172">
        <v>3156</v>
      </c>
      <c r="AR172">
        <v>3152</v>
      </c>
      <c r="AS172">
        <v>13.5</v>
      </c>
      <c r="AT172">
        <v>13.8</v>
      </c>
      <c r="AU172">
        <v>13.6</v>
      </c>
      <c r="AV172">
        <v>2.33</v>
      </c>
      <c r="AW172">
        <v>2.35</v>
      </c>
      <c r="AX172">
        <v>2.34</v>
      </c>
      <c r="AY172">
        <v>6.8</v>
      </c>
      <c r="AZ172">
        <v>7.1</v>
      </c>
      <c r="BA172">
        <v>7</v>
      </c>
      <c r="BB172" t="s">
        <v>168</v>
      </c>
      <c r="BC172" t="s">
        <v>168</v>
      </c>
      <c r="BD172" t="s">
        <v>168</v>
      </c>
      <c r="BE172">
        <v>828</v>
      </c>
      <c r="BF172">
        <v>866</v>
      </c>
      <c r="BG172">
        <v>849</v>
      </c>
      <c r="BH172">
        <v>143.5</v>
      </c>
      <c r="BI172">
        <v>143.9</v>
      </c>
      <c r="BJ172">
        <v>143.69999999999999</v>
      </c>
      <c r="BK172">
        <v>87.6</v>
      </c>
      <c r="BL172">
        <v>88.4</v>
      </c>
      <c r="BM172">
        <v>87.9</v>
      </c>
      <c r="BN172">
        <v>93.2</v>
      </c>
      <c r="BO172">
        <v>93.9</v>
      </c>
      <c r="BP172">
        <v>93.5</v>
      </c>
      <c r="BQ172">
        <v>5.2</v>
      </c>
      <c r="BR172">
        <v>6.2</v>
      </c>
      <c r="BS172">
        <v>5.7</v>
      </c>
      <c r="BT172">
        <v>21</v>
      </c>
      <c r="BU172">
        <v>24.4</v>
      </c>
      <c r="BV172">
        <v>22.9</v>
      </c>
      <c r="BW172">
        <v>276</v>
      </c>
      <c r="BX172">
        <v>276</v>
      </c>
      <c r="BY172">
        <v>276</v>
      </c>
      <c r="BZ172">
        <v>7.4</v>
      </c>
      <c r="CA172">
        <v>7.4</v>
      </c>
      <c r="CB172">
        <v>7.4</v>
      </c>
      <c r="CC172">
        <v>0.4</v>
      </c>
      <c r="CD172">
        <v>0.4</v>
      </c>
      <c r="CE172">
        <v>0.4</v>
      </c>
      <c r="CF172">
        <v>0.5</v>
      </c>
      <c r="CG172">
        <v>0.5</v>
      </c>
      <c r="CH172">
        <v>0.5</v>
      </c>
      <c r="CI172">
        <v>35</v>
      </c>
      <c r="CJ172">
        <v>35</v>
      </c>
      <c r="CK172">
        <v>35</v>
      </c>
      <c r="CL172">
        <v>260.5</v>
      </c>
      <c r="CM172">
        <v>337</v>
      </c>
      <c r="CN172">
        <v>277</v>
      </c>
      <c r="CO172">
        <v>1660</v>
      </c>
      <c r="CP172">
        <v>720</v>
      </c>
      <c r="CQ172">
        <v>540</v>
      </c>
      <c r="CR172">
        <v>1740</v>
      </c>
      <c r="CS172">
        <v>6.6000000000000003E-2</v>
      </c>
      <c r="CT172">
        <v>6.6000000000000003E-2</v>
      </c>
      <c r="CU172">
        <v>6.6000000000000003E-2</v>
      </c>
      <c r="CV172">
        <v>8.8900000000000007E-2</v>
      </c>
      <c r="CW172">
        <v>8.8900000000000007E-2</v>
      </c>
      <c r="CX172">
        <v>8.8900000000000007E-2</v>
      </c>
      <c r="CY172">
        <v>7.3700000000000002E-2</v>
      </c>
      <c r="CZ172">
        <v>7.3700000000000002E-2</v>
      </c>
      <c r="DA172">
        <v>7.3700000000000002E-2</v>
      </c>
      <c r="DB172">
        <v>5.5899999999999998E-2</v>
      </c>
      <c r="DC172">
        <v>5.5899999999999998E-2</v>
      </c>
      <c r="DD172">
        <v>5.5899999999999998E-2</v>
      </c>
      <c r="DE172">
        <v>5.5899999999999998E-2</v>
      </c>
      <c r="DF172">
        <v>7.6200000000000004E-2</v>
      </c>
      <c r="DG172">
        <v>6.6000000000000003E-2</v>
      </c>
      <c r="DH172">
        <v>0</v>
      </c>
      <c r="DI172">
        <v>21</v>
      </c>
      <c r="DJ172">
        <v>5.33E-2</v>
      </c>
      <c r="DK172" t="s">
        <v>1088</v>
      </c>
      <c r="DL172">
        <v>3192</v>
      </c>
      <c r="DM172">
        <v>8252</v>
      </c>
      <c r="DN172">
        <v>8231</v>
      </c>
      <c r="DO172">
        <v>2000</v>
      </c>
      <c r="DP172" t="s">
        <v>403</v>
      </c>
      <c r="DQ172" t="s">
        <v>142</v>
      </c>
      <c r="DR172" t="s">
        <v>679</v>
      </c>
      <c r="DS172">
        <v>20080117</v>
      </c>
      <c r="DT172" t="s">
        <v>338</v>
      </c>
      <c r="DU172" t="s">
        <v>1086</v>
      </c>
      <c r="DV172" t="s">
        <v>918</v>
      </c>
    </row>
    <row r="173" spans="1:126">
      <c r="A173" t="s">
        <v>160</v>
      </c>
      <c r="B173">
        <v>5</v>
      </c>
      <c r="C173">
        <v>23.5</v>
      </c>
      <c r="D173">
        <v>66149</v>
      </c>
      <c r="E173" t="s">
        <v>577</v>
      </c>
      <c r="F173" t="s">
        <v>145</v>
      </c>
      <c r="G173">
        <v>20080221</v>
      </c>
      <c r="H173" t="s">
        <v>185</v>
      </c>
      <c r="I173" t="s">
        <v>236</v>
      </c>
      <c r="J173">
        <v>20080222</v>
      </c>
      <c r="K173">
        <v>20080821</v>
      </c>
      <c r="L173" t="s">
        <v>133</v>
      </c>
      <c r="M173" t="s">
        <v>133</v>
      </c>
      <c r="N173" t="s">
        <v>133</v>
      </c>
      <c r="O173" t="s">
        <v>133</v>
      </c>
      <c r="P173">
        <v>1.4184000000000001</v>
      </c>
      <c r="Q173" t="s">
        <v>135</v>
      </c>
      <c r="R173" t="s">
        <v>136</v>
      </c>
      <c r="S173" t="s">
        <v>135</v>
      </c>
      <c r="T173" t="s">
        <v>137</v>
      </c>
      <c r="U173" t="s">
        <v>137</v>
      </c>
      <c r="V173">
        <v>0</v>
      </c>
      <c r="W173" t="s">
        <v>200</v>
      </c>
      <c r="X173">
        <v>143.5</v>
      </c>
      <c r="Y173">
        <v>20080219</v>
      </c>
      <c r="Z173" t="s">
        <v>138</v>
      </c>
      <c r="AA173" t="s">
        <v>982</v>
      </c>
      <c r="AB173" t="s">
        <v>1103</v>
      </c>
      <c r="AC173">
        <v>40</v>
      </c>
      <c r="AD173">
        <v>58.9</v>
      </c>
      <c r="AE173">
        <v>52.27</v>
      </c>
      <c r="AF173">
        <v>10.19</v>
      </c>
      <c r="AG173">
        <v>9.14</v>
      </c>
      <c r="AH173">
        <v>9.36</v>
      </c>
      <c r="AI173">
        <v>240</v>
      </c>
      <c r="AJ173" t="s">
        <v>1104</v>
      </c>
      <c r="AK173">
        <v>40</v>
      </c>
      <c r="AL173">
        <v>11.5</v>
      </c>
      <c r="AM173">
        <v>12</v>
      </c>
      <c r="AN173">
        <v>23.5</v>
      </c>
      <c r="AO173">
        <v>0</v>
      </c>
      <c r="AP173">
        <v>3146</v>
      </c>
      <c r="AQ173">
        <v>3153</v>
      </c>
      <c r="AR173">
        <v>3150</v>
      </c>
      <c r="AS173">
        <v>13.3</v>
      </c>
      <c r="AT173">
        <v>13.8</v>
      </c>
      <c r="AU173">
        <v>13.5</v>
      </c>
      <c r="AV173">
        <v>2.2799999999999998</v>
      </c>
      <c r="AW173">
        <v>2.39</v>
      </c>
      <c r="AX173">
        <v>2.3199999999999998</v>
      </c>
      <c r="AY173">
        <v>4745.1000000000004</v>
      </c>
      <c r="AZ173">
        <v>5375.6</v>
      </c>
      <c r="BA173">
        <v>5130.6000000000004</v>
      </c>
      <c r="BB173">
        <v>2112.1</v>
      </c>
      <c r="BC173">
        <v>2370.1999999999998</v>
      </c>
      <c r="BD173">
        <v>2220.5</v>
      </c>
      <c r="BE173">
        <v>831</v>
      </c>
      <c r="BF173">
        <v>855</v>
      </c>
      <c r="BG173">
        <v>849</v>
      </c>
      <c r="BH173">
        <v>143.5</v>
      </c>
      <c r="BI173">
        <v>143.6</v>
      </c>
      <c r="BJ173">
        <v>143.6</v>
      </c>
      <c r="BK173">
        <v>87.6</v>
      </c>
      <c r="BL173">
        <v>88.1</v>
      </c>
      <c r="BM173">
        <v>87.9</v>
      </c>
      <c r="BN173">
        <v>93.2</v>
      </c>
      <c r="BO173">
        <v>93.8</v>
      </c>
      <c r="BP173">
        <v>93.5</v>
      </c>
      <c r="BQ173">
        <v>5.4</v>
      </c>
      <c r="BR173">
        <v>5.7</v>
      </c>
      <c r="BS173">
        <v>5.6</v>
      </c>
      <c r="BT173">
        <v>27.2</v>
      </c>
      <c r="BU173">
        <v>36.6</v>
      </c>
      <c r="BV173">
        <v>31.8</v>
      </c>
      <c r="BW173">
        <v>272</v>
      </c>
      <c r="BX173">
        <v>282</v>
      </c>
      <c r="BY173">
        <v>276</v>
      </c>
      <c r="BZ173">
        <v>10.7</v>
      </c>
      <c r="CA173">
        <v>11.1</v>
      </c>
      <c r="CB173">
        <v>10.9</v>
      </c>
      <c r="CC173">
        <v>0.1</v>
      </c>
      <c r="CD173">
        <v>0.2</v>
      </c>
      <c r="CE173">
        <v>0.2</v>
      </c>
      <c r="CF173">
        <v>0.49</v>
      </c>
      <c r="CG173">
        <v>0.5</v>
      </c>
      <c r="CH173">
        <v>0.5</v>
      </c>
      <c r="CI173">
        <v>35</v>
      </c>
      <c r="CJ173">
        <v>35</v>
      </c>
      <c r="CK173">
        <v>35</v>
      </c>
      <c r="CL173">
        <v>159.9</v>
      </c>
      <c r="CM173">
        <v>224.6</v>
      </c>
      <c r="CN173">
        <v>184.4</v>
      </c>
      <c r="CO173">
        <v>1660</v>
      </c>
      <c r="CP173">
        <v>720</v>
      </c>
      <c r="CQ173">
        <v>540</v>
      </c>
      <c r="CR173">
        <v>1600</v>
      </c>
      <c r="CS173">
        <v>7.6200000000000004E-2</v>
      </c>
      <c r="CT173">
        <v>8.6400000000000005E-2</v>
      </c>
      <c r="CU173">
        <v>7.9399999999999998E-2</v>
      </c>
      <c r="CV173">
        <v>9.1399999999999995E-2</v>
      </c>
      <c r="CW173">
        <v>9.9099999999999994E-2</v>
      </c>
      <c r="CX173">
        <v>9.5899999999999999E-2</v>
      </c>
      <c r="CY173">
        <v>6.6000000000000003E-2</v>
      </c>
      <c r="CZ173">
        <v>6.8599999999999994E-2</v>
      </c>
      <c r="DA173">
        <v>6.8000000000000005E-2</v>
      </c>
      <c r="DB173">
        <v>6.3500000000000001E-2</v>
      </c>
      <c r="DC173">
        <v>6.6000000000000003E-2</v>
      </c>
      <c r="DD173">
        <v>6.4799999999999996E-2</v>
      </c>
      <c r="DE173">
        <v>5.0799999999999998E-2</v>
      </c>
      <c r="DF173">
        <v>5.33E-2</v>
      </c>
      <c r="DG173">
        <v>5.21E-2</v>
      </c>
      <c r="DH173">
        <v>2.5000000000000001E-3</v>
      </c>
      <c r="DI173">
        <v>1</v>
      </c>
      <c r="DJ173">
        <v>4.0599999999999997E-2</v>
      </c>
      <c r="DK173">
        <v>1627</v>
      </c>
      <c r="DL173">
        <v>320</v>
      </c>
      <c r="DM173">
        <v>8252</v>
      </c>
      <c r="DN173" t="s">
        <v>188</v>
      </c>
      <c r="DO173">
        <v>2004</v>
      </c>
      <c r="DP173">
        <v>2405</v>
      </c>
      <c r="DQ173" t="s">
        <v>965</v>
      </c>
      <c r="DR173">
        <v>153</v>
      </c>
      <c r="DS173">
        <v>20080221</v>
      </c>
      <c r="DT173" t="s">
        <v>185</v>
      </c>
      <c r="DU173">
        <v>320</v>
      </c>
      <c r="DV173" t="s">
        <v>918</v>
      </c>
    </row>
    <row r="174" spans="1:126">
      <c r="A174" t="s">
        <v>160</v>
      </c>
      <c r="B174">
        <v>3</v>
      </c>
      <c r="C174">
        <v>6.5</v>
      </c>
      <c r="D174">
        <v>66151</v>
      </c>
      <c r="E174" t="s">
        <v>144</v>
      </c>
      <c r="F174" t="s">
        <v>145</v>
      </c>
      <c r="G174">
        <v>20080404</v>
      </c>
      <c r="H174" t="s">
        <v>1117</v>
      </c>
      <c r="I174" t="s">
        <v>236</v>
      </c>
      <c r="J174">
        <v>20080404</v>
      </c>
      <c r="K174" t="s">
        <v>624</v>
      </c>
      <c r="L174" t="s">
        <v>1038</v>
      </c>
      <c r="M174" t="s">
        <v>1041</v>
      </c>
      <c r="N174" t="s">
        <v>133</v>
      </c>
      <c r="O174" t="s">
        <v>133</v>
      </c>
      <c r="P174">
        <v>-0.77590000000000003</v>
      </c>
      <c r="Q174" t="s">
        <v>135</v>
      </c>
      <c r="R174" t="s">
        <v>136</v>
      </c>
      <c r="S174" t="s">
        <v>135</v>
      </c>
      <c r="T174" t="s">
        <v>137</v>
      </c>
      <c r="U174" t="s">
        <v>137</v>
      </c>
      <c r="V174">
        <v>0</v>
      </c>
      <c r="W174" t="s">
        <v>200</v>
      </c>
      <c r="X174">
        <v>143.5</v>
      </c>
      <c r="Y174">
        <v>20080402</v>
      </c>
      <c r="Z174" t="s">
        <v>138</v>
      </c>
      <c r="AA174" t="s">
        <v>481</v>
      </c>
      <c r="AB174" t="s">
        <v>1103</v>
      </c>
      <c r="AC174">
        <v>40</v>
      </c>
      <c r="AD174">
        <v>71.7</v>
      </c>
      <c r="AE174">
        <v>65.81</v>
      </c>
      <c r="AF174">
        <v>10.84</v>
      </c>
      <c r="AG174">
        <v>10.09</v>
      </c>
      <c r="AH174">
        <v>10.23</v>
      </c>
      <c r="AI174">
        <v>240</v>
      </c>
      <c r="AJ174" t="s">
        <v>1118</v>
      </c>
      <c r="AK174">
        <v>40</v>
      </c>
      <c r="AL174">
        <v>3.4</v>
      </c>
      <c r="AM174">
        <v>3.1</v>
      </c>
      <c r="AN174">
        <v>6.5</v>
      </c>
      <c r="AO174">
        <v>0</v>
      </c>
      <c r="AP174">
        <v>3146</v>
      </c>
      <c r="AQ174">
        <v>3152</v>
      </c>
      <c r="AR174">
        <v>3150</v>
      </c>
      <c r="AS174">
        <v>13.1</v>
      </c>
      <c r="AT174">
        <v>13.4</v>
      </c>
      <c r="AU174">
        <v>13.3</v>
      </c>
      <c r="AV174">
        <v>2.1800000000000002</v>
      </c>
      <c r="AW174">
        <v>2.3199999999999998</v>
      </c>
      <c r="AX174">
        <v>2.25</v>
      </c>
      <c r="AY174">
        <v>4469.1000000000004</v>
      </c>
      <c r="AZ174">
        <v>5009.7</v>
      </c>
      <c r="BA174">
        <v>4745.1000000000004</v>
      </c>
      <c r="BB174">
        <v>2011.4</v>
      </c>
      <c r="BC174">
        <v>2326.9</v>
      </c>
      <c r="BD174">
        <v>2190.6999999999998</v>
      </c>
      <c r="BE174">
        <v>834</v>
      </c>
      <c r="BF174">
        <v>859</v>
      </c>
      <c r="BG174">
        <v>849</v>
      </c>
      <c r="BH174">
        <v>143.5</v>
      </c>
      <c r="BI174">
        <v>143.6</v>
      </c>
      <c r="BJ174">
        <v>143.6</v>
      </c>
      <c r="BK174">
        <v>87.8</v>
      </c>
      <c r="BL174">
        <v>88</v>
      </c>
      <c r="BM174">
        <v>87.9</v>
      </c>
      <c r="BN174">
        <v>93.2</v>
      </c>
      <c r="BO174">
        <v>93.6</v>
      </c>
      <c r="BP174">
        <v>93.5</v>
      </c>
      <c r="BQ174">
        <v>5.3</v>
      </c>
      <c r="BR174">
        <v>5.7</v>
      </c>
      <c r="BS174">
        <v>5.6</v>
      </c>
      <c r="BT174">
        <v>35.1</v>
      </c>
      <c r="BU174">
        <v>198.3</v>
      </c>
      <c r="BV174">
        <v>70.599999999999994</v>
      </c>
      <c r="BW174">
        <v>271</v>
      </c>
      <c r="BX174">
        <v>280</v>
      </c>
      <c r="BY174">
        <v>277</v>
      </c>
      <c r="BZ174">
        <v>10.4</v>
      </c>
      <c r="CA174">
        <v>10.9</v>
      </c>
      <c r="CB174">
        <v>10.7</v>
      </c>
      <c r="CC174">
        <v>0</v>
      </c>
      <c r="CD174">
        <v>0.7</v>
      </c>
      <c r="CE174">
        <v>0.4</v>
      </c>
      <c r="CF174">
        <v>0.49</v>
      </c>
      <c r="CG174">
        <v>0.51</v>
      </c>
      <c r="CH174">
        <v>0.5</v>
      </c>
      <c r="CI174">
        <v>35</v>
      </c>
      <c r="CJ174">
        <v>35</v>
      </c>
      <c r="CK174">
        <v>35</v>
      </c>
      <c r="CL174">
        <v>168.8</v>
      </c>
      <c r="CM174">
        <v>212.2</v>
      </c>
      <c r="CN174">
        <v>191.9</v>
      </c>
      <c r="CO174">
        <v>1660</v>
      </c>
      <c r="CP174">
        <v>720</v>
      </c>
      <c r="CQ174">
        <v>540</v>
      </c>
      <c r="CR174">
        <v>1600</v>
      </c>
      <c r="CS174">
        <v>7.8700000000000006E-2</v>
      </c>
      <c r="CT174">
        <v>8.6400000000000005E-2</v>
      </c>
      <c r="CU174">
        <v>8.1900000000000001E-2</v>
      </c>
      <c r="CV174">
        <v>9.6500000000000002E-2</v>
      </c>
      <c r="CW174">
        <v>0.1016</v>
      </c>
      <c r="CX174">
        <v>9.8400000000000001E-2</v>
      </c>
      <c r="CY174">
        <v>7.1099999999999997E-2</v>
      </c>
      <c r="CZ174">
        <v>7.6200000000000004E-2</v>
      </c>
      <c r="DA174">
        <v>7.3700000000000002E-2</v>
      </c>
      <c r="DB174">
        <v>6.8599999999999994E-2</v>
      </c>
      <c r="DC174">
        <v>7.1099999999999997E-2</v>
      </c>
      <c r="DD174">
        <v>6.9800000000000001E-2</v>
      </c>
      <c r="DE174">
        <v>6.6000000000000003E-2</v>
      </c>
      <c r="DF174">
        <v>7.6200000000000004E-2</v>
      </c>
      <c r="DG174">
        <v>7.1099999999999997E-2</v>
      </c>
      <c r="DH174">
        <v>5.1000000000000004E-3</v>
      </c>
      <c r="DI174">
        <v>13</v>
      </c>
      <c r="DJ174">
        <v>4.5699999999999998E-2</v>
      </c>
      <c r="DK174" t="s">
        <v>893</v>
      </c>
      <c r="DL174">
        <v>152</v>
      </c>
      <c r="DM174">
        <v>8252</v>
      </c>
      <c r="DN174" t="s">
        <v>188</v>
      </c>
      <c r="DO174">
        <v>1285</v>
      </c>
      <c r="DP174">
        <v>2405</v>
      </c>
      <c r="DQ174" t="s">
        <v>965</v>
      </c>
      <c r="DR174" t="s">
        <v>1119</v>
      </c>
      <c r="DS174">
        <v>20080404</v>
      </c>
      <c r="DT174" t="s">
        <v>1117</v>
      </c>
      <c r="DU174">
        <v>152</v>
      </c>
      <c r="DV174" t="s">
        <v>918</v>
      </c>
    </row>
    <row r="175" spans="1:126">
      <c r="A175" t="s">
        <v>160</v>
      </c>
      <c r="B175">
        <v>3</v>
      </c>
      <c r="C175">
        <v>7.8</v>
      </c>
      <c r="D175">
        <v>66152</v>
      </c>
      <c r="E175" t="s">
        <v>144</v>
      </c>
      <c r="F175" t="s">
        <v>145</v>
      </c>
      <c r="G175">
        <v>20080409</v>
      </c>
      <c r="H175" t="s">
        <v>1122</v>
      </c>
      <c r="I175" t="s">
        <v>236</v>
      </c>
      <c r="J175">
        <v>20080410</v>
      </c>
      <c r="K175">
        <v>20081009</v>
      </c>
      <c r="L175" t="s">
        <v>812</v>
      </c>
      <c r="M175" t="s">
        <v>1123</v>
      </c>
      <c r="N175" t="s">
        <v>1124</v>
      </c>
      <c r="O175" t="s">
        <v>1125</v>
      </c>
      <c r="P175">
        <v>-0.2155</v>
      </c>
      <c r="Q175" t="s">
        <v>135</v>
      </c>
      <c r="R175" t="s">
        <v>136</v>
      </c>
      <c r="S175" t="s">
        <v>135</v>
      </c>
      <c r="T175" t="s">
        <v>137</v>
      </c>
      <c r="U175" t="s">
        <v>137</v>
      </c>
      <c r="V175">
        <v>0</v>
      </c>
      <c r="W175" t="s">
        <v>147</v>
      </c>
      <c r="X175">
        <v>143.5</v>
      </c>
      <c r="Y175">
        <v>20080407</v>
      </c>
      <c r="Z175" t="s">
        <v>138</v>
      </c>
      <c r="AA175" t="s">
        <v>1126</v>
      </c>
      <c r="AB175" t="s">
        <v>1103</v>
      </c>
      <c r="AC175">
        <v>40</v>
      </c>
      <c r="AD175">
        <v>71.42</v>
      </c>
      <c r="AE175">
        <v>65.709999999999994</v>
      </c>
      <c r="AF175">
        <v>10.89</v>
      </c>
      <c r="AG175">
        <v>10.08</v>
      </c>
      <c r="AH175">
        <v>10.17</v>
      </c>
      <c r="AI175">
        <v>140</v>
      </c>
      <c r="AJ175" t="s">
        <v>1127</v>
      </c>
      <c r="AK175">
        <v>40</v>
      </c>
      <c r="AL175">
        <v>4</v>
      </c>
      <c r="AM175">
        <v>3.8</v>
      </c>
      <c r="AN175">
        <v>7.8</v>
      </c>
      <c r="AO175">
        <v>0</v>
      </c>
      <c r="AP175">
        <v>3148</v>
      </c>
      <c r="AQ175">
        <v>3152</v>
      </c>
      <c r="AR175">
        <v>3150</v>
      </c>
      <c r="AS175">
        <v>13.1</v>
      </c>
      <c r="AT175">
        <v>13.5</v>
      </c>
      <c r="AU175">
        <v>13.3</v>
      </c>
      <c r="AV175">
        <v>2.15</v>
      </c>
      <c r="AW175">
        <v>2.2799999999999998</v>
      </c>
      <c r="AX175">
        <v>2.2000000000000002</v>
      </c>
      <c r="AY175">
        <v>4501.3</v>
      </c>
      <c r="AZ175">
        <v>4867</v>
      </c>
      <c r="BA175">
        <v>4699.7</v>
      </c>
      <c r="BB175">
        <v>2113.6999999999998</v>
      </c>
      <c r="BC175">
        <v>2323</v>
      </c>
      <c r="BD175">
        <v>2198.6</v>
      </c>
      <c r="BE175">
        <v>839</v>
      </c>
      <c r="BF175">
        <v>857</v>
      </c>
      <c r="BG175">
        <v>849</v>
      </c>
      <c r="BH175">
        <v>143.5</v>
      </c>
      <c r="BI175">
        <v>143.69999999999999</v>
      </c>
      <c r="BJ175">
        <v>143.6</v>
      </c>
      <c r="BK175">
        <v>87.9</v>
      </c>
      <c r="BL175">
        <v>87.9</v>
      </c>
      <c r="BM175">
        <v>87.9</v>
      </c>
      <c r="BN175">
        <v>93.4</v>
      </c>
      <c r="BO175">
        <v>93.6</v>
      </c>
      <c r="BP175">
        <v>93.5</v>
      </c>
      <c r="BQ175">
        <v>5.5</v>
      </c>
      <c r="BR175">
        <v>5.7</v>
      </c>
      <c r="BS175">
        <v>5.6</v>
      </c>
      <c r="BT175">
        <v>32</v>
      </c>
      <c r="BU175">
        <v>198.3</v>
      </c>
      <c r="BV175">
        <v>91</v>
      </c>
      <c r="BW175">
        <v>272</v>
      </c>
      <c r="BX175">
        <v>281</v>
      </c>
      <c r="BY175">
        <v>278</v>
      </c>
      <c r="BZ175">
        <v>10.5</v>
      </c>
      <c r="CA175">
        <v>10.9</v>
      </c>
      <c r="CB175">
        <v>10.7</v>
      </c>
      <c r="CC175">
        <v>0.6</v>
      </c>
      <c r="CD175">
        <v>0.6</v>
      </c>
      <c r="CE175">
        <v>0.6</v>
      </c>
      <c r="CF175">
        <v>0.49</v>
      </c>
      <c r="CG175">
        <v>0.55000000000000004</v>
      </c>
      <c r="CH175">
        <v>0.5</v>
      </c>
      <c r="CI175">
        <v>35</v>
      </c>
      <c r="CJ175">
        <v>35</v>
      </c>
      <c r="CK175">
        <v>35</v>
      </c>
      <c r="CL175">
        <v>147.30000000000001</v>
      </c>
      <c r="CM175">
        <v>168.7</v>
      </c>
      <c r="CN175">
        <v>157.80000000000001</v>
      </c>
      <c r="CO175">
        <v>1660</v>
      </c>
      <c r="CP175">
        <v>720</v>
      </c>
      <c r="CQ175">
        <v>540</v>
      </c>
      <c r="CR175">
        <v>1700</v>
      </c>
      <c r="CS175">
        <v>9.1399999999999995E-2</v>
      </c>
      <c r="CT175">
        <v>9.9099999999999994E-2</v>
      </c>
      <c r="CU175">
        <v>9.7199999999999995E-2</v>
      </c>
      <c r="CV175">
        <v>0.10920000000000001</v>
      </c>
      <c r="CW175">
        <v>0.1168</v>
      </c>
      <c r="CX175">
        <v>0.1137</v>
      </c>
      <c r="CY175">
        <v>7.3700000000000002E-2</v>
      </c>
      <c r="CZ175">
        <v>7.6200000000000004E-2</v>
      </c>
      <c r="DA175">
        <v>7.4899999999999994E-2</v>
      </c>
      <c r="DB175">
        <v>6.8599999999999994E-2</v>
      </c>
      <c r="DC175">
        <v>7.3700000000000002E-2</v>
      </c>
      <c r="DD175">
        <v>7.1099999999999997E-2</v>
      </c>
      <c r="DE175">
        <v>6.6000000000000003E-2</v>
      </c>
      <c r="DF175">
        <v>7.6200000000000004E-2</v>
      </c>
      <c r="DG175">
        <v>7.1099999999999997E-2</v>
      </c>
      <c r="DH175">
        <v>0</v>
      </c>
      <c r="DI175">
        <v>9</v>
      </c>
      <c r="DJ175">
        <v>5.5899999999999998E-2</v>
      </c>
      <c r="DK175" t="s">
        <v>893</v>
      </c>
      <c r="DL175">
        <v>152</v>
      </c>
      <c r="DM175">
        <v>8252</v>
      </c>
      <c r="DN175" t="s">
        <v>188</v>
      </c>
      <c r="DO175">
        <v>1295</v>
      </c>
      <c r="DP175">
        <v>2405</v>
      </c>
      <c r="DQ175" t="s">
        <v>965</v>
      </c>
      <c r="DR175">
        <v>286</v>
      </c>
      <c r="DS175">
        <v>20080409</v>
      </c>
      <c r="DT175" t="s">
        <v>1122</v>
      </c>
      <c r="DU175">
        <v>152</v>
      </c>
      <c r="DV175" t="s">
        <v>918</v>
      </c>
    </row>
    <row r="176" spans="1:126">
      <c r="A176" t="s">
        <v>160</v>
      </c>
      <c r="B176">
        <v>5</v>
      </c>
      <c r="C176">
        <v>9.9</v>
      </c>
      <c r="D176">
        <v>66888</v>
      </c>
      <c r="E176" t="s">
        <v>144</v>
      </c>
      <c r="F176" t="s">
        <v>145</v>
      </c>
      <c r="G176">
        <v>20080413</v>
      </c>
      <c r="H176" t="s">
        <v>1064</v>
      </c>
      <c r="I176" t="s">
        <v>236</v>
      </c>
      <c r="J176">
        <v>20080414</v>
      </c>
      <c r="K176">
        <v>20081013</v>
      </c>
      <c r="L176" t="s">
        <v>934</v>
      </c>
      <c r="M176" t="s">
        <v>1123</v>
      </c>
      <c r="N176" t="s">
        <v>1038</v>
      </c>
      <c r="O176" t="s">
        <v>133</v>
      </c>
      <c r="P176">
        <v>0.68969999999999998</v>
      </c>
      <c r="Q176" t="s">
        <v>135</v>
      </c>
      <c r="R176" t="s">
        <v>136</v>
      </c>
      <c r="S176" t="s">
        <v>135</v>
      </c>
      <c r="T176" t="s">
        <v>137</v>
      </c>
      <c r="U176" t="s">
        <v>137</v>
      </c>
      <c r="V176">
        <v>0</v>
      </c>
      <c r="W176" t="s">
        <v>200</v>
      </c>
      <c r="X176">
        <v>143.5</v>
      </c>
      <c r="Y176">
        <v>20080411</v>
      </c>
      <c r="Z176" t="s">
        <v>138</v>
      </c>
      <c r="AA176" t="s">
        <v>1135</v>
      </c>
      <c r="AB176" t="s">
        <v>1103</v>
      </c>
      <c r="AC176">
        <v>40</v>
      </c>
      <c r="AD176">
        <v>71.62</v>
      </c>
      <c r="AE176">
        <v>66</v>
      </c>
      <c r="AF176">
        <v>10.87</v>
      </c>
      <c r="AG176">
        <v>10.119999999999999</v>
      </c>
      <c r="AH176">
        <v>10.18</v>
      </c>
      <c r="AI176">
        <v>120</v>
      </c>
      <c r="AJ176" t="s">
        <v>1136</v>
      </c>
      <c r="AK176">
        <v>40</v>
      </c>
      <c r="AL176">
        <v>5.5</v>
      </c>
      <c r="AM176">
        <v>4.4000000000000004</v>
      </c>
      <c r="AN176">
        <v>9.9</v>
      </c>
      <c r="AO176">
        <v>0</v>
      </c>
      <c r="AP176">
        <v>3147</v>
      </c>
      <c r="AQ176">
        <v>3154</v>
      </c>
      <c r="AR176">
        <v>3150</v>
      </c>
      <c r="AS176">
        <v>13.1</v>
      </c>
      <c r="AT176">
        <v>13.9</v>
      </c>
      <c r="AU176">
        <v>13.6</v>
      </c>
      <c r="AV176">
        <v>2.1800000000000002</v>
      </c>
      <c r="AW176">
        <v>2.2999999999999998</v>
      </c>
      <c r="AX176">
        <v>2.23</v>
      </c>
      <c r="AY176">
        <v>4676.6000000000004</v>
      </c>
      <c r="AZ176">
        <v>5491.4</v>
      </c>
      <c r="BA176">
        <v>5100.8</v>
      </c>
      <c r="BB176">
        <v>1991.2</v>
      </c>
      <c r="BC176">
        <v>2283</v>
      </c>
      <c r="BD176">
        <v>2177</v>
      </c>
      <c r="BE176">
        <v>831</v>
      </c>
      <c r="BF176">
        <v>868</v>
      </c>
      <c r="BG176">
        <v>848</v>
      </c>
      <c r="BH176">
        <v>143.5</v>
      </c>
      <c r="BI176">
        <v>143.6</v>
      </c>
      <c r="BJ176">
        <v>143.6</v>
      </c>
      <c r="BK176">
        <v>87.1</v>
      </c>
      <c r="BL176">
        <v>88.5</v>
      </c>
      <c r="BM176">
        <v>87.8</v>
      </c>
      <c r="BN176">
        <v>92.8</v>
      </c>
      <c r="BO176">
        <v>94.2</v>
      </c>
      <c r="BP176">
        <v>93.4</v>
      </c>
      <c r="BQ176">
        <v>5.3</v>
      </c>
      <c r="BR176">
        <v>5.9</v>
      </c>
      <c r="BS176">
        <v>5.6</v>
      </c>
      <c r="BT176">
        <v>25.3</v>
      </c>
      <c r="BU176">
        <v>32.1</v>
      </c>
      <c r="BV176">
        <v>29</v>
      </c>
      <c r="BW176">
        <v>272</v>
      </c>
      <c r="BX176">
        <v>277</v>
      </c>
      <c r="BY176">
        <v>273</v>
      </c>
      <c r="BZ176">
        <v>10.5</v>
      </c>
      <c r="CA176">
        <v>11.2</v>
      </c>
      <c r="CB176">
        <v>11</v>
      </c>
      <c r="CC176">
        <v>0.1</v>
      </c>
      <c r="CD176">
        <v>0.1</v>
      </c>
      <c r="CE176">
        <v>0.1</v>
      </c>
      <c r="CF176">
        <v>0.46</v>
      </c>
      <c r="CG176">
        <v>0.53</v>
      </c>
      <c r="CH176">
        <v>0.5</v>
      </c>
      <c r="CI176">
        <v>35</v>
      </c>
      <c r="CJ176">
        <v>35</v>
      </c>
      <c r="CK176">
        <v>35</v>
      </c>
      <c r="CL176">
        <v>132.30000000000001</v>
      </c>
      <c r="CM176">
        <v>173.7</v>
      </c>
      <c r="CN176">
        <v>157.1</v>
      </c>
      <c r="CO176">
        <v>1660</v>
      </c>
      <c r="CP176">
        <v>720</v>
      </c>
      <c r="CQ176">
        <v>540</v>
      </c>
      <c r="CR176">
        <v>1720</v>
      </c>
      <c r="CS176">
        <v>8.1299999999999997E-2</v>
      </c>
      <c r="CT176">
        <v>9.4E-2</v>
      </c>
      <c r="CU176">
        <v>8.8300000000000003E-2</v>
      </c>
      <c r="CV176">
        <v>0.1041</v>
      </c>
      <c r="CW176">
        <v>0.1067</v>
      </c>
      <c r="CX176">
        <v>0.10539999999999999</v>
      </c>
      <c r="CY176">
        <v>6.3500000000000001E-2</v>
      </c>
      <c r="CZ176">
        <v>6.8599999999999994E-2</v>
      </c>
      <c r="DA176">
        <v>6.6699999999999995E-2</v>
      </c>
      <c r="DB176">
        <v>7.3700000000000002E-2</v>
      </c>
      <c r="DC176">
        <v>7.6200000000000004E-2</v>
      </c>
      <c r="DD176">
        <v>7.4899999999999994E-2</v>
      </c>
      <c r="DE176">
        <v>6.6000000000000003E-2</v>
      </c>
      <c r="DF176">
        <v>6.8599999999999994E-2</v>
      </c>
      <c r="DG176">
        <v>6.7299999999999999E-2</v>
      </c>
      <c r="DH176">
        <v>5.1000000000000004E-3</v>
      </c>
      <c r="DI176">
        <v>10</v>
      </c>
      <c r="DJ176">
        <v>3.56E-2</v>
      </c>
      <c r="DK176">
        <v>1627</v>
      </c>
      <c r="DL176">
        <v>320</v>
      </c>
      <c r="DM176">
        <v>8252</v>
      </c>
      <c r="DN176" t="s">
        <v>188</v>
      </c>
      <c r="DO176">
        <v>1286</v>
      </c>
      <c r="DP176">
        <v>2405</v>
      </c>
      <c r="DQ176" t="s">
        <v>965</v>
      </c>
      <c r="DR176">
        <v>162</v>
      </c>
      <c r="DS176">
        <v>20080413</v>
      </c>
      <c r="DT176" t="s">
        <v>1064</v>
      </c>
      <c r="DU176">
        <v>320</v>
      </c>
      <c r="DV176" t="s">
        <v>918</v>
      </c>
    </row>
    <row r="177" spans="1:126">
      <c r="A177" t="s">
        <v>160</v>
      </c>
      <c r="B177">
        <v>5</v>
      </c>
      <c r="C177">
        <v>7.2</v>
      </c>
      <c r="D177">
        <v>66889</v>
      </c>
      <c r="E177" t="s">
        <v>144</v>
      </c>
      <c r="F177" t="s">
        <v>145</v>
      </c>
      <c r="G177">
        <v>20080613</v>
      </c>
      <c r="H177" t="s">
        <v>632</v>
      </c>
      <c r="I177" t="s">
        <v>236</v>
      </c>
      <c r="J177">
        <v>20080613</v>
      </c>
      <c r="K177" t="s">
        <v>624</v>
      </c>
      <c r="L177" t="s">
        <v>963</v>
      </c>
      <c r="M177" t="s">
        <v>1140</v>
      </c>
      <c r="N177" t="s">
        <v>133</v>
      </c>
      <c r="O177" t="s">
        <v>133</v>
      </c>
      <c r="P177">
        <v>-0.47410000000000002</v>
      </c>
      <c r="Q177" t="s">
        <v>135</v>
      </c>
      <c r="R177" t="s">
        <v>136</v>
      </c>
      <c r="S177" t="s">
        <v>135</v>
      </c>
      <c r="T177" t="s">
        <v>137</v>
      </c>
      <c r="U177" t="s">
        <v>137</v>
      </c>
      <c r="V177">
        <v>0</v>
      </c>
      <c r="W177" t="s">
        <v>147</v>
      </c>
      <c r="X177">
        <v>143.5</v>
      </c>
      <c r="Y177">
        <v>20080611</v>
      </c>
      <c r="Z177" t="s">
        <v>138</v>
      </c>
      <c r="AA177" t="s">
        <v>1148</v>
      </c>
      <c r="AB177" t="s">
        <v>1149</v>
      </c>
      <c r="AC177">
        <v>40</v>
      </c>
      <c r="AD177">
        <v>71.349999999999994</v>
      </c>
      <c r="AE177">
        <v>65.400000000000006</v>
      </c>
      <c r="AF177">
        <v>10.89</v>
      </c>
      <c r="AG177">
        <v>10.02</v>
      </c>
      <c r="AH177">
        <v>10.14</v>
      </c>
      <c r="AI177">
        <v>60</v>
      </c>
      <c r="AJ177" t="s">
        <v>1150</v>
      </c>
      <c r="AK177">
        <v>40</v>
      </c>
      <c r="AL177">
        <v>4</v>
      </c>
      <c r="AM177">
        <v>3.2</v>
      </c>
      <c r="AN177">
        <v>7.2</v>
      </c>
      <c r="AO177">
        <v>0</v>
      </c>
      <c r="AP177">
        <v>3147</v>
      </c>
      <c r="AQ177">
        <v>3152</v>
      </c>
      <c r="AR177">
        <v>3150</v>
      </c>
      <c r="AS177">
        <v>13.3</v>
      </c>
      <c r="AT177">
        <v>13.7</v>
      </c>
      <c r="AU177">
        <v>13.5</v>
      </c>
      <c r="AV177">
        <v>2.2400000000000002</v>
      </c>
      <c r="AW177">
        <v>2.33</v>
      </c>
      <c r="AX177">
        <v>2.2799999999999998</v>
      </c>
      <c r="AY177">
        <v>4738.8</v>
      </c>
      <c r="AZ177">
        <v>5508.6</v>
      </c>
      <c r="BA177">
        <v>5104.6000000000004</v>
      </c>
      <c r="BB177">
        <v>1910.3</v>
      </c>
      <c r="BC177">
        <v>2309.3000000000002</v>
      </c>
      <c r="BD177">
        <v>2065.4</v>
      </c>
      <c r="BE177">
        <v>843</v>
      </c>
      <c r="BF177">
        <v>855</v>
      </c>
      <c r="BG177">
        <v>850</v>
      </c>
      <c r="BH177">
        <v>143.5</v>
      </c>
      <c r="BI177">
        <v>143.6</v>
      </c>
      <c r="BJ177">
        <v>143.6</v>
      </c>
      <c r="BK177">
        <v>87.4</v>
      </c>
      <c r="BL177">
        <v>88.6</v>
      </c>
      <c r="BM177">
        <v>87.9</v>
      </c>
      <c r="BN177">
        <v>93</v>
      </c>
      <c r="BO177">
        <v>94.1</v>
      </c>
      <c r="BP177">
        <v>93.5</v>
      </c>
      <c r="BQ177">
        <v>5.3</v>
      </c>
      <c r="BR177">
        <v>5.8</v>
      </c>
      <c r="BS177">
        <v>5.6</v>
      </c>
      <c r="BT177">
        <v>29.5</v>
      </c>
      <c r="BU177">
        <v>38.1</v>
      </c>
      <c r="BV177">
        <v>33.9</v>
      </c>
      <c r="BW177">
        <v>270</v>
      </c>
      <c r="BX177">
        <v>281</v>
      </c>
      <c r="BY177">
        <v>275</v>
      </c>
      <c r="BZ177">
        <v>10.6</v>
      </c>
      <c r="CA177">
        <v>11</v>
      </c>
      <c r="CB177">
        <v>10.9</v>
      </c>
      <c r="CC177">
        <v>0.1</v>
      </c>
      <c r="CD177">
        <v>0.2</v>
      </c>
      <c r="CE177">
        <v>0.2</v>
      </c>
      <c r="CF177">
        <v>0.48</v>
      </c>
      <c r="CG177">
        <v>0.52</v>
      </c>
      <c r="CH177">
        <v>0.5</v>
      </c>
      <c r="CI177">
        <v>35</v>
      </c>
      <c r="CJ177">
        <v>35</v>
      </c>
      <c r="CK177">
        <v>35</v>
      </c>
      <c r="CL177">
        <v>140.5</v>
      </c>
      <c r="CM177">
        <v>150.9</v>
      </c>
      <c r="CN177">
        <v>145.4</v>
      </c>
      <c r="CO177">
        <v>1660</v>
      </c>
      <c r="CP177">
        <v>720</v>
      </c>
      <c r="CQ177">
        <v>540</v>
      </c>
      <c r="CR177">
        <v>1780</v>
      </c>
      <c r="CS177">
        <v>8.1299999999999997E-2</v>
      </c>
      <c r="CT177">
        <v>9.1399999999999995E-2</v>
      </c>
      <c r="CU177">
        <v>8.7599999999999997E-2</v>
      </c>
      <c r="CV177">
        <v>8.3799999999999999E-2</v>
      </c>
      <c r="CW177">
        <v>0.1041</v>
      </c>
      <c r="CX177">
        <v>9.4600000000000004E-2</v>
      </c>
      <c r="CY177">
        <v>6.0999999999999999E-2</v>
      </c>
      <c r="CZ177">
        <v>6.6000000000000003E-2</v>
      </c>
      <c r="DA177">
        <v>6.3500000000000001E-2</v>
      </c>
      <c r="DB177">
        <v>7.1099999999999997E-2</v>
      </c>
      <c r="DC177">
        <v>7.1099999999999997E-2</v>
      </c>
      <c r="DD177">
        <v>7.1099999999999997E-2</v>
      </c>
      <c r="DE177">
        <v>6.3500000000000001E-2</v>
      </c>
      <c r="DF177">
        <v>7.1099999999999997E-2</v>
      </c>
      <c r="DG177">
        <v>6.7299999999999999E-2</v>
      </c>
      <c r="DH177">
        <v>2.5000000000000001E-3</v>
      </c>
      <c r="DI177">
        <v>2</v>
      </c>
      <c r="DJ177">
        <v>3.3000000000000002E-2</v>
      </c>
      <c r="DK177" t="s">
        <v>1151</v>
      </c>
      <c r="DL177">
        <v>320</v>
      </c>
      <c r="DM177">
        <v>8252</v>
      </c>
      <c r="DN177" t="s">
        <v>188</v>
      </c>
      <c r="DO177" t="s">
        <v>1152</v>
      </c>
      <c r="DP177">
        <v>2405</v>
      </c>
      <c r="DQ177" t="s">
        <v>965</v>
      </c>
      <c r="DR177" t="s">
        <v>1153</v>
      </c>
      <c r="DS177">
        <v>20080613</v>
      </c>
      <c r="DT177" t="s">
        <v>632</v>
      </c>
      <c r="DU177">
        <v>320</v>
      </c>
      <c r="DV177" t="s">
        <v>1144</v>
      </c>
    </row>
    <row r="178" spans="1:126">
      <c r="A178" t="s">
        <v>160</v>
      </c>
      <c r="B178">
        <v>5</v>
      </c>
      <c r="C178">
        <v>23</v>
      </c>
      <c r="D178">
        <v>66800</v>
      </c>
      <c r="E178" t="s">
        <v>577</v>
      </c>
      <c r="F178" t="s">
        <v>145</v>
      </c>
      <c r="G178">
        <v>20080616</v>
      </c>
      <c r="H178" t="s">
        <v>1155</v>
      </c>
      <c r="I178" t="s">
        <v>236</v>
      </c>
      <c r="J178">
        <v>20080617</v>
      </c>
      <c r="K178">
        <v>20081216</v>
      </c>
      <c r="L178" t="s">
        <v>133</v>
      </c>
      <c r="M178" t="s">
        <v>133</v>
      </c>
      <c r="N178" t="s">
        <v>1156</v>
      </c>
      <c r="O178" t="s">
        <v>1140</v>
      </c>
      <c r="P178">
        <v>1.3002</v>
      </c>
      <c r="Q178" t="s">
        <v>135</v>
      </c>
      <c r="R178" t="s">
        <v>136</v>
      </c>
      <c r="S178" t="s">
        <v>135</v>
      </c>
      <c r="T178" t="s">
        <v>137</v>
      </c>
      <c r="U178" t="s">
        <v>137</v>
      </c>
      <c r="V178">
        <v>0</v>
      </c>
      <c r="W178" t="s">
        <v>200</v>
      </c>
      <c r="X178">
        <v>143.5</v>
      </c>
      <c r="Y178">
        <v>20080614</v>
      </c>
      <c r="Z178" t="s">
        <v>138</v>
      </c>
      <c r="AA178" t="s">
        <v>412</v>
      </c>
      <c r="AB178" t="s">
        <v>1103</v>
      </c>
      <c r="AC178">
        <v>40</v>
      </c>
      <c r="AD178">
        <v>59.14</v>
      </c>
      <c r="AE178">
        <v>52.26</v>
      </c>
      <c r="AF178">
        <v>10.19</v>
      </c>
      <c r="AG178">
        <v>9.09</v>
      </c>
      <c r="AH178">
        <v>9.25</v>
      </c>
      <c r="AI178">
        <v>40</v>
      </c>
      <c r="AJ178" t="s">
        <v>1157</v>
      </c>
      <c r="AK178">
        <v>40</v>
      </c>
      <c r="AL178">
        <v>10.3</v>
      </c>
      <c r="AM178">
        <v>12.7</v>
      </c>
      <c r="AN178">
        <v>23</v>
      </c>
      <c r="AO178">
        <v>0</v>
      </c>
      <c r="AP178">
        <v>3146</v>
      </c>
      <c r="AQ178">
        <v>3157</v>
      </c>
      <c r="AR178">
        <v>3150</v>
      </c>
      <c r="AS178">
        <v>13.2</v>
      </c>
      <c r="AT178">
        <v>13.9</v>
      </c>
      <c r="AU178">
        <v>13.6</v>
      </c>
      <c r="AV178">
        <v>2.2200000000000002</v>
      </c>
      <c r="AW178">
        <v>2.36</v>
      </c>
      <c r="AX178">
        <v>2.2799999999999998</v>
      </c>
      <c r="AY178">
        <v>5060.5</v>
      </c>
      <c r="AZ178">
        <v>6015.8</v>
      </c>
      <c r="BA178">
        <v>5448.1</v>
      </c>
      <c r="BB178">
        <v>1895.2</v>
      </c>
      <c r="BC178">
        <v>2365.1999999999998</v>
      </c>
      <c r="BD178">
        <v>2229.4</v>
      </c>
      <c r="BE178">
        <v>824</v>
      </c>
      <c r="BF178">
        <v>857</v>
      </c>
      <c r="BG178">
        <v>848</v>
      </c>
      <c r="BH178">
        <v>143.5</v>
      </c>
      <c r="BI178">
        <v>143.6</v>
      </c>
      <c r="BJ178">
        <v>143.5</v>
      </c>
      <c r="BK178">
        <v>87.4</v>
      </c>
      <c r="BL178">
        <v>88.6</v>
      </c>
      <c r="BM178">
        <v>87.9</v>
      </c>
      <c r="BN178">
        <v>93</v>
      </c>
      <c r="BO178">
        <v>94.1</v>
      </c>
      <c r="BP178">
        <v>93.5</v>
      </c>
      <c r="BQ178">
        <v>5.4</v>
      </c>
      <c r="BR178">
        <v>5.7</v>
      </c>
      <c r="BS178">
        <v>5.6</v>
      </c>
      <c r="BT178">
        <v>29.6</v>
      </c>
      <c r="BU178">
        <v>41.4</v>
      </c>
      <c r="BV178">
        <v>34</v>
      </c>
      <c r="BW178">
        <v>272</v>
      </c>
      <c r="BX178">
        <v>284</v>
      </c>
      <c r="BY178">
        <v>278</v>
      </c>
      <c r="BZ178">
        <v>10.6</v>
      </c>
      <c r="CA178">
        <v>11.3</v>
      </c>
      <c r="CB178">
        <v>11</v>
      </c>
      <c r="CC178">
        <v>0.2</v>
      </c>
      <c r="CD178">
        <v>0.2</v>
      </c>
      <c r="CE178">
        <v>0.2</v>
      </c>
      <c r="CF178">
        <v>0.46</v>
      </c>
      <c r="CG178">
        <v>0.55000000000000004</v>
      </c>
      <c r="CH178">
        <v>0.5</v>
      </c>
      <c r="CI178">
        <v>35</v>
      </c>
      <c r="CJ178">
        <v>35</v>
      </c>
      <c r="CK178">
        <v>35</v>
      </c>
      <c r="CL178">
        <v>160.19999999999999</v>
      </c>
      <c r="CM178">
        <v>187.3</v>
      </c>
      <c r="CN178">
        <v>172.6</v>
      </c>
      <c r="CO178">
        <v>1660</v>
      </c>
      <c r="CP178">
        <v>720</v>
      </c>
      <c r="CQ178">
        <v>540</v>
      </c>
      <c r="CR178">
        <v>1800</v>
      </c>
      <c r="CS178">
        <v>7.6200000000000004E-2</v>
      </c>
      <c r="CT178">
        <v>8.3799999999999999E-2</v>
      </c>
      <c r="CU178">
        <v>0.08</v>
      </c>
      <c r="CV178">
        <v>8.6400000000000005E-2</v>
      </c>
      <c r="CW178">
        <v>0.1016</v>
      </c>
      <c r="CX178">
        <v>9.3299999999999994E-2</v>
      </c>
      <c r="CY178">
        <v>6.3500000000000001E-2</v>
      </c>
      <c r="CZ178">
        <v>6.8599999999999994E-2</v>
      </c>
      <c r="DA178">
        <v>6.6000000000000003E-2</v>
      </c>
      <c r="DB178">
        <v>6.6000000000000003E-2</v>
      </c>
      <c r="DC178">
        <v>7.1099999999999997E-2</v>
      </c>
      <c r="DD178">
        <v>6.8599999999999994E-2</v>
      </c>
      <c r="DE178">
        <v>6.0999999999999999E-2</v>
      </c>
      <c r="DF178">
        <v>6.8599999999999994E-2</v>
      </c>
      <c r="DG178">
        <v>6.4799999999999996E-2</v>
      </c>
      <c r="DH178">
        <v>2.5000000000000001E-3</v>
      </c>
      <c r="DI178">
        <v>3</v>
      </c>
      <c r="DJ178">
        <v>4.5699999999999998E-2</v>
      </c>
      <c r="DK178">
        <v>320</v>
      </c>
      <c r="DL178">
        <v>320</v>
      </c>
      <c r="DM178">
        <v>8252</v>
      </c>
      <c r="DN178" t="s">
        <v>188</v>
      </c>
      <c r="DO178" t="s">
        <v>1152</v>
      </c>
      <c r="DP178">
        <v>2405</v>
      </c>
      <c r="DQ178" t="s">
        <v>965</v>
      </c>
      <c r="DR178">
        <v>168</v>
      </c>
      <c r="DS178">
        <v>20080616</v>
      </c>
      <c r="DT178" t="s">
        <v>1155</v>
      </c>
      <c r="DU178">
        <v>320</v>
      </c>
      <c r="DV178" t="s">
        <v>1144</v>
      </c>
    </row>
    <row r="179" spans="1:126">
      <c r="A179" t="s">
        <v>160</v>
      </c>
      <c r="B179">
        <v>3</v>
      </c>
      <c r="C179">
        <v>14.2</v>
      </c>
      <c r="D179">
        <v>67503</v>
      </c>
      <c r="E179" t="s">
        <v>577</v>
      </c>
      <c r="F179" t="s">
        <v>145</v>
      </c>
      <c r="G179">
        <v>20080725</v>
      </c>
      <c r="H179" t="s">
        <v>1166</v>
      </c>
      <c r="I179" t="s">
        <v>236</v>
      </c>
      <c r="J179">
        <v>20080728</v>
      </c>
      <c r="K179" t="s">
        <v>624</v>
      </c>
      <c r="L179" t="s">
        <v>1038</v>
      </c>
      <c r="M179" t="s">
        <v>1041</v>
      </c>
      <c r="N179" t="s">
        <v>133</v>
      </c>
      <c r="O179" t="s">
        <v>133</v>
      </c>
      <c r="P179">
        <v>-0.78010000000000002</v>
      </c>
      <c r="Q179" t="s">
        <v>135</v>
      </c>
      <c r="R179" t="s">
        <v>136</v>
      </c>
      <c r="S179" t="s">
        <v>135</v>
      </c>
      <c r="T179" t="s">
        <v>137</v>
      </c>
      <c r="U179" t="s">
        <v>137</v>
      </c>
      <c r="V179">
        <v>0</v>
      </c>
      <c r="W179" t="s">
        <v>200</v>
      </c>
      <c r="X179">
        <v>143.5</v>
      </c>
      <c r="Y179">
        <v>20080723</v>
      </c>
      <c r="Z179" t="s">
        <v>138</v>
      </c>
      <c r="AA179" t="s">
        <v>1168</v>
      </c>
      <c r="AB179" t="s">
        <v>1103</v>
      </c>
      <c r="AC179">
        <v>40</v>
      </c>
      <c r="AD179">
        <v>59.01</v>
      </c>
      <c r="AE179">
        <v>51.59</v>
      </c>
      <c r="AF179">
        <v>10.26</v>
      </c>
      <c r="AG179">
        <v>9.02</v>
      </c>
      <c r="AH179">
        <v>9.25</v>
      </c>
      <c r="AI179">
        <v>240</v>
      </c>
      <c r="AJ179" t="s">
        <v>1169</v>
      </c>
      <c r="AK179">
        <v>40</v>
      </c>
      <c r="AL179">
        <v>7.4</v>
      </c>
      <c r="AM179">
        <v>6.8</v>
      </c>
      <c r="AN179">
        <v>14.2</v>
      </c>
      <c r="AO179">
        <v>0</v>
      </c>
      <c r="AP179">
        <v>3148</v>
      </c>
      <c r="AQ179">
        <v>3152</v>
      </c>
      <c r="AR179">
        <v>3150</v>
      </c>
      <c r="AS179">
        <v>13</v>
      </c>
      <c r="AT179">
        <v>13.4</v>
      </c>
      <c r="AU179">
        <v>13.2</v>
      </c>
      <c r="AV179">
        <v>2.2000000000000002</v>
      </c>
      <c r="AW179">
        <v>2.36</v>
      </c>
      <c r="AX179">
        <v>2.2599999999999998</v>
      </c>
      <c r="AY179">
        <v>4793.8999999999996</v>
      </c>
      <c r="AZ179">
        <v>5051.3</v>
      </c>
      <c r="BA179">
        <v>4898.3</v>
      </c>
      <c r="BB179">
        <v>1729</v>
      </c>
      <c r="BC179">
        <v>2296.6</v>
      </c>
      <c r="BD179">
        <v>2243.9</v>
      </c>
      <c r="BE179">
        <v>837</v>
      </c>
      <c r="BF179">
        <v>863</v>
      </c>
      <c r="BG179">
        <v>848</v>
      </c>
      <c r="BH179">
        <v>143.5</v>
      </c>
      <c r="BI179">
        <v>144</v>
      </c>
      <c r="BJ179">
        <v>143.6</v>
      </c>
      <c r="BK179">
        <v>87.9</v>
      </c>
      <c r="BL179">
        <v>87.9</v>
      </c>
      <c r="BM179">
        <v>87.9</v>
      </c>
      <c r="BN179">
        <v>93.4</v>
      </c>
      <c r="BO179">
        <v>93.6</v>
      </c>
      <c r="BP179">
        <v>93.5</v>
      </c>
      <c r="BQ179">
        <v>5.5</v>
      </c>
      <c r="BR179">
        <v>5.7</v>
      </c>
      <c r="BS179">
        <v>5.6</v>
      </c>
      <c r="BT179">
        <v>34.4</v>
      </c>
      <c r="BU179">
        <v>39.700000000000003</v>
      </c>
      <c r="BV179">
        <v>36</v>
      </c>
      <c r="BW179">
        <v>274</v>
      </c>
      <c r="BX179">
        <v>284</v>
      </c>
      <c r="BY179">
        <v>278</v>
      </c>
      <c r="BZ179">
        <v>9.1</v>
      </c>
      <c r="CA179">
        <v>10.199999999999999</v>
      </c>
      <c r="CB179">
        <v>9.6999999999999993</v>
      </c>
      <c r="CC179">
        <v>0.1</v>
      </c>
      <c r="CD179">
        <v>0.6</v>
      </c>
      <c r="CE179">
        <v>0.4</v>
      </c>
      <c r="CF179">
        <v>0.48</v>
      </c>
      <c r="CG179">
        <v>0.51</v>
      </c>
      <c r="CH179">
        <v>0.5</v>
      </c>
      <c r="CI179">
        <v>35</v>
      </c>
      <c r="CJ179">
        <v>35</v>
      </c>
      <c r="CK179">
        <v>35</v>
      </c>
      <c r="CL179">
        <v>372.6</v>
      </c>
      <c r="CM179">
        <v>400.7</v>
      </c>
      <c r="CN179">
        <v>385.9</v>
      </c>
      <c r="CO179">
        <v>1660</v>
      </c>
      <c r="CP179">
        <v>720</v>
      </c>
      <c r="CQ179">
        <v>540</v>
      </c>
      <c r="CR179">
        <v>1600</v>
      </c>
      <c r="CS179">
        <v>8.8900000000000007E-2</v>
      </c>
      <c r="CT179">
        <v>9.4E-2</v>
      </c>
      <c r="CU179">
        <v>9.2100000000000001E-2</v>
      </c>
      <c r="CV179">
        <v>0.1143</v>
      </c>
      <c r="CW179">
        <v>0.11940000000000001</v>
      </c>
      <c r="CX179">
        <v>0.1168</v>
      </c>
      <c r="CY179">
        <v>6.6000000000000003E-2</v>
      </c>
      <c r="CZ179">
        <v>7.1099999999999997E-2</v>
      </c>
      <c r="DA179">
        <v>6.7900000000000002E-2</v>
      </c>
      <c r="DB179">
        <v>6.0999999999999999E-2</v>
      </c>
      <c r="DC179">
        <v>6.0999999999999999E-2</v>
      </c>
      <c r="DD179">
        <v>6.0999999999999999E-2</v>
      </c>
      <c r="DE179">
        <v>5.0799999999999998E-2</v>
      </c>
      <c r="DF179">
        <v>5.8400000000000001E-2</v>
      </c>
      <c r="DG179">
        <v>5.4600000000000003E-2</v>
      </c>
      <c r="DH179">
        <v>1.8E-3</v>
      </c>
      <c r="DI179">
        <v>1</v>
      </c>
      <c r="DJ179">
        <v>3.8100000000000002E-2</v>
      </c>
      <c r="DK179" t="s">
        <v>893</v>
      </c>
      <c r="DL179">
        <v>152</v>
      </c>
      <c r="DM179">
        <v>8252</v>
      </c>
      <c r="DN179">
        <v>8231</v>
      </c>
      <c r="DO179">
        <v>1295</v>
      </c>
      <c r="DP179">
        <v>2405</v>
      </c>
      <c r="DQ179" t="s">
        <v>965</v>
      </c>
      <c r="DR179">
        <v>302</v>
      </c>
      <c r="DS179">
        <v>20080725</v>
      </c>
      <c r="DT179" t="s">
        <v>1166</v>
      </c>
      <c r="DU179">
        <v>152</v>
      </c>
      <c r="DV179" t="s">
        <v>1144</v>
      </c>
    </row>
    <row r="180" spans="1:126">
      <c r="A180" t="s">
        <v>160</v>
      </c>
      <c r="B180">
        <v>3</v>
      </c>
      <c r="C180">
        <v>9.6999999999999993</v>
      </c>
      <c r="D180">
        <v>67504</v>
      </c>
      <c r="E180" t="s">
        <v>577</v>
      </c>
      <c r="F180" t="s">
        <v>145</v>
      </c>
      <c r="G180">
        <v>20080728</v>
      </c>
      <c r="H180" t="s">
        <v>282</v>
      </c>
      <c r="I180" t="s">
        <v>295</v>
      </c>
      <c r="J180">
        <v>20080805</v>
      </c>
      <c r="K180" t="s">
        <v>624</v>
      </c>
      <c r="L180" t="s">
        <v>980</v>
      </c>
      <c r="M180" t="s">
        <v>133</v>
      </c>
      <c r="N180" t="s">
        <v>133</v>
      </c>
      <c r="O180" t="s">
        <v>133</v>
      </c>
      <c r="P180">
        <v>-1.8440000000000001</v>
      </c>
      <c r="Q180" t="s">
        <v>135</v>
      </c>
      <c r="R180" t="s">
        <v>136</v>
      </c>
      <c r="S180" t="s">
        <v>135</v>
      </c>
      <c r="T180" t="s">
        <v>137</v>
      </c>
      <c r="U180" t="s">
        <v>137</v>
      </c>
      <c r="V180">
        <v>0</v>
      </c>
      <c r="W180" t="s">
        <v>151</v>
      </c>
      <c r="X180">
        <v>143.5</v>
      </c>
      <c r="Y180">
        <v>20080726</v>
      </c>
      <c r="Z180" t="s">
        <v>138</v>
      </c>
      <c r="AA180" t="s">
        <v>1034</v>
      </c>
      <c r="AB180" t="s">
        <v>1103</v>
      </c>
      <c r="AC180">
        <v>40</v>
      </c>
      <c r="AD180">
        <v>58.97</v>
      </c>
      <c r="AE180">
        <v>51.51</v>
      </c>
      <c r="AF180">
        <v>10.16</v>
      </c>
      <c r="AG180">
        <v>8.99</v>
      </c>
      <c r="AH180">
        <v>9.18</v>
      </c>
      <c r="AI180">
        <v>240</v>
      </c>
      <c r="AJ180" t="s">
        <v>1172</v>
      </c>
      <c r="AK180">
        <v>40</v>
      </c>
      <c r="AL180">
        <v>5.3</v>
      </c>
      <c r="AM180">
        <v>4.4000000000000004</v>
      </c>
      <c r="AN180">
        <v>9.6999999999999993</v>
      </c>
      <c r="AO180">
        <v>0</v>
      </c>
      <c r="AP180">
        <v>3147</v>
      </c>
      <c r="AQ180">
        <v>3152</v>
      </c>
      <c r="AR180">
        <v>3150</v>
      </c>
      <c r="AS180">
        <v>13.3</v>
      </c>
      <c r="AT180">
        <v>13.6</v>
      </c>
      <c r="AU180">
        <v>13.5</v>
      </c>
      <c r="AV180">
        <v>2.2000000000000002</v>
      </c>
      <c r="AW180">
        <v>2.25</v>
      </c>
      <c r="AX180">
        <v>2.2200000000000002</v>
      </c>
      <c r="AY180">
        <v>3947.1</v>
      </c>
      <c r="AZ180">
        <v>4563.7</v>
      </c>
      <c r="BA180">
        <v>4245.3999999999996</v>
      </c>
      <c r="BB180">
        <v>2126.1</v>
      </c>
      <c r="BC180">
        <v>2285.4</v>
      </c>
      <c r="BD180">
        <v>2206.3000000000002</v>
      </c>
      <c r="BE180">
        <v>840</v>
      </c>
      <c r="BF180">
        <v>853</v>
      </c>
      <c r="BG180">
        <v>849</v>
      </c>
      <c r="BH180">
        <v>143.5</v>
      </c>
      <c r="BI180">
        <v>143.69999999999999</v>
      </c>
      <c r="BJ180">
        <v>143.6</v>
      </c>
      <c r="BK180">
        <v>87.9</v>
      </c>
      <c r="BL180">
        <v>87.9</v>
      </c>
      <c r="BM180">
        <v>87.9</v>
      </c>
      <c r="BN180">
        <v>93.5</v>
      </c>
      <c r="BO180">
        <v>93.9</v>
      </c>
      <c r="BP180">
        <v>93.7</v>
      </c>
      <c r="BQ180">
        <v>5.6</v>
      </c>
      <c r="BR180">
        <v>6</v>
      </c>
      <c r="BS180">
        <v>5.8</v>
      </c>
      <c r="BT180">
        <v>32.9</v>
      </c>
      <c r="BU180">
        <v>39.9</v>
      </c>
      <c r="BV180">
        <v>35.6</v>
      </c>
      <c r="BW180">
        <v>270</v>
      </c>
      <c r="BX180">
        <v>283</v>
      </c>
      <c r="BY180">
        <v>278</v>
      </c>
      <c r="BZ180">
        <v>9.8000000000000007</v>
      </c>
      <c r="CA180">
        <v>10.199999999999999</v>
      </c>
      <c r="CB180">
        <v>10</v>
      </c>
      <c r="CC180">
        <v>0.6</v>
      </c>
      <c r="CD180">
        <v>0.6</v>
      </c>
      <c r="CE180">
        <v>0.6</v>
      </c>
      <c r="CF180">
        <v>0.5</v>
      </c>
      <c r="CG180">
        <v>0.5</v>
      </c>
      <c r="CH180">
        <v>0.5</v>
      </c>
      <c r="CI180">
        <v>35</v>
      </c>
      <c r="CJ180">
        <v>35</v>
      </c>
      <c r="CK180">
        <v>35</v>
      </c>
      <c r="CL180">
        <v>363.5</v>
      </c>
      <c r="CM180">
        <v>376</v>
      </c>
      <c r="CN180">
        <v>369.9</v>
      </c>
      <c r="CO180">
        <v>1660</v>
      </c>
      <c r="CP180">
        <v>720</v>
      </c>
      <c r="CQ180">
        <v>540</v>
      </c>
      <c r="CR180">
        <v>1600</v>
      </c>
      <c r="CS180">
        <v>7.8700000000000006E-2</v>
      </c>
      <c r="CT180">
        <v>9.1399999999999995E-2</v>
      </c>
      <c r="CU180">
        <v>8.5099999999999995E-2</v>
      </c>
      <c r="CV180">
        <v>0.1016</v>
      </c>
      <c r="CW180">
        <v>0.1118</v>
      </c>
      <c r="CX180">
        <v>0.1067</v>
      </c>
      <c r="CY180">
        <v>6.8599999999999994E-2</v>
      </c>
      <c r="CZ180">
        <v>7.3700000000000002E-2</v>
      </c>
      <c r="DA180">
        <v>7.1099999999999997E-2</v>
      </c>
      <c r="DB180">
        <v>5.0799999999999998E-2</v>
      </c>
      <c r="DC180">
        <v>0.53339999999999999</v>
      </c>
      <c r="DD180">
        <v>5.21E-2</v>
      </c>
      <c r="DE180">
        <v>5.33E-2</v>
      </c>
      <c r="DF180">
        <v>6.3500000000000001E-2</v>
      </c>
      <c r="DG180">
        <v>5.8400000000000001E-2</v>
      </c>
      <c r="DH180">
        <v>5.1000000000000004E-3</v>
      </c>
      <c r="DI180">
        <v>2</v>
      </c>
      <c r="DJ180">
        <v>4.0599999999999997E-2</v>
      </c>
      <c r="DK180" t="s">
        <v>893</v>
      </c>
      <c r="DL180">
        <v>152</v>
      </c>
      <c r="DM180">
        <v>8252</v>
      </c>
      <c r="DN180" t="s">
        <v>188</v>
      </c>
      <c r="DO180">
        <v>1295</v>
      </c>
      <c r="DP180">
        <v>2405</v>
      </c>
      <c r="DQ180" t="s">
        <v>965</v>
      </c>
      <c r="DR180">
        <v>303</v>
      </c>
      <c r="DS180">
        <v>20080728</v>
      </c>
      <c r="DT180" t="s">
        <v>282</v>
      </c>
      <c r="DU180">
        <v>152</v>
      </c>
      <c r="DV180" t="s">
        <v>1144</v>
      </c>
    </row>
    <row r="181" spans="1:126">
      <c r="A181" t="s">
        <v>160</v>
      </c>
      <c r="B181">
        <v>3</v>
      </c>
      <c r="C181">
        <v>5</v>
      </c>
      <c r="D181">
        <v>67501</v>
      </c>
      <c r="E181" t="s">
        <v>144</v>
      </c>
      <c r="F181" t="s">
        <v>145</v>
      </c>
      <c r="G181">
        <v>20080802</v>
      </c>
      <c r="H181" t="s">
        <v>1176</v>
      </c>
      <c r="I181" t="s">
        <v>236</v>
      </c>
      <c r="J181">
        <v>20080807</v>
      </c>
      <c r="K181">
        <v>20090202</v>
      </c>
      <c r="L181" t="s">
        <v>133</v>
      </c>
      <c r="M181" t="s">
        <v>133</v>
      </c>
      <c r="N181" t="s">
        <v>133</v>
      </c>
      <c r="O181" t="s">
        <v>133</v>
      </c>
      <c r="P181">
        <v>-1.4224000000000001</v>
      </c>
      <c r="Q181" t="s">
        <v>135</v>
      </c>
      <c r="R181" t="s">
        <v>136</v>
      </c>
      <c r="S181" t="s">
        <v>135</v>
      </c>
      <c r="T181" t="s">
        <v>137</v>
      </c>
      <c r="U181" t="s">
        <v>137</v>
      </c>
      <c r="V181">
        <v>0</v>
      </c>
      <c r="W181" t="s">
        <v>200</v>
      </c>
      <c r="X181">
        <v>143.5</v>
      </c>
      <c r="Y181">
        <v>20080731</v>
      </c>
      <c r="Z181" t="s">
        <v>138</v>
      </c>
      <c r="AA181" t="s">
        <v>235</v>
      </c>
      <c r="AB181" t="s">
        <v>1103</v>
      </c>
      <c r="AC181">
        <v>40</v>
      </c>
      <c r="AD181">
        <v>71.540000000000006</v>
      </c>
      <c r="AE181">
        <v>64.72</v>
      </c>
      <c r="AF181">
        <v>10.9</v>
      </c>
      <c r="AG181">
        <v>9.9600000000000009</v>
      </c>
      <c r="AH181">
        <v>10.06</v>
      </c>
      <c r="AI181">
        <v>140</v>
      </c>
      <c r="AJ181" t="s">
        <v>1177</v>
      </c>
      <c r="AK181">
        <v>40</v>
      </c>
      <c r="AL181">
        <v>3</v>
      </c>
      <c r="AM181">
        <v>2</v>
      </c>
      <c r="AN181">
        <v>5</v>
      </c>
      <c r="AO181">
        <v>0</v>
      </c>
      <c r="AP181">
        <v>3146</v>
      </c>
      <c r="AQ181">
        <v>3152</v>
      </c>
      <c r="AR181">
        <v>3150</v>
      </c>
      <c r="AS181">
        <v>13.3</v>
      </c>
      <c r="AT181">
        <v>13.6</v>
      </c>
      <c r="AU181">
        <v>13.5</v>
      </c>
      <c r="AV181">
        <v>2.17</v>
      </c>
      <c r="AW181">
        <v>2.2999999999999998</v>
      </c>
      <c r="AX181">
        <v>2.23</v>
      </c>
      <c r="AY181">
        <v>3985.6</v>
      </c>
      <c r="AZ181">
        <v>4469.2</v>
      </c>
      <c r="BA181">
        <v>4223.3</v>
      </c>
      <c r="BB181">
        <v>2094.6999999999998</v>
      </c>
      <c r="BC181">
        <v>2350.1</v>
      </c>
      <c r="BD181">
        <v>2255.8000000000002</v>
      </c>
      <c r="BE181">
        <v>843</v>
      </c>
      <c r="BF181">
        <v>855</v>
      </c>
      <c r="BG181">
        <v>850</v>
      </c>
      <c r="BH181">
        <v>143.5</v>
      </c>
      <c r="BI181">
        <v>143.9</v>
      </c>
      <c r="BJ181">
        <v>143.6</v>
      </c>
      <c r="BK181">
        <v>87.8</v>
      </c>
      <c r="BL181">
        <v>88</v>
      </c>
      <c r="BM181">
        <v>87.9</v>
      </c>
      <c r="BN181">
        <v>93.7</v>
      </c>
      <c r="BO181">
        <v>94.1</v>
      </c>
      <c r="BP181">
        <v>93.9</v>
      </c>
      <c r="BQ181">
        <v>5.8</v>
      </c>
      <c r="BR181">
        <v>6.1</v>
      </c>
      <c r="BS181">
        <v>6</v>
      </c>
      <c r="BT181">
        <v>32.1</v>
      </c>
      <c r="BU181">
        <v>38</v>
      </c>
      <c r="BV181">
        <v>34.299999999999997</v>
      </c>
      <c r="BW181">
        <v>268</v>
      </c>
      <c r="BX181">
        <v>276</v>
      </c>
      <c r="BY181">
        <v>274</v>
      </c>
      <c r="BZ181">
        <v>9.9</v>
      </c>
      <c r="CA181">
        <v>10.4</v>
      </c>
      <c r="CB181">
        <v>10</v>
      </c>
      <c r="CC181">
        <v>0.4</v>
      </c>
      <c r="CD181">
        <v>0.6</v>
      </c>
      <c r="CE181">
        <v>0.6</v>
      </c>
      <c r="CF181">
        <v>0.49</v>
      </c>
      <c r="CG181">
        <v>0.51</v>
      </c>
      <c r="CH181">
        <v>0.5</v>
      </c>
      <c r="CI181">
        <v>35</v>
      </c>
      <c r="CJ181">
        <v>35</v>
      </c>
      <c r="CK181">
        <v>35</v>
      </c>
      <c r="CL181">
        <v>327.9</v>
      </c>
      <c r="CM181">
        <v>386.9</v>
      </c>
      <c r="CN181">
        <v>376.3</v>
      </c>
      <c r="CO181">
        <v>1660</v>
      </c>
      <c r="CP181">
        <v>720</v>
      </c>
      <c r="CQ181">
        <v>540</v>
      </c>
      <c r="CR181">
        <v>1700</v>
      </c>
      <c r="CS181">
        <v>6.8599999999999994E-2</v>
      </c>
      <c r="CT181">
        <v>8.1299999999999997E-2</v>
      </c>
      <c r="CU181">
        <v>7.4899999999999994E-2</v>
      </c>
      <c r="CV181">
        <v>0.1118</v>
      </c>
      <c r="CW181">
        <v>0.1143</v>
      </c>
      <c r="CX181">
        <v>0.113</v>
      </c>
      <c r="CY181">
        <v>6.8599999999999994E-2</v>
      </c>
      <c r="CZ181">
        <v>7.1099999999999997E-2</v>
      </c>
      <c r="DA181">
        <v>6.9800000000000001E-2</v>
      </c>
      <c r="DB181">
        <v>5.0799999999999998E-2</v>
      </c>
      <c r="DC181">
        <v>5.5899999999999998E-2</v>
      </c>
      <c r="DD181">
        <v>5.33E-2</v>
      </c>
      <c r="DE181">
        <v>5.8400000000000001E-2</v>
      </c>
      <c r="DF181">
        <v>6.8599999999999994E-2</v>
      </c>
      <c r="DG181">
        <v>6.3500000000000001E-2</v>
      </c>
      <c r="DH181">
        <v>2.5000000000000001E-3</v>
      </c>
      <c r="DI181">
        <v>3</v>
      </c>
      <c r="DJ181">
        <v>3.56E-2</v>
      </c>
      <c r="DK181" t="s">
        <v>893</v>
      </c>
      <c r="DL181">
        <v>152</v>
      </c>
      <c r="DM181">
        <v>8252</v>
      </c>
      <c r="DN181" t="s">
        <v>188</v>
      </c>
      <c r="DO181">
        <v>1295</v>
      </c>
      <c r="DP181">
        <v>2405</v>
      </c>
      <c r="DQ181" t="s">
        <v>965</v>
      </c>
      <c r="DR181" t="s">
        <v>1178</v>
      </c>
      <c r="DS181">
        <v>20080802</v>
      </c>
      <c r="DT181" t="s">
        <v>1176</v>
      </c>
      <c r="DU181">
        <v>152</v>
      </c>
      <c r="DV181" t="s">
        <v>1144</v>
      </c>
    </row>
    <row r="182" spans="1:126">
      <c r="A182" t="s">
        <v>160</v>
      </c>
      <c r="B182">
        <v>5</v>
      </c>
      <c r="C182">
        <v>8.6999999999999993</v>
      </c>
      <c r="D182">
        <v>67502</v>
      </c>
      <c r="E182" t="s">
        <v>144</v>
      </c>
      <c r="F182" t="s">
        <v>145</v>
      </c>
      <c r="G182">
        <v>20080807</v>
      </c>
      <c r="H182" t="s">
        <v>257</v>
      </c>
      <c r="I182" t="s">
        <v>236</v>
      </c>
      <c r="J182">
        <v>20080819</v>
      </c>
      <c r="K182">
        <v>20090207</v>
      </c>
      <c r="L182" t="s">
        <v>1179</v>
      </c>
      <c r="M182" t="s">
        <v>1180</v>
      </c>
      <c r="N182" t="s">
        <v>133</v>
      </c>
      <c r="O182" t="s">
        <v>133</v>
      </c>
      <c r="P182">
        <v>0.1724</v>
      </c>
      <c r="Q182" t="s">
        <v>135</v>
      </c>
      <c r="R182" t="s">
        <v>136</v>
      </c>
      <c r="S182" t="s">
        <v>135</v>
      </c>
      <c r="T182" t="s">
        <v>137</v>
      </c>
      <c r="U182" t="s">
        <v>137</v>
      </c>
      <c r="V182">
        <v>0</v>
      </c>
      <c r="W182" t="s">
        <v>147</v>
      </c>
      <c r="X182">
        <v>143.5</v>
      </c>
      <c r="Y182">
        <v>20080805</v>
      </c>
      <c r="Z182" t="s">
        <v>138</v>
      </c>
      <c r="AA182" t="s">
        <v>345</v>
      </c>
      <c r="AB182" t="s">
        <v>1103</v>
      </c>
      <c r="AC182">
        <v>40</v>
      </c>
      <c r="AD182">
        <v>71.489999999999995</v>
      </c>
      <c r="AE182">
        <v>65.7</v>
      </c>
      <c r="AF182">
        <v>10.86</v>
      </c>
      <c r="AG182">
        <v>10.1</v>
      </c>
      <c r="AH182">
        <v>10.33</v>
      </c>
      <c r="AI182">
        <v>90</v>
      </c>
      <c r="AJ182" t="s">
        <v>1181</v>
      </c>
      <c r="AK182">
        <v>40</v>
      </c>
      <c r="AL182">
        <v>4</v>
      </c>
      <c r="AM182">
        <v>4.7</v>
      </c>
      <c r="AN182">
        <v>8.6999999999999993</v>
      </c>
      <c r="AO182">
        <v>0</v>
      </c>
      <c r="AP182">
        <v>3146</v>
      </c>
      <c r="AQ182">
        <v>3154</v>
      </c>
      <c r="AR182">
        <v>3150</v>
      </c>
      <c r="AS182">
        <v>13.4</v>
      </c>
      <c r="AT182">
        <v>13.9</v>
      </c>
      <c r="AU182">
        <v>13.7</v>
      </c>
      <c r="AV182">
        <v>2.16</v>
      </c>
      <c r="AW182">
        <v>2.36</v>
      </c>
      <c r="AX182">
        <v>2.2599999999999998</v>
      </c>
      <c r="AY182">
        <v>4772.8999999999996</v>
      </c>
      <c r="AZ182">
        <v>5748.8</v>
      </c>
      <c r="BA182">
        <v>5143.7</v>
      </c>
      <c r="BB182">
        <v>1956.2</v>
      </c>
      <c r="BC182">
        <v>2206.8000000000002</v>
      </c>
      <c r="BD182">
        <v>2037.3</v>
      </c>
      <c r="BE182">
        <v>828</v>
      </c>
      <c r="BF182">
        <v>875</v>
      </c>
      <c r="BG182">
        <v>851</v>
      </c>
      <c r="BH182">
        <v>143.5</v>
      </c>
      <c r="BI182">
        <v>143.6</v>
      </c>
      <c r="BJ182">
        <v>143.6</v>
      </c>
      <c r="BK182">
        <v>87.5</v>
      </c>
      <c r="BL182">
        <v>88.5</v>
      </c>
      <c r="BM182">
        <v>88</v>
      </c>
      <c r="BN182">
        <v>93.2</v>
      </c>
      <c r="BO182">
        <v>94.2</v>
      </c>
      <c r="BP182">
        <v>93.6</v>
      </c>
      <c r="BQ182">
        <v>5.3</v>
      </c>
      <c r="BR182">
        <v>5.8</v>
      </c>
      <c r="BS182">
        <v>5.6</v>
      </c>
      <c r="BT182">
        <v>34.4</v>
      </c>
      <c r="BU182">
        <v>41.3</v>
      </c>
      <c r="BV182">
        <v>37.200000000000003</v>
      </c>
      <c r="BW182">
        <v>269</v>
      </c>
      <c r="BX182">
        <v>277</v>
      </c>
      <c r="BY182">
        <v>275</v>
      </c>
      <c r="BZ182">
        <v>10</v>
      </c>
      <c r="CA182">
        <v>10.5</v>
      </c>
      <c r="CB182">
        <v>10.3</v>
      </c>
      <c r="CC182">
        <v>0.2</v>
      </c>
      <c r="CD182">
        <v>0.3</v>
      </c>
      <c r="CE182">
        <v>0.2</v>
      </c>
      <c r="CF182">
        <v>0.46</v>
      </c>
      <c r="CG182">
        <v>0.54</v>
      </c>
      <c r="CH182">
        <v>0.5</v>
      </c>
      <c r="CI182">
        <v>35</v>
      </c>
      <c r="CJ182">
        <v>35</v>
      </c>
      <c r="CK182">
        <v>35</v>
      </c>
      <c r="CL182">
        <v>106.9</v>
      </c>
      <c r="CM182">
        <v>144.9</v>
      </c>
      <c r="CN182">
        <v>119.4</v>
      </c>
      <c r="CO182">
        <v>1660</v>
      </c>
      <c r="CP182">
        <v>720</v>
      </c>
      <c r="CQ182">
        <v>540</v>
      </c>
      <c r="CR182">
        <v>1750</v>
      </c>
      <c r="CS182">
        <v>8.8900000000000007E-2</v>
      </c>
      <c r="CT182">
        <v>9.6500000000000002E-2</v>
      </c>
      <c r="CU182">
        <v>9.3299999999999994E-2</v>
      </c>
      <c r="CV182">
        <v>0.1041</v>
      </c>
      <c r="CW182">
        <v>0.1143</v>
      </c>
      <c r="CX182">
        <v>0.1086</v>
      </c>
      <c r="CY182">
        <v>7.1099999999999997E-2</v>
      </c>
      <c r="CZ182">
        <v>7.3700000000000002E-2</v>
      </c>
      <c r="DA182">
        <v>7.1800000000000003E-2</v>
      </c>
      <c r="DB182">
        <v>6.3500000000000001E-2</v>
      </c>
      <c r="DC182">
        <v>6.8599999999999994E-2</v>
      </c>
      <c r="DD182">
        <v>6.6000000000000003E-2</v>
      </c>
      <c r="DE182">
        <v>5.5899999999999998E-2</v>
      </c>
      <c r="DF182">
        <v>6.3500000000000001E-2</v>
      </c>
      <c r="DG182">
        <v>5.9700000000000003E-2</v>
      </c>
      <c r="DH182">
        <v>2.5000000000000001E-3</v>
      </c>
      <c r="DI182">
        <v>4</v>
      </c>
      <c r="DJ182">
        <v>3.8100000000000002E-2</v>
      </c>
      <c r="DK182" t="s">
        <v>1151</v>
      </c>
      <c r="DL182">
        <v>320</v>
      </c>
      <c r="DM182">
        <v>8252</v>
      </c>
      <c r="DN182" t="s">
        <v>188</v>
      </c>
      <c r="DO182">
        <v>2004</v>
      </c>
      <c r="DP182">
        <v>2405</v>
      </c>
      <c r="DQ182" t="s">
        <v>965</v>
      </c>
      <c r="DR182">
        <v>175</v>
      </c>
      <c r="DS182">
        <v>20080807</v>
      </c>
      <c r="DT182" t="s">
        <v>257</v>
      </c>
      <c r="DU182">
        <v>320</v>
      </c>
      <c r="DV182" t="s">
        <v>1144</v>
      </c>
    </row>
    <row r="183" spans="1:126">
      <c r="A183" t="s">
        <v>126</v>
      </c>
      <c r="B183">
        <v>4</v>
      </c>
      <c r="C183">
        <v>28.1</v>
      </c>
      <c r="D183">
        <v>67549</v>
      </c>
      <c r="E183" t="s">
        <v>577</v>
      </c>
      <c r="F183" t="s">
        <v>145</v>
      </c>
      <c r="G183">
        <v>20080815</v>
      </c>
      <c r="H183" t="s">
        <v>709</v>
      </c>
      <c r="I183" t="s">
        <v>295</v>
      </c>
      <c r="J183">
        <v>20080822</v>
      </c>
      <c r="K183" t="s">
        <v>624</v>
      </c>
      <c r="L183" t="s">
        <v>1037</v>
      </c>
      <c r="M183" t="s">
        <v>133</v>
      </c>
      <c r="N183" t="s">
        <v>133</v>
      </c>
      <c r="O183" t="s">
        <v>133</v>
      </c>
      <c r="P183">
        <v>2.5059</v>
      </c>
      <c r="Q183" t="s">
        <v>135</v>
      </c>
      <c r="R183" t="s">
        <v>136</v>
      </c>
      <c r="S183" t="s">
        <v>135</v>
      </c>
      <c r="T183" t="s">
        <v>137</v>
      </c>
      <c r="U183" t="s">
        <v>137</v>
      </c>
      <c r="V183">
        <v>0</v>
      </c>
      <c r="W183" t="s">
        <v>151</v>
      </c>
      <c r="X183">
        <v>143.5</v>
      </c>
      <c r="Y183">
        <v>20080813</v>
      </c>
      <c r="Z183" t="s">
        <v>138</v>
      </c>
      <c r="AA183" t="s">
        <v>1007</v>
      </c>
      <c r="AB183" t="s">
        <v>1182</v>
      </c>
      <c r="AC183">
        <v>40</v>
      </c>
      <c r="AD183">
        <v>59.03</v>
      </c>
      <c r="AE183">
        <v>52.93</v>
      </c>
      <c r="AF183">
        <v>10.16</v>
      </c>
      <c r="AG183">
        <v>9.2200000000000006</v>
      </c>
      <c r="AH183">
        <v>9.4</v>
      </c>
      <c r="AI183">
        <v>90</v>
      </c>
      <c r="AJ183" t="s">
        <v>1183</v>
      </c>
      <c r="AK183">
        <v>40</v>
      </c>
      <c r="AL183">
        <v>12.4</v>
      </c>
      <c r="AM183">
        <v>15.7</v>
      </c>
      <c r="AN183">
        <v>28.1</v>
      </c>
      <c r="AO183">
        <v>0</v>
      </c>
      <c r="AP183">
        <v>3147</v>
      </c>
      <c r="AQ183">
        <v>3158</v>
      </c>
      <c r="AR183">
        <v>3152.6</v>
      </c>
      <c r="AS183">
        <v>13</v>
      </c>
      <c r="AT183">
        <v>13.4</v>
      </c>
      <c r="AU183">
        <v>13.2</v>
      </c>
      <c r="AV183">
        <v>2.21</v>
      </c>
      <c r="AW183">
        <v>2.2799999999999998</v>
      </c>
      <c r="AX183">
        <v>2.2400000000000002</v>
      </c>
      <c r="AY183">
        <v>5.9</v>
      </c>
      <c r="AZ183">
        <v>6.1</v>
      </c>
      <c r="BA183">
        <v>6</v>
      </c>
      <c r="BB183" t="s">
        <v>168</v>
      </c>
      <c r="BC183" t="s">
        <v>168</v>
      </c>
      <c r="BD183" t="s">
        <v>168</v>
      </c>
      <c r="BE183">
        <v>843</v>
      </c>
      <c r="BF183">
        <v>872</v>
      </c>
      <c r="BG183">
        <v>855</v>
      </c>
      <c r="BH183">
        <v>142.6</v>
      </c>
      <c r="BI183">
        <v>143.80000000000001</v>
      </c>
      <c r="BJ183">
        <v>143.4</v>
      </c>
      <c r="BK183">
        <v>87.4</v>
      </c>
      <c r="BL183">
        <v>88.2</v>
      </c>
      <c r="BM183">
        <v>87.9</v>
      </c>
      <c r="BN183">
        <v>93.1</v>
      </c>
      <c r="BO183">
        <v>93.9</v>
      </c>
      <c r="BP183">
        <v>93.5</v>
      </c>
      <c r="BQ183">
        <v>5.0999999999999996</v>
      </c>
      <c r="BR183">
        <v>5.9</v>
      </c>
      <c r="BS183">
        <v>5.6</v>
      </c>
      <c r="BT183">
        <v>35.799999999999997</v>
      </c>
      <c r="BU183">
        <v>43.8</v>
      </c>
      <c r="BV183">
        <v>39.700000000000003</v>
      </c>
      <c r="BW183">
        <v>276</v>
      </c>
      <c r="BX183">
        <v>276</v>
      </c>
      <c r="BY183">
        <v>276</v>
      </c>
      <c r="BZ183">
        <v>9.5</v>
      </c>
      <c r="CA183">
        <v>10.1</v>
      </c>
      <c r="CB183">
        <v>9.5</v>
      </c>
      <c r="CC183">
        <v>0.2</v>
      </c>
      <c r="CD183">
        <v>0.4</v>
      </c>
      <c r="CE183">
        <v>0.3</v>
      </c>
      <c r="CF183">
        <v>0.45</v>
      </c>
      <c r="CG183">
        <v>0.55000000000000004</v>
      </c>
      <c r="CH183">
        <v>0.5</v>
      </c>
      <c r="CI183">
        <v>35</v>
      </c>
      <c r="CJ183">
        <v>35</v>
      </c>
      <c r="CK183">
        <v>35</v>
      </c>
      <c r="CL183">
        <v>82.1</v>
      </c>
      <c r="CM183">
        <v>121.8</v>
      </c>
      <c r="CN183">
        <v>105.8</v>
      </c>
      <c r="CO183">
        <v>1660</v>
      </c>
      <c r="CP183">
        <v>720</v>
      </c>
      <c r="CQ183">
        <v>540</v>
      </c>
      <c r="CR183">
        <v>1750</v>
      </c>
      <c r="CS183">
        <v>5.0799999999999998E-2</v>
      </c>
      <c r="CT183">
        <v>5.0799999999999998E-2</v>
      </c>
      <c r="CU183">
        <v>5.0799999999999998E-2</v>
      </c>
      <c r="CV183">
        <v>8.3799999999999999E-2</v>
      </c>
      <c r="CW183">
        <v>8.3799999999999999E-2</v>
      </c>
      <c r="CX183">
        <v>8.3799999999999999E-2</v>
      </c>
      <c r="CY183">
        <v>7.3700000000000002E-2</v>
      </c>
      <c r="CZ183">
        <v>7.3700000000000002E-2</v>
      </c>
      <c r="DA183">
        <v>7.3700000000000002E-2</v>
      </c>
      <c r="DB183">
        <v>5.0799999999999998E-2</v>
      </c>
      <c r="DC183">
        <v>6.0999999999999999E-2</v>
      </c>
      <c r="DD183">
        <v>5.5899999999999998E-2</v>
      </c>
      <c r="DE183">
        <v>5.8400000000000001E-2</v>
      </c>
      <c r="DF183">
        <v>5.8400000000000001E-2</v>
      </c>
      <c r="DG183">
        <v>5.8400000000000001E-2</v>
      </c>
      <c r="DH183">
        <v>0</v>
      </c>
      <c r="DI183">
        <v>6</v>
      </c>
      <c r="DJ183">
        <v>4.3200000000000002E-2</v>
      </c>
      <c r="DK183" t="s">
        <v>1085</v>
      </c>
      <c r="DL183" t="s">
        <v>1163</v>
      </c>
      <c r="DM183">
        <v>8252</v>
      </c>
      <c r="DN183">
        <v>8231</v>
      </c>
      <c r="DO183" t="s">
        <v>1143</v>
      </c>
      <c r="DP183" t="s">
        <v>403</v>
      </c>
      <c r="DQ183" t="s">
        <v>142</v>
      </c>
      <c r="DR183">
        <v>5</v>
      </c>
      <c r="DS183">
        <v>20080815</v>
      </c>
      <c r="DT183" t="s">
        <v>709</v>
      </c>
      <c r="DU183">
        <v>189</v>
      </c>
      <c r="DV183" t="s">
        <v>1144</v>
      </c>
    </row>
    <row r="184" spans="1:126">
      <c r="A184" t="s">
        <v>126</v>
      </c>
      <c r="B184">
        <v>4</v>
      </c>
      <c r="C184">
        <v>14.1</v>
      </c>
      <c r="D184">
        <v>67923</v>
      </c>
      <c r="E184" t="s">
        <v>144</v>
      </c>
      <c r="F184" t="s">
        <v>145</v>
      </c>
      <c r="G184">
        <v>20080823</v>
      </c>
      <c r="H184" t="s">
        <v>202</v>
      </c>
      <c r="I184" t="s">
        <v>295</v>
      </c>
      <c r="J184">
        <v>20080829</v>
      </c>
      <c r="K184" t="s">
        <v>624</v>
      </c>
      <c r="L184" t="s">
        <v>1037</v>
      </c>
      <c r="M184" t="s">
        <v>133</v>
      </c>
      <c r="N184" t="s">
        <v>133</v>
      </c>
      <c r="O184" t="s">
        <v>133</v>
      </c>
      <c r="P184">
        <v>2.5</v>
      </c>
      <c r="Q184" t="s">
        <v>135</v>
      </c>
      <c r="R184" t="s">
        <v>136</v>
      </c>
      <c r="S184" t="s">
        <v>135</v>
      </c>
      <c r="T184" t="s">
        <v>137</v>
      </c>
      <c r="U184" t="s">
        <v>137</v>
      </c>
      <c r="V184">
        <v>0</v>
      </c>
      <c r="W184" t="s">
        <v>147</v>
      </c>
      <c r="X184">
        <v>143.5</v>
      </c>
      <c r="Y184">
        <v>20080821</v>
      </c>
      <c r="Z184" t="s">
        <v>138</v>
      </c>
      <c r="AA184" t="s">
        <v>715</v>
      </c>
      <c r="AB184" t="s">
        <v>1182</v>
      </c>
      <c r="AC184">
        <v>40</v>
      </c>
      <c r="AD184">
        <v>71.48</v>
      </c>
      <c r="AE184">
        <v>65.72</v>
      </c>
      <c r="AF184">
        <v>10.86</v>
      </c>
      <c r="AG184">
        <v>10.11</v>
      </c>
      <c r="AH184">
        <v>10.24</v>
      </c>
      <c r="AI184">
        <v>210</v>
      </c>
      <c r="AJ184" t="s">
        <v>1187</v>
      </c>
      <c r="AK184">
        <v>40</v>
      </c>
      <c r="AL184">
        <v>5.7</v>
      </c>
      <c r="AM184">
        <v>8.4</v>
      </c>
      <c r="AN184">
        <v>14.1</v>
      </c>
      <c r="AO184">
        <v>0</v>
      </c>
      <c r="AP184">
        <v>3150</v>
      </c>
      <c r="AQ184">
        <v>3158</v>
      </c>
      <c r="AR184">
        <v>3153.6</v>
      </c>
      <c r="AS184">
        <v>13.4</v>
      </c>
      <c r="AT184">
        <v>13.5</v>
      </c>
      <c r="AU184">
        <v>13.5</v>
      </c>
      <c r="AV184">
        <v>2.31</v>
      </c>
      <c r="AW184">
        <v>2.34</v>
      </c>
      <c r="AX184">
        <v>2.33</v>
      </c>
      <c r="AY184">
        <v>6.3</v>
      </c>
      <c r="AZ184">
        <v>6.6</v>
      </c>
      <c r="BA184">
        <v>6.5</v>
      </c>
      <c r="BB184" t="s">
        <v>168</v>
      </c>
      <c r="BC184" t="s">
        <v>168</v>
      </c>
      <c r="BD184" t="s">
        <v>168</v>
      </c>
      <c r="BE184">
        <v>834</v>
      </c>
      <c r="BF184">
        <v>857</v>
      </c>
      <c r="BG184">
        <v>847</v>
      </c>
      <c r="BH184">
        <v>143.30000000000001</v>
      </c>
      <c r="BI184">
        <v>143.80000000000001</v>
      </c>
      <c r="BJ184">
        <v>143.6</v>
      </c>
      <c r="BK184">
        <v>87.7</v>
      </c>
      <c r="BL184">
        <v>88.1</v>
      </c>
      <c r="BM184">
        <v>87.9</v>
      </c>
      <c r="BN184">
        <v>93.4</v>
      </c>
      <c r="BO184">
        <v>93.8</v>
      </c>
      <c r="BP184">
        <v>93.6</v>
      </c>
      <c r="BQ184">
        <v>5.4</v>
      </c>
      <c r="BR184">
        <v>6</v>
      </c>
      <c r="BS184">
        <v>5.7</v>
      </c>
      <c r="BT184">
        <v>30.1</v>
      </c>
      <c r="BU184">
        <v>33.6</v>
      </c>
      <c r="BV184">
        <v>31.7</v>
      </c>
      <c r="BW184">
        <v>276</v>
      </c>
      <c r="BX184">
        <v>279</v>
      </c>
      <c r="BY184">
        <v>276</v>
      </c>
      <c r="BZ184">
        <v>7.4</v>
      </c>
      <c r="CA184">
        <v>8.1</v>
      </c>
      <c r="CB184">
        <v>8</v>
      </c>
      <c r="CC184">
        <v>0.4</v>
      </c>
      <c r="CD184">
        <v>0.4</v>
      </c>
      <c r="CE184">
        <v>0.4</v>
      </c>
      <c r="CF184">
        <v>0.45</v>
      </c>
      <c r="CG184">
        <v>0.52</v>
      </c>
      <c r="CH184">
        <v>0.5</v>
      </c>
      <c r="CI184">
        <v>35</v>
      </c>
      <c r="CJ184">
        <v>35</v>
      </c>
      <c r="CK184">
        <v>35</v>
      </c>
      <c r="CL184">
        <v>147.19999999999999</v>
      </c>
      <c r="CM184">
        <v>215.2</v>
      </c>
      <c r="CN184">
        <v>179.9</v>
      </c>
      <c r="CO184">
        <v>1660</v>
      </c>
      <c r="CP184">
        <v>720</v>
      </c>
      <c r="CQ184">
        <v>540</v>
      </c>
      <c r="CR184">
        <v>1630</v>
      </c>
      <c r="CS184">
        <v>5.0799999999999998E-2</v>
      </c>
      <c r="CT184">
        <v>5.0799999999999998E-2</v>
      </c>
      <c r="CU184">
        <v>5.0799999999999998E-2</v>
      </c>
      <c r="CV184">
        <v>8.3799999999999999E-2</v>
      </c>
      <c r="CW184">
        <v>8.3799999999999999E-2</v>
      </c>
      <c r="CX184">
        <v>8.3799999999999999E-2</v>
      </c>
      <c r="CY184">
        <v>7.3700000000000002E-2</v>
      </c>
      <c r="CZ184">
        <v>7.3700000000000002E-2</v>
      </c>
      <c r="DA184">
        <v>7.3700000000000002E-2</v>
      </c>
      <c r="DB184">
        <v>5.0799999999999998E-2</v>
      </c>
      <c r="DC184">
        <v>6.0999999999999999E-2</v>
      </c>
      <c r="DD184">
        <v>5.5899999999999998E-2</v>
      </c>
      <c r="DE184">
        <v>5.8400000000000001E-2</v>
      </c>
      <c r="DF184">
        <v>5.8400000000000001E-2</v>
      </c>
      <c r="DG184">
        <v>5.8400000000000001E-2</v>
      </c>
      <c r="DH184">
        <v>0</v>
      </c>
      <c r="DI184">
        <v>8</v>
      </c>
      <c r="DJ184">
        <v>5.33E-2</v>
      </c>
      <c r="DK184" t="s">
        <v>1085</v>
      </c>
      <c r="DL184" t="s">
        <v>1163</v>
      </c>
      <c r="DM184">
        <v>8252</v>
      </c>
      <c r="DN184">
        <v>8231</v>
      </c>
      <c r="DO184" t="s">
        <v>1143</v>
      </c>
      <c r="DP184" t="s">
        <v>516</v>
      </c>
      <c r="DQ184" t="s">
        <v>644</v>
      </c>
      <c r="DR184" t="s">
        <v>1188</v>
      </c>
      <c r="DS184">
        <v>20080823</v>
      </c>
      <c r="DT184" t="s">
        <v>202</v>
      </c>
      <c r="DU184">
        <v>189</v>
      </c>
      <c r="DV184" t="s">
        <v>1144</v>
      </c>
    </row>
    <row r="185" spans="1:126">
      <c r="A185" t="s">
        <v>126</v>
      </c>
      <c r="B185">
        <v>4</v>
      </c>
      <c r="C185">
        <v>17.899999999999999</v>
      </c>
      <c r="D185">
        <v>67550</v>
      </c>
      <c r="E185" t="s">
        <v>577</v>
      </c>
      <c r="F185" t="s">
        <v>145</v>
      </c>
      <c r="G185">
        <v>20080828</v>
      </c>
      <c r="H185" t="s">
        <v>481</v>
      </c>
      <c r="I185" t="s">
        <v>236</v>
      </c>
      <c r="J185">
        <v>20080829</v>
      </c>
      <c r="K185" t="s">
        <v>624</v>
      </c>
      <c r="L185" t="s">
        <v>963</v>
      </c>
      <c r="M185" t="s">
        <v>897</v>
      </c>
      <c r="N185" t="s">
        <v>133</v>
      </c>
      <c r="O185" t="s">
        <v>133</v>
      </c>
      <c r="P185">
        <v>9.4600000000000004E-2</v>
      </c>
      <c r="Q185" t="s">
        <v>135</v>
      </c>
      <c r="R185" t="s">
        <v>136</v>
      </c>
      <c r="S185" t="s">
        <v>135</v>
      </c>
      <c r="T185" t="s">
        <v>137</v>
      </c>
      <c r="U185" t="s">
        <v>137</v>
      </c>
      <c r="V185">
        <v>0</v>
      </c>
      <c r="W185" t="s">
        <v>151</v>
      </c>
      <c r="X185">
        <v>143.5</v>
      </c>
      <c r="Y185">
        <v>20080826</v>
      </c>
      <c r="Z185" t="s">
        <v>138</v>
      </c>
      <c r="AA185" t="s">
        <v>1189</v>
      </c>
      <c r="AB185" t="s">
        <v>1182</v>
      </c>
      <c r="AC185">
        <v>40</v>
      </c>
      <c r="AD185">
        <v>58.96</v>
      </c>
      <c r="AE185">
        <v>51.89</v>
      </c>
      <c r="AF185">
        <v>10.130000000000001</v>
      </c>
      <c r="AG185">
        <v>9.08</v>
      </c>
      <c r="AH185">
        <v>9.3000000000000007</v>
      </c>
      <c r="AI185">
        <v>-20</v>
      </c>
      <c r="AJ185" t="s">
        <v>1190</v>
      </c>
      <c r="AK185">
        <v>40</v>
      </c>
      <c r="AL185">
        <v>10.9</v>
      </c>
      <c r="AM185">
        <v>7</v>
      </c>
      <c r="AN185">
        <v>17.899999999999999</v>
      </c>
      <c r="AO185">
        <v>0</v>
      </c>
      <c r="AP185">
        <v>3145</v>
      </c>
      <c r="AQ185">
        <v>3154</v>
      </c>
      <c r="AR185">
        <v>3149.5</v>
      </c>
      <c r="AS185">
        <v>13.1</v>
      </c>
      <c r="AT185">
        <v>13.8</v>
      </c>
      <c r="AU185">
        <v>13.4</v>
      </c>
      <c r="AV185">
        <v>2.2400000000000002</v>
      </c>
      <c r="AW185">
        <v>2.35</v>
      </c>
      <c r="AX185">
        <v>2.31</v>
      </c>
      <c r="AY185">
        <v>6.4</v>
      </c>
      <c r="AZ185">
        <v>6.5</v>
      </c>
      <c r="BA185">
        <v>6.5</v>
      </c>
      <c r="BB185" t="s">
        <v>168</v>
      </c>
      <c r="BC185" t="s">
        <v>168</v>
      </c>
      <c r="BD185" t="s">
        <v>168</v>
      </c>
      <c r="BE185">
        <v>841</v>
      </c>
      <c r="BF185">
        <v>860</v>
      </c>
      <c r="BG185">
        <v>850</v>
      </c>
      <c r="BH185">
        <v>143</v>
      </c>
      <c r="BI185">
        <v>144.19999999999999</v>
      </c>
      <c r="BJ185">
        <v>143.5</v>
      </c>
      <c r="BK185">
        <v>87.2</v>
      </c>
      <c r="BL185">
        <v>88.2</v>
      </c>
      <c r="BM185">
        <v>87.9</v>
      </c>
      <c r="BN185">
        <v>93.1</v>
      </c>
      <c r="BO185">
        <v>93.8</v>
      </c>
      <c r="BP185">
        <v>93.4</v>
      </c>
      <c r="BQ185">
        <v>5.4</v>
      </c>
      <c r="BR185">
        <v>6.1</v>
      </c>
      <c r="BS185">
        <v>5.6</v>
      </c>
      <c r="BT185">
        <v>31.1</v>
      </c>
      <c r="BU185">
        <v>35.9</v>
      </c>
      <c r="BV185">
        <v>33.200000000000003</v>
      </c>
      <c r="BW185">
        <v>276</v>
      </c>
      <c r="BX185">
        <v>276</v>
      </c>
      <c r="BY185">
        <v>276</v>
      </c>
      <c r="BZ185">
        <v>8.4</v>
      </c>
      <c r="CA185">
        <v>9.5</v>
      </c>
      <c r="CB185">
        <v>8.6999999999999993</v>
      </c>
      <c r="CC185">
        <v>0.3</v>
      </c>
      <c r="CD185">
        <v>0.4</v>
      </c>
      <c r="CE185">
        <v>0.4</v>
      </c>
      <c r="CF185">
        <v>0.5</v>
      </c>
      <c r="CG185">
        <v>0.52</v>
      </c>
      <c r="CH185">
        <v>0.5</v>
      </c>
      <c r="CI185">
        <v>35</v>
      </c>
      <c r="CJ185">
        <v>35</v>
      </c>
      <c r="CK185">
        <v>35</v>
      </c>
      <c r="CL185">
        <v>286</v>
      </c>
      <c r="CM185">
        <v>393.6</v>
      </c>
      <c r="CN185">
        <v>337.3</v>
      </c>
      <c r="CO185">
        <v>1660</v>
      </c>
      <c r="CP185">
        <v>720</v>
      </c>
      <c r="CQ185">
        <v>540</v>
      </c>
      <c r="CR185">
        <v>1860</v>
      </c>
      <c r="CS185">
        <v>5.0799999999999998E-2</v>
      </c>
      <c r="CT185">
        <v>5.0799999999999998E-2</v>
      </c>
      <c r="CU185">
        <v>5.0799999999999998E-2</v>
      </c>
      <c r="CV185">
        <v>8.6400000000000005E-2</v>
      </c>
      <c r="CW185">
        <v>8.6400000000000005E-2</v>
      </c>
      <c r="CX185">
        <v>8.6400000000000005E-2</v>
      </c>
      <c r="CY185">
        <v>7.3700000000000002E-2</v>
      </c>
      <c r="CZ185">
        <v>7.3700000000000002E-2</v>
      </c>
      <c r="DA185">
        <v>7.3700000000000002E-2</v>
      </c>
      <c r="DB185">
        <v>5.0799999999999998E-2</v>
      </c>
      <c r="DC185">
        <v>6.0999999999999999E-2</v>
      </c>
      <c r="DD185">
        <v>5.5899999999999998E-2</v>
      </c>
      <c r="DE185">
        <v>5.8400000000000001E-2</v>
      </c>
      <c r="DF185">
        <v>5.8400000000000001E-2</v>
      </c>
      <c r="DG185">
        <v>5.8400000000000001E-2</v>
      </c>
      <c r="DH185">
        <v>0</v>
      </c>
      <c r="DI185">
        <v>9</v>
      </c>
      <c r="DJ185">
        <v>4.5699999999999998E-2</v>
      </c>
      <c r="DK185" t="s">
        <v>1085</v>
      </c>
      <c r="DL185" t="s">
        <v>1163</v>
      </c>
      <c r="DM185">
        <v>8252</v>
      </c>
      <c r="DN185">
        <v>8231</v>
      </c>
      <c r="DO185" t="s">
        <v>1143</v>
      </c>
      <c r="DP185" t="s">
        <v>403</v>
      </c>
      <c r="DQ185" t="s">
        <v>142</v>
      </c>
      <c r="DR185" t="s">
        <v>1191</v>
      </c>
      <c r="DS185">
        <v>20080828</v>
      </c>
      <c r="DT185" t="s">
        <v>481</v>
      </c>
      <c r="DU185">
        <v>189</v>
      </c>
      <c r="DV185" t="s">
        <v>1144</v>
      </c>
    </row>
    <row r="186" spans="1:126">
      <c r="A186" t="s">
        <v>126</v>
      </c>
      <c r="B186">
        <v>4</v>
      </c>
      <c r="C186">
        <v>8.8000000000000007</v>
      </c>
      <c r="D186">
        <v>67924</v>
      </c>
      <c r="E186" t="s">
        <v>144</v>
      </c>
      <c r="F186" t="s">
        <v>145</v>
      </c>
      <c r="G186">
        <v>20080831</v>
      </c>
      <c r="H186" t="s">
        <v>205</v>
      </c>
      <c r="I186" t="s">
        <v>236</v>
      </c>
      <c r="J186">
        <v>20080908</v>
      </c>
      <c r="K186">
        <v>20090303</v>
      </c>
      <c r="L186" t="s">
        <v>1140</v>
      </c>
      <c r="M186" t="s">
        <v>1156</v>
      </c>
      <c r="N186" t="s">
        <v>133</v>
      </c>
      <c r="O186" t="s">
        <v>133</v>
      </c>
      <c r="P186">
        <v>0.2155</v>
      </c>
      <c r="Q186" t="s">
        <v>135</v>
      </c>
      <c r="R186" t="s">
        <v>136</v>
      </c>
      <c r="S186" t="s">
        <v>135</v>
      </c>
      <c r="T186" t="s">
        <v>137</v>
      </c>
      <c r="U186" t="s">
        <v>137</v>
      </c>
      <c r="V186">
        <v>0</v>
      </c>
      <c r="W186" t="s">
        <v>147</v>
      </c>
      <c r="X186">
        <v>143.5</v>
      </c>
      <c r="Y186">
        <v>20080829</v>
      </c>
      <c r="Z186" t="s">
        <v>138</v>
      </c>
      <c r="AA186" t="s">
        <v>426</v>
      </c>
      <c r="AB186" t="s">
        <v>1182</v>
      </c>
      <c r="AC186">
        <v>40</v>
      </c>
      <c r="AD186">
        <v>71.45</v>
      </c>
      <c r="AE186">
        <v>65.78</v>
      </c>
      <c r="AF186">
        <v>10.87</v>
      </c>
      <c r="AG186">
        <v>10.11</v>
      </c>
      <c r="AH186">
        <v>10.28</v>
      </c>
      <c r="AI186">
        <v>30</v>
      </c>
      <c r="AJ186" t="s">
        <v>1192</v>
      </c>
      <c r="AK186">
        <v>40</v>
      </c>
      <c r="AL186">
        <v>6.1</v>
      </c>
      <c r="AM186">
        <v>2.7</v>
      </c>
      <c r="AN186">
        <v>8.8000000000000007</v>
      </c>
      <c r="AO186">
        <v>0</v>
      </c>
      <c r="AP186">
        <v>3150</v>
      </c>
      <c r="AQ186">
        <v>3156</v>
      </c>
      <c r="AR186">
        <v>3153.5</v>
      </c>
      <c r="AS186">
        <v>13.5</v>
      </c>
      <c r="AT186">
        <v>13.6</v>
      </c>
      <c r="AU186">
        <v>13.6</v>
      </c>
      <c r="AV186">
        <v>2.27</v>
      </c>
      <c r="AW186">
        <v>2.33</v>
      </c>
      <c r="AX186">
        <v>2.31</v>
      </c>
      <c r="AY186">
        <v>6.1</v>
      </c>
      <c r="AZ186">
        <v>6.5</v>
      </c>
      <c r="BA186">
        <v>6.4</v>
      </c>
      <c r="BB186" t="s">
        <v>168</v>
      </c>
      <c r="BC186" t="s">
        <v>168</v>
      </c>
      <c r="BD186" t="s">
        <v>168</v>
      </c>
      <c r="BE186">
        <v>834</v>
      </c>
      <c r="BF186">
        <v>854</v>
      </c>
      <c r="BG186">
        <v>846</v>
      </c>
      <c r="BH186">
        <v>143.1</v>
      </c>
      <c r="BI186">
        <v>143.80000000000001</v>
      </c>
      <c r="BJ186">
        <v>143.4</v>
      </c>
      <c r="BK186">
        <v>87.4</v>
      </c>
      <c r="BL186">
        <v>88.2</v>
      </c>
      <c r="BM186">
        <v>87.8</v>
      </c>
      <c r="BN186">
        <v>93.3</v>
      </c>
      <c r="BO186">
        <v>93.8</v>
      </c>
      <c r="BP186">
        <v>93.6</v>
      </c>
      <c r="BQ186">
        <v>5.5</v>
      </c>
      <c r="BR186">
        <v>6.2</v>
      </c>
      <c r="BS186">
        <v>5.8</v>
      </c>
      <c r="BT186">
        <v>30.2</v>
      </c>
      <c r="BU186">
        <v>33.5</v>
      </c>
      <c r="BV186">
        <v>31.6</v>
      </c>
      <c r="BW186">
        <v>276</v>
      </c>
      <c r="BX186">
        <v>276</v>
      </c>
      <c r="BY186">
        <v>276</v>
      </c>
      <c r="BZ186">
        <v>8.4</v>
      </c>
      <c r="CA186">
        <v>8.4</v>
      </c>
      <c r="CB186">
        <v>8.4</v>
      </c>
      <c r="CC186">
        <v>0.3</v>
      </c>
      <c r="CD186">
        <v>0.3</v>
      </c>
      <c r="CE186">
        <v>0.3</v>
      </c>
      <c r="CF186">
        <v>0.45</v>
      </c>
      <c r="CG186">
        <v>0.55000000000000004</v>
      </c>
      <c r="CH186">
        <v>0.5</v>
      </c>
      <c r="CI186">
        <v>35</v>
      </c>
      <c r="CJ186">
        <v>35</v>
      </c>
      <c r="CK186">
        <v>35</v>
      </c>
      <c r="CL186">
        <v>147.19999999999999</v>
      </c>
      <c r="CM186">
        <v>172.7</v>
      </c>
      <c r="CN186">
        <v>163.1</v>
      </c>
      <c r="CO186">
        <v>1660</v>
      </c>
      <c r="CP186">
        <v>720</v>
      </c>
      <c r="CQ186">
        <v>540</v>
      </c>
      <c r="CR186">
        <v>1810</v>
      </c>
      <c r="CS186">
        <v>6.0999999999999999E-2</v>
      </c>
      <c r="CT186">
        <v>6.0999999999999999E-2</v>
      </c>
      <c r="CU186">
        <v>6.0999999999999999E-2</v>
      </c>
      <c r="CV186">
        <v>0.10920000000000001</v>
      </c>
      <c r="CW186">
        <v>0.10920000000000001</v>
      </c>
      <c r="CX186">
        <v>0.10920000000000001</v>
      </c>
      <c r="CY186">
        <v>7.3700000000000002E-2</v>
      </c>
      <c r="CZ186">
        <v>7.3700000000000002E-2</v>
      </c>
      <c r="DA186">
        <v>7.3700000000000002E-2</v>
      </c>
      <c r="DB186">
        <v>5.8400000000000001E-2</v>
      </c>
      <c r="DC186">
        <v>6.3500000000000001E-2</v>
      </c>
      <c r="DD186">
        <v>6.0999999999999999E-2</v>
      </c>
      <c r="DE186">
        <v>5.5899999999999998E-2</v>
      </c>
      <c r="DF186">
        <v>7.1099999999999997E-2</v>
      </c>
      <c r="DG186">
        <v>6.3500000000000001E-2</v>
      </c>
      <c r="DH186">
        <v>0</v>
      </c>
      <c r="DI186">
        <v>10</v>
      </c>
      <c r="DJ186">
        <v>6.0999999999999999E-2</v>
      </c>
      <c r="DK186" t="s">
        <v>1085</v>
      </c>
      <c r="DL186" t="s">
        <v>1163</v>
      </c>
      <c r="DM186">
        <v>8252</v>
      </c>
      <c r="DN186">
        <v>8231</v>
      </c>
      <c r="DO186" t="s">
        <v>1143</v>
      </c>
      <c r="DP186" t="s">
        <v>499</v>
      </c>
      <c r="DQ186" t="s">
        <v>142</v>
      </c>
      <c r="DR186">
        <v>6</v>
      </c>
      <c r="DS186">
        <v>20080831</v>
      </c>
      <c r="DT186" t="s">
        <v>205</v>
      </c>
      <c r="DU186">
        <v>189</v>
      </c>
      <c r="DV186" t="s">
        <v>1144</v>
      </c>
    </row>
    <row r="187" spans="1:126">
      <c r="A187" t="s">
        <v>126</v>
      </c>
      <c r="B187">
        <v>4</v>
      </c>
      <c r="C187">
        <v>7.9</v>
      </c>
      <c r="D187">
        <v>68203</v>
      </c>
      <c r="E187" t="s">
        <v>144</v>
      </c>
      <c r="F187" t="s">
        <v>145</v>
      </c>
      <c r="G187">
        <v>20081109</v>
      </c>
      <c r="H187" t="s">
        <v>195</v>
      </c>
      <c r="I187" t="s">
        <v>236</v>
      </c>
      <c r="J187">
        <v>20081119</v>
      </c>
      <c r="K187">
        <v>20090509</v>
      </c>
      <c r="L187" t="s">
        <v>133</v>
      </c>
      <c r="M187" t="s">
        <v>133</v>
      </c>
      <c r="N187" t="s">
        <v>133</v>
      </c>
      <c r="O187" t="s">
        <v>133</v>
      </c>
      <c r="P187">
        <v>-0.1724</v>
      </c>
      <c r="Q187" t="s">
        <v>135</v>
      </c>
      <c r="R187" t="s">
        <v>136</v>
      </c>
      <c r="S187" t="s">
        <v>135</v>
      </c>
      <c r="T187" t="s">
        <v>137</v>
      </c>
      <c r="U187" t="s">
        <v>137</v>
      </c>
      <c r="V187">
        <v>0</v>
      </c>
      <c r="W187" t="s">
        <v>147</v>
      </c>
      <c r="X187">
        <v>143.5</v>
      </c>
      <c r="Y187">
        <v>20081107</v>
      </c>
      <c r="Z187" t="s">
        <v>138</v>
      </c>
      <c r="AA187" t="s">
        <v>481</v>
      </c>
      <c r="AB187" t="s">
        <v>1182</v>
      </c>
      <c r="AC187">
        <v>40</v>
      </c>
      <c r="AD187">
        <v>71.69</v>
      </c>
      <c r="AE187">
        <v>66</v>
      </c>
      <c r="AF187">
        <v>10.93</v>
      </c>
      <c r="AG187">
        <v>10.119999999999999</v>
      </c>
      <c r="AH187">
        <v>10.29</v>
      </c>
      <c r="AI187">
        <v>100</v>
      </c>
      <c r="AJ187" t="s">
        <v>1200</v>
      </c>
      <c r="AK187">
        <v>40</v>
      </c>
      <c r="AL187">
        <v>5.8</v>
      </c>
      <c r="AM187">
        <v>2.1</v>
      </c>
      <c r="AN187">
        <v>7.9</v>
      </c>
      <c r="AO187">
        <v>0</v>
      </c>
      <c r="AP187">
        <v>3148</v>
      </c>
      <c r="AQ187">
        <v>3158</v>
      </c>
      <c r="AR187">
        <v>3152.8</v>
      </c>
      <c r="AS187">
        <v>13.4</v>
      </c>
      <c r="AT187">
        <v>13.8</v>
      </c>
      <c r="AU187">
        <v>13.6</v>
      </c>
      <c r="AV187">
        <v>2.21</v>
      </c>
      <c r="AW187">
        <v>2.31</v>
      </c>
      <c r="AX187">
        <v>2.27</v>
      </c>
      <c r="AY187">
        <v>5.9</v>
      </c>
      <c r="AZ187">
        <v>6.3</v>
      </c>
      <c r="BA187">
        <v>6</v>
      </c>
      <c r="BB187" t="s">
        <v>168</v>
      </c>
      <c r="BC187" t="s">
        <v>168</v>
      </c>
      <c r="BD187" t="s">
        <v>168</v>
      </c>
      <c r="BE187">
        <v>844</v>
      </c>
      <c r="BF187">
        <v>870</v>
      </c>
      <c r="BG187">
        <v>858</v>
      </c>
      <c r="BH187">
        <v>143.19999999999999</v>
      </c>
      <c r="BI187">
        <v>143.9</v>
      </c>
      <c r="BJ187">
        <v>143.5</v>
      </c>
      <c r="BK187">
        <v>87.5</v>
      </c>
      <c r="BL187">
        <v>88.3</v>
      </c>
      <c r="BM187">
        <v>88</v>
      </c>
      <c r="BN187">
        <v>93.2</v>
      </c>
      <c r="BO187">
        <v>93.8</v>
      </c>
      <c r="BP187">
        <v>93.6</v>
      </c>
      <c r="BQ187">
        <v>5.5</v>
      </c>
      <c r="BR187">
        <v>5.8</v>
      </c>
      <c r="BS187">
        <v>5.7</v>
      </c>
      <c r="BT187">
        <v>25.6</v>
      </c>
      <c r="BU187">
        <v>35</v>
      </c>
      <c r="BV187">
        <v>29</v>
      </c>
      <c r="BW187">
        <v>276</v>
      </c>
      <c r="BX187">
        <v>276</v>
      </c>
      <c r="BY187">
        <v>276</v>
      </c>
      <c r="BZ187">
        <v>10.1</v>
      </c>
      <c r="CA187">
        <v>10.1</v>
      </c>
      <c r="CB187">
        <v>10.1</v>
      </c>
      <c r="CC187">
        <v>0.3</v>
      </c>
      <c r="CD187">
        <v>0.3</v>
      </c>
      <c r="CE187">
        <v>0.3</v>
      </c>
      <c r="CF187">
        <v>0.5</v>
      </c>
      <c r="CG187">
        <v>0.5</v>
      </c>
      <c r="CH187">
        <v>0.5</v>
      </c>
      <c r="CI187">
        <v>35</v>
      </c>
      <c r="CJ187">
        <v>35</v>
      </c>
      <c r="CK187">
        <v>35</v>
      </c>
      <c r="CL187">
        <v>31.2</v>
      </c>
      <c r="CM187">
        <v>113.3</v>
      </c>
      <c r="CN187">
        <v>81.2</v>
      </c>
      <c r="CO187">
        <v>1660</v>
      </c>
      <c r="CP187">
        <v>720</v>
      </c>
      <c r="CQ187">
        <v>540</v>
      </c>
      <c r="CR187">
        <v>1740</v>
      </c>
      <c r="CS187">
        <v>6.8599999999999994E-2</v>
      </c>
      <c r="CT187">
        <v>6.8599999999999994E-2</v>
      </c>
      <c r="CU187">
        <v>6.8599999999999994E-2</v>
      </c>
      <c r="CV187">
        <v>7.8700000000000006E-2</v>
      </c>
      <c r="CW187">
        <v>7.8700000000000006E-2</v>
      </c>
      <c r="CX187">
        <v>7.8700000000000006E-2</v>
      </c>
      <c r="CY187">
        <v>7.6200000000000004E-2</v>
      </c>
      <c r="CZ187">
        <v>7.6200000000000004E-2</v>
      </c>
      <c r="DA187">
        <v>7.6200000000000004E-2</v>
      </c>
      <c r="DB187">
        <v>6.0999999999999999E-2</v>
      </c>
      <c r="DC187">
        <v>6.0999999999999999E-2</v>
      </c>
      <c r="DD187">
        <v>6.0999999999999999E-2</v>
      </c>
      <c r="DE187">
        <v>6.0999999999999999E-2</v>
      </c>
      <c r="DF187">
        <v>7.6200000000000004E-2</v>
      </c>
      <c r="DG187">
        <v>6.8599999999999994E-2</v>
      </c>
      <c r="DH187">
        <v>0</v>
      </c>
      <c r="DI187">
        <v>19</v>
      </c>
      <c r="DJ187">
        <v>5.5899999999999998E-2</v>
      </c>
      <c r="DK187" t="s">
        <v>1195</v>
      </c>
      <c r="DL187" t="s">
        <v>1163</v>
      </c>
      <c r="DM187">
        <v>8252</v>
      </c>
      <c r="DN187">
        <v>8231</v>
      </c>
      <c r="DO187" t="s">
        <v>1143</v>
      </c>
      <c r="DP187" t="s">
        <v>479</v>
      </c>
      <c r="DQ187" t="s">
        <v>142</v>
      </c>
      <c r="DR187" t="s">
        <v>1201</v>
      </c>
      <c r="DS187">
        <v>20081109</v>
      </c>
      <c r="DT187" t="s">
        <v>195</v>
      </c>
      <c r="DU187">
        <v>189</v>
      </c>
      <c r="DV187" t="s">
        <v>1144</v>
      </c>
    </row>
    <row r="188" spans="1:126">
      <c r="A188" t="s">
        <v>160</v>
      </c>
      <c r="B188">
        <v>3</v>
      </c>
      <c r="C188">
        <v>13.5</v>
      </c>
      <c r="D188">
        <v>67933</v>
      </c>
      <c r="E188" t="s">
        <v>577</v>
      </c>
      <c r="F188" t="s">
        <v>145</v>
      </c>
      <c r="G188">
        <v>20081111</v>
      </c>
      <c r="H188" t="s">
        <v>1202</v>
      </c>
      <c r="I188" t="s">
        <v>236</v>
      </c>
      <c r="J188">
        <v>20081124</v>
      </c>
      <c r="K188">
        <v>20090511</v>
      </c>
      <c r="L188" t="s">
        <v>133</v>
      </c>
      <c r="M188" t="s">
        <v>133</v>
      </c>
      <c r="N188" t="s">
        <v>133</v>
      </c>
      <c r="O188" t="s">
        <v>133</v>
      </c>
      <c r="P188">
        <v>-0.9456</v>
      </c>
      <c r="Q188" t="s">
        <v>135</v>
      </c>
      <c r="R188" t="s">
        <v>136</v>
      </c>
      <c r="S188" t="s">
        <v>135</v>
      </c>
      <c r="T188" t="s">
        <v>137</v>
      </c>
      <c r="U188" t="s">
        <v>137</v>
      </c>
      <c r="V188">
        <v>0</v>
      </c>
      <c r="W188" t="s">
        <v>151</v>
      </c>
      <c r="X188">
        <v>143.5</v>
      </c>
      <c r="Y188">
        <v>20081109</v>
      </c>
      <c r="Z188" t="s">
        <v>138</v>
      </c>
      <c r="AA188" t="s">
        <v>202</v>
      </c>
      <c r="AB188" t="s">
        <v>1026</v>
      </c>
      <c r="AC188">
        <v>40</v>
      </c>
      <c r="AD188">
        <v>58.94</v>
      </c>
      <c r="AE188">
        <v>52.24</v>
      </c>
      <c r="AF188">
        <v>10.16</v>
      </c>
      <c r="AG188">
        <v>9.14</v>
      </c>
      <c r="AH188">
        <v>9.3000000000000007</v>
      </c>
      <c r="AI188">
        <v>90</v>
      </c>
      <c r="AJ188" t="s">
        <v>1203</v>
      </c>
      <c r="AK188">
        <v>40</v>
      </c>
      <c r="AL188">
        <v>6.7</v>
      </c>
      <c r="AM188">
        <v>6.8</v>
      </c>
      <c r="AN188">
        <v>13.5</v>
      </c>
      <c r="AO188">
        <v>0</v>
      </c>
      <c r="AP188">
        <v>3147</v>
      </c>
      <c r="AQ188">
        <v>3152</v>
      </c>
      <c r="AR188">
        <v>3150</v>
      </c>
      <c r="AS188">
        <v>13.4</v>
      </c>
      <c r="AT188">
        <v>14.7</v>
      </c>
      <c r="AU188">
        <v>13.8</v>
      </c>
      <c r="AV188">
        <v>2.09</v>
      </c>
      <c r="AW188">
        <v>2.35</v>
      </c>
      <c r="AX188">
        <v>2.21</v>
      </c>
      <c r="AY188">
        <v>4925.2</v>
      </c>
      <c r="AZ188">
        <v>5555.2</v>
      </c>
      <c r="BA188">
        <v>5222.2</v>
      </c>
      <c r="BB188">
        <v>2091.8000000000002</v>
      </c>
      <c r="BC188">
        <v>2295.1999999999998</v>
      </c>
      <c r="BD188">
        <v>2210.9</v>
      </c>
      <c r="BE188">
        <v>844</v>
      </c>
      <c r="BF188">
        <v>859</v>
      </c>
      <c r="BG188">
        <v>851</v>
      </c>
      <c r="BH188">
        <v>143.4</v>
      </c>
      <c r="BI188">
        <v>143.6</v>
      </c>
      <c r="BJ188">
        <v>143.5</v>
      </c>
      <c r="BK188">
        <v>87.8</v>
      </c>
      <c r="BL188">
        <v>88</v>
      </c>
      <c r="BM188">
        <v>87.9</v>
      </c>
      <c r="BN188">
        <v>93.3</v>
      </c>
      <c r="BO188">
        <v>93.7</v>
      </c>
      <c r="BP188">
        <v>93.5</v>
      </c>
      <c r="BQ188">
        <v>5.4</v>
      </c>
      <c r="BR188">
        <v>5.7</v>
      </c>
      <c r="BS188">
        <v>5.6</v>
      </c>
      <c r="BT188">
        <v>26.8</v>
      </c>
      <c r="BU188">
        <v>31.5</v>
      </c>
      <c r="BV188">
        <v>29.3</v>
      </c>
      <c r="BW188">
        <v>270</v>
      </c>
      <c r="BX188">
        <v>277</v>
      </c>
      <c r="BY188">
        <v>275</v>
      </c>
      <c r="BZ188">
        <v>9</v>
      </c>
      <c r="CA188">
        <v>10.5</v>
      </c>
      <c r="CB188">
        <v>10.3</v>
      </c>
      <c r="CC188">
        <v>0.5</v>
      </c>
      <c r="CD188">
        <v>0.7</v>
      </c>
      <c r="CE188">
        <v>0.5</v>
      </c>
      <c r="CF188">
        <v>0.48</v>
      </c>
      <c r="CG188">
        <v>0.51</v>
      </c>
      <c r="CH188">
        <v>0.5</v>
      </c>
      <c r="CI188">
        <v>35</v>
      </c>
      <c r="CJ188">
        <v>35</v>
      </c>
      <c r="CK188">
        <v>35</v>
      </c>
      <c r="CL188">
        <v>437.5</v>
      </c>
      <c r="CM188">
        <v>460.4</v>
      </c>
      <c r="CN188">
        <v>449.6</v>
      </c>
      <c r="CO188">
        <v>1660</v>
      </c>
      <c r="CP188">
        <v>720</v>
      </c>
      <c r="CQ188">
        <v>540</v>
      </c>
      <c r="CR188">
        <v>1750</v>
      </c>
      <c r="CS188">
        <v>8.1299999999999997E-2</v>
      </c>
      <c r="CT188">
        <v>8.8900000000000007E-2</v>
      </c>
      <c r="CU188">
        <v>8.5699999999999998E-2</v>
      </c>
      <c r="CV188">
        <v>0.1041</v>
      </c>
      <c r="CW188">
        <v>0.1168</v>
      </c>
      <c r="CX188">
        <v>0.1105</v>
      </c>
      <c r="CY188">
        <v>6.0999999999999999E-2</v>
      </c>
      <c r="CZ188">
        <v>6.6000000000000003E-2</v>
      </c>
      <c r="DA188">
        <v>6.3500000000000001E-2</v>
      </c>
      <c r="DB188">
        <v>5.5899999999999998E-2</v>
      </c>
      <c r="DC188">
        <v>5.8400000000000001E-2</v>
      </c>
      <c r="DD188">
        <v>5.7200000000000001E-2</v>
      </c>
      <c r="DE188">
        <v>6.3500000000000001E-2</v>
      </c>
      <c r="DF188">
        <v>7.3700000000000002E-2</v>
      </c>
      <c r="DG188">
        <v>6.7900000000000002E-2</v>
      </c>
      <c r="DH188">
        <v>2.5000000000000001E-3</v>
      </c>
      <c r="DI188">
        <v>18</v>
      </c>
      <c r="DJ188">
        <v>5.8400000000000001E-2</v>
      </c>
      <c r="DK188" t="s">
        <v>1204</v>
      </c>
      <c r="DL188">
        <v>152</v>
      </c>
      <c r="DM188">
        <v>8252</v>
      </c>
      <c r="DN188" t="s">
        <v>188</v>
      </c>
      <c r="DO188" t="s">
        <v>1205</v>
      </c>
      <c r="DP188">
        <v>2405</v>
      </c>
      <c r="DQ188" t="s">
        <v>965</v>
      </c>
      <c r="DR188">
        <v>318</v>
      </c>
      <c r="DS188">
        <v>20081111</v>
      </c>
      <c r="DT188" t="s">
        <v>1202</v>
      </c>
      <c r="DU188">
        <v>152</v>
      </c>
      <c r="DV188" t="s">
        <v>1144</v>
      </c>
    </row>
    <row r="189" spans="1:126">
      <c r="A189" t="s">
        <v>126</v>
      </c>
      <c r="B189">
        <v>4</v>
      </c>
      <c r="C189">
        <v>15.5</v>
      </c>
      <c r="D189">
        <v>68389</v>
      </c>
      <c r="E189" t="s">
        <v>577</v>
      </c>
      <c r="F189" t="s">
        <v>145</v>
      </c>
      <c r="G189">
        <v>20081218</v>
      </c>
      <c r="H189" t="s">
        <v>328</v>
      </c>
      <c r="I189" t="s">
        <v>236</v>
      </c>
      <c r="J189">
        <v>20081229</v>
      </c>
      <c r="K189">
        <v>20090618</v>
      </c>
      <c r="L189" t="s">
        <v>133</v>
      </c>
      <c r="M189" t="s">
        <v>133</v>
      </c>
      <c r="N189" t="s">
        <v>133</v>
      </c>
      <c r="O189" t="s">
        <v>133</v>
      </c>
      <c r="P189">
        <v>-0.4728</v>
      </c>
      <c r="Q189" t="s">
        <v>135</v>
      </c>
      <c r="R189" t="s">
        <v>136</v>
      </c>
      <c r="S189" t="s">
        <v>135</v>
      </c>
      <c r="T189" t="s">
        <v>137</v>
      </c>
      <c r="U189" t="s">
        <v>137</v>
      </c>
      <c r="V189">
        <v>0</v>
      </c>
      <c r="W189" t="s">
        <v>151</v>
      </c>
      <c r="X189">
        <v>143.5</v>
      </c>
      <c r="Y189">
        <v>20081216</v>
      </c>
      <c r="Z189" t="s">
        <v>138</v>
      </c>
      <c r="AA189" t="s">
        <v>941</v>
      </c>
      <c r="AB189" t="s">
        <v>1206</v>
      </c>
      <c r="AC189">
        <v>40</v>
      </c>
      <c r="AD189">
        <v>59.11</v>
      </c>
      <c r="AE189">
        <v>52.09</v>
      </c>
      <c r="AF189">
        <v>10.18</v>
      </c>
      <c r="AG189">
        <v>9.07</v>
      </c>
      <c r="AH189">
        <v>9.34</v>
      </c>
      <c r="AI189">
        <v>0</v>
      </c>
      <c r="AJ189" t="s">
        <v>1214</v>
      </c>
      <c r="AK189">
        <v>40</v>
      </c>
      <c r="AL189">
        <v>7.9</v>
      </c>
      <c r="AM189">
        <v>7.6</v>
      </c>
      <c r="AN189">
        <v>15.5</v>
      </c>
      <c r="AO189">
        <v>0</v>
      </c>
      <c r="AP189">
        <v>3146</v>
      </c>
      <c r="AQ189">
        <v>3157</v>
      </c>
      <c r="AR189">
        <v>3151.3</v>
      </c>
      <c r="AS189">
        <v>13</v>
      </c>
      <c r="AT189">
        <v>13.8</v>
      </c>
      <c r="AU189">
        <v>13.2</v>
      </c>
      <c r="AV189">
        <v>2.19</v>
      </c>
      <c r="AW189">
        <v>2.35</v>
      </c>
      <c r="AX189">
        <v>2.31</v>
      </c>
      <c r="AY189">
        <v>5.8</v>
      </c>
      <c r="AZ189">
        <v>6.2</v>
      </c>
      <c r="BA189">
        <v>6</v>
      </c>
      <c r="BB189" t="s">
        <v>168</v>
      </c>
      <c r="BC189" t="s">
        <v>168</v>
      </c>
      <c r="BD189" t="s">
        <v>168</v>
      </c>
      <c r="BE189">
        <v>838</v>
      </c>
      <c r="BF189">
        <v>858</v>
      </c>
      <c r="BG189">
        <v>850</v>
      </c>
      <c r="BH189">
        <v>143.4</v>
      </c>
      <c r="BI189">
        <v>144.1</v>
      </c>
      <c r="BJ189">
        <v>143.6</v>
      </c>
      <c r="BK189">
        <v>87.7</v>
      </c>
      <c r="BL189">
        <v>88.4</v>
      </c>
      <c r="BM189">
        <v>88.1</v>
      </c>
      <c r="BN189">
        <v>93.2</v>
      </c>
      <c r="BO189">
        <v>94.1</v>
      </c>
      <c r="BP189">
        <v>93.7</v>
      </c>
      <c r="BQ189">
        <v>5.4</v>
      </c>
      <c r="BR189">
        <v>6.1</v>
      </c>
      <c r="BS189">
        <v>5.6</v>
      </c>
      <c r="BT189">
        <v>24.8</v>
      </c>
      <c r="BU189">
        <v>33.1</v>
      </c>
      <c r="BV189">
        <v>29.2</v>
      </c>
      <c r="BW189">
        <v>272</v>
      </c>
      <c r="BX189">
        <v>276</v>
      </c>
      <c r="BY189">
        <v>276</v>
      </c>
      <c r="BZ189">
        <v>10.1</v>
      </c>
      <c r="CA189">
        <v>10.1</v>
      </c>
      <c r="CB189">
        <v>10.1</v>
      </c>
      <c r="CC189">
        <v>0.4</v>
      </c>
      <c r="CD189">
        <v>0.4</v>
      </c>
      <c r="CE189">
        <v>0.4</v>
      </c>
      <c r="CF189">
        <v>0.5</v>
      </c>
      <c r="CG189">
        <v>0.55000000000000004</v>
      </c>
      <c r="CH189">
        <v>0.5</v>
      </c>
      <c r="CI189">
        <v>35</v>
      </c>
      <c r="CJ189">
        <v>35</v>
      </c>
      <c r="CK189">
        <v>35</v>
      </c>
      <c r="CL189">
        <v>107.6</v>
      </c>
      <c r="CM189">
        <v>167.1</v>
      </c>
      <c r="CN189">
        <v>120.6</v>
      </c>
      <c r="CO189">
        <v>1660</v>
      </c>
      <c r="CP189">
        <v>720</v>
      </c>
      <c r="CQ189">
        <v>540</v>
      </c>
      <c r="CR189">
        <v>1840</v>
      </c>
      <c r="CS189">
        <v>6.0999999999999999E-2</v>
      </c>
      <c r="CT189">
        <v>6.0999999999999999E-2</v>
      </c>
      <c r="CU189">
        <v>6.0999999999999999E-2</v>
      </c>
      <c r="CV189">
        <v>8.1299999999999997E-2</v>
      </c>
      <c r="CW189">
        <v>8.1299999999999997E-2</v>
      </c>
      <c r="CX189">
        <v>8.1299999999999997E-2</v>
      </c>
      <c r="CY189">
        <v>6.8599999999999994E-2</v>
      </c>
      <c r="CZ189">
        <v>6.8599999999999994E-2</v>
      </c>
      <c r="DA189">
        <v>6.8599999999999994E-2</v>
      </c>
      <c r="DB189">
        <v>6.3500000000000001E-2</v>
      </c>
      <c r="DC189">
        <v>6.3500000000000001E-2</v>
      </c>
      <c r="DD189">
        <v>6.3500000000000001E-2</v>
      </c>
      <c r="DE189">
        <v>6.0999999999999999E-2</v>
      </c>
      <c r="DF189">
        <v>7.6200000000000004E-2</v>
      </c>
      <c r="DG189">
        <v>6.8599999999999994E-2</v>
      </c>
      <c r="DH189">
        <v>0</v>
      </c>
      <c r="DI189">
        <v>1</v>
      </c>
      <c r="DJ189">
        <v>4.0599999999999997E-2</v>
      </c>
      <c r="DK189" t="s">
        <v>1215</v>
      </c>
      <c r="DL189" t="s">
        <v>1163</v>
      </c>
      <c r="DM189">
        <v>8252</v>
      </c>
      <c r="DN189">
        <v>8231</v>
      </c>
      <c r="DO189" t="s">
        <v>1216</v>
      </c>
      <c r="DP189" t="s">
        <v>499</v>
      </c>
      <c r="DQ189" t="s">
        <v>142</v>
      </c>
      <c r="DR189" t="s">
        <v>1217</v>
      </c>
      <c r="DS189">
        <v>20081218</v>
      </c>
      <c r="DT189" t="s">
        <v>328</v>
      </c>
      <c r="DU189">
        <v>189</v>
      </c>
      <c r="DV189" t="s">
        <v>1144</v>
      </c>
    </row>
    <row r="190" spans="1:126">
      <c r="A190" t="s">
        <v>126</v>
      </c>
      <c r="B190">
        <v>4</v>
      </c>
      <c r="C190">
        <v>23.9</v>
      </c>
      <c r="D190">
        <v>69458</v>
      </c>
      <c r="E190" t="s">
        <v>577</v>
      </c>
      <c r="F190" t="s">
        <v>145</v>
      </c>
      <c r="G190">
        <v>20090107</v>
      </c>
      <c r="H190" t="s">
        <v>505</v>
      </c>
      <c r="I190" t="s">
        <v>236</v>
      </c>
      <c r="J190">
        <v>20090112</v>
      </c>
      <c r="K190">
        <v>20090707</v>
      </c>
      <c r="L190" t="s">
        <v>133</v>
      </c>
      <c r="M190" t="s">
        <v>133</v>
      </c>
      <c r="N190" t="s">
        <v>133</v>
      </c>
      <c r="O190" t="s">
        <v>133</v>
      </c>
      <c r="P190">
        <v>1.5129999999999999</v>
      </c>
      <c r="Q190" t="s">
        <v>135</v>
      </c>
      <c r="R190" t="s">
        <v>136</v>
      </c>
      <c r="S190" t="s">
        <v>135</v>
      </c>
      <c r="T190" t="s">
        <v>137</v>
      </c>
      <c r="U190" t="s">
        <v>137</v>
      </c>
      <c r="V190">
        <v>0</v>
      </c>
      <c r="W190" t="s">
        <v>151</v>
      </c>
      <c r="X190">
        <v>143.5</v>
      </c>
      <c r="Y190">
        <v>20090105</v>
      </c>
      <c r="Z190" t="s">
        <v>138</v>
      </c>
      <c r="AA190" t="s">
        <v>1141</v>
      </c>
      <c r="AB190" t="s">
        <v>1206</v>
      </c>
      <c r="AC190">
        <v>40</v>
      </c>
      <c r="AD190">
        <v>59.05</v>
      </c>
      <c r="AE190">
        <v>51.91</v>
      </c>
      <c r="AF190">
        <v>10.18</v>
      </c>
      <c r="AG190">
        <v>9.11</v>
      </c>
      <c r="AH190">
        <v>9.25</v>
      </c>
      <c r="AI190">
        <v>40</v>
      </c>
      <c r="AJ190" t="s">
        <v>1220</v>
      </c>
      <c r="AK190">
        <v>40</v>
      </c>
      <c r="AL190">
        <v>11.3</v>
      </c>
      <c r="AM190">
        <v>12.6</v>
      </c>
      <c r="AN190">
        <v>23.9</v>
      </c>
      <c r="AO190">
        <v>0</v>
      </c>
      <c r="AP190">
        <v>3147</v>
      </c>
      <c r="AQ190">
        <v>3156</v>
      </c>
      <c r="AR190">
        <v>3149.5</v>
      </c>
      <c r="AS190">
        <v>13.2</v>
      </c>
      <c r="AT190">
        <v>13.8</v>
      </c>
      <c r="AU190">
        <v>13.6</v>
      </c>
      <c r="AV190">
        <v>2.1800000000000002</v>
      </c>
      <c r="AW190">
        <v>2.33</v>
      </c>
      <c r="AX190">
        <v>2.21</v>
      </c>
      <c r="AY190">
        <v>5.8</v>
      </c>
      <c r="AZ190">
        <v>6.2</v>
      </c>
      <c r="BA190">
        <v>6</v>
      </c>
      <c r="BB190" t="s">
        <v>168</v>
      </c>
      <c r="BC190" t="s">
        <v>168</v>
      </c>
      <c r="BD190" t="s">
        <v>168</v>
      </c>
      <c r="BE190">
        <v>823</v>
      </c>
      <c r="BF190">
        <v>857</v>
      </c>
      <c r="BG190">
        <v>843</v>
      </c>
      <c r="BH190">
        <v>143.19999999999999</v>
      </c>
      <c r="BI190">
        <v>144.1</v>
      </c>
      <c r="BJ190">
        <v>143.6</v>
      </c>
      <c r="BK190">
        <v>87.4</v>
      </c>
      <c r="BL190">
        <v>88.3</v>
      </c>
      <c r="BM190">
        <v>88</v>
      </c>
      <c r="BN190">
        <v>93.1</v>
      </c>
      <c r="BO190">
        <v>93.9</v>
      </c>
      <c r="BP190">
        <v>93.6</v>
      </c>
      <c r="BQ190">
        <v>5.2</v>
      </c>
      <c r="BR190">
        <v>5.9</v>
      </c>
      <c r="BS190">
        <v>5.6</v>
      </c>
      <c r="BT190">
        <v>22.7</v>
      </c>
      <c r="BU190">
        <v>29.7</v>
      </c>
      <c r="BV190">
        <v>25.5</v>
      </c>
      <c r="BW190">
        <v>272</v>
      </c>
      <c r="BX190">
        <v>276</v>
      </c>
      <c r="BY190">
        <v>276</v>
      </c>
      <c r="BZ190">
        <v>10.1</v>
      </c>
      <c r="CA190">
        <v>11.2</v>
      </c>
      <c r="CB190">
        <v>10.4</v>
      </c>
      <c r="CC190">
        <v>0.3</v>
      </c>
      <c r="CD190">
        <v>0.4</v>
      </c>
      <c r="CE190">
        <v>0.3</v>
      </c>
      <c r="CF190">
        <v>0.45</v>
      </c>
      <c r="CG190">
        <v>0.55000000000000004</v>
      </c>
      <c r="CH190">
        <v>0.51</v>
      </c>
      <c r="CI190">
        <v>35</v>
      </c>
      <c r="CJ190">
        <v>35</v>
      </c>
      <c r="CK190">
        <v>35</v>
      </c>
      <c r="CL190">
        <v>130.30000000000001</v>
      </c>
      <c r="CM190">
        <v>192.6</v>
      </c>
      <c r="CN190">
        <v>174.2</v>
      </c>
      <c r="CO190">
        <v>1660</v>
      </c>
      <c r="CP190">
        <v>720</v>
      </c>
      <c r="CQ190">
        <v>540</v>
      </c>
      <c r="CR190">
        <v>1800</v>
      </c>
      <c r="CS190">
        <v>5.33E-2</v>
      </c>
      <c r="CT190">
        <v>5.33E-2</v>
      </c>
      <c r="CU190">
        <v>5.33E-2</v>
      </c>
      <c r="CV190">
        <v>8.6400000000000005E-2</v>
      </c>
      <c r="CW190">
        <v>8.6400000000000005E-2</v>
      </c>
      <c r="CX190">
        <v>8.6400000000000005E-2</v>
      </c>
      <c r="CY190">
        <v>6.6000000000000003E-2</v>
      </c>
      <c r="CZ190">
        <v>6.6000000000000003E-2</v>
      </c>
      <c r="DA190">
        <v>6.6000000000000003E-2</v>
      </c>
      <c r="DB190">
        <v>6.0999999999999999E-2</v>
      </c>
      <c r="DC190">
        <v>6.6000000000000003E-2</v>
      </c>
      <c r="DD190">
        <v>6.3500000000000001E-2</v>
      </c>
      <c r="DE190">
        <v>5.5899999999999998E-2</v>
      </c>
      <c r="DF190">
        <v>7.1099999999999997E-2</v>
      </c>
      <c r="DG190">
        <v>6.3500000000000001E-2</v>
      </c>
      <c r="DH190">
        <v>0</v>
      </c>
      <c r="DI190">
        <v>14</v>
      </c>
      <c r="DJ190">
        <v>3.8100000000000002E-2</v>
      </c>
      <c r="DK190" t="s">
        <v>825</v>
      </c>
      <c r="DL190" t="s">
        <v>1020</v>
      </c>
      <c r="DM190">
        <v>8252</v>
      </c>
      <c r="DN190">
        <v>8231</v>
      </c>
      <c r="DO190" t="s">
        <v>1216</v>
      </c>
      <c r="DP190">
        <v>2405</v>
      </c>
      <c r="DQ190" t="s">
        <v>142</v>
      </c>
      <c r="DR190">
        <v>193</v>
      </c>
      <c r="DS190">
        <v>20090107</v>
      </c>
      <c r="DT190" t="s">
        <v>505</v>
      </c>
      <c r="DU190">
        <v>66</v>
      </c>
      <c r="DV190" t="s">
        <v>1144</v>
      </c>
    </row>
    <row r="191" spans="1:126">
      <c r="A191" t="s">
        <v>160</v>
      </c>
      <c r="B191">
        <v>3</v>
      </c>
      <c r="C191">
        <v>19.100000000000001</v>
      </c>
      <c r="D191">
        <v>69476</v>
      </c>
      <c r="E191" t="s">
        <v>577</v>
      </c>
      <c r="F191" t="s">
        <v>145</v>
      </c>
      <c r="G191">
        <v>20090115</v>
      </c>
      <c r="H191" t="s">
        <v>345</v>
      </c>
      <c r="I191" t="s">
        <v>236</v>
      </c>
      <c r="J191">
        <v>20090126</v>
      </c>
      <c r="K191">
        <v>20090715</v>
      </c>
      <c r="L191" t="s">
        <v>133</v>
      </c>
      <c r="M191" t="s">
        <v>133</v>
      </c>
      <c r="N191" t="s">
        <v>133</v>
      </c>
      <c r="O191" t="s">
        <v>133</v>
      </c>
      <c r="P191">
        <v>0.37830000000000003</v>
      </c>
      <c r="Q191" t="s">
        <v>135</v>
      </c>
      <c r="R191" t="s">
        <v>136</v>
      </c>
      <c r="S191" t="s">
        <v>135</v>
      </c>
      <c r="T191" t="s">
        <v>137</v>
      </c>
      <c r="U191" t="s">
        <v>137</v>
      </c>
      <c r="V191">
        <v>0</v>
      </c>
      <c r="W191" t="s">
        <v>151</v>
      </c>
      <c r="X191">
        <v>143.5</v>
      </c>
      <c r="Y191">
        <v>20090113</v>
      </c>
      <c r="Z191" t="s">
        <v>138</v>
      </c>
      <c r="AA191" t="s">
        <v>349</v>
      </c>
      <c r="AB191" t="s">
        <v>1211</v>
      </c>
      <c r="AC191">
        <v>40</v>
      </c>
      <c r="AD191">
        <v>59.1</v>
      </c>
      <c r="AE191">
        <v>52.27</v>
      </c>
      <c r="AF191">
        <v>10.119999999999999</v>
      </c>
      <c r="AG191">
        <v>9.1999999999999993</v>
      </c>
      <c r="AH191">
        <v>9.24</v>
      </c>
      <c r="AI191">
        <v>240</v>
      </c>
      <c r="AJ191" t="s">
        <v>1221</v>
      </c>
      <c r="AK191">
        <v>40</v>
      </c>
      <c r="AL191">
        <v>7.5</v>
      </c>
      <c r="AM191">
        <v>11.6</v>
      </c>
      <c r="AN191">
        <v>19.100000000000001</v>
      </c>
      <c r="AO191">
        <v>0</v>
      </c>
      <c r="AP191">
        <v>3149</v>
      </c>
      <c r="AQ191">
        <v>3152</v>
      </c>
      <c r="AR191">
        <v>3150</v>
      </c>
      <c r="AS191">
        <v>13.3</v>
      </c>
      <c r="AT191">
        <v>13.9</v>
      </c>
      <c r="AU191">
        <v>13.7</v>
      </c>
      <c r="AV191">
        <v>2.23</v>
      </c>
      <c r="AW191">
        <v>2.36</v>
      </c>
      <c r="AX191">
        <v>2.29</v>
      </c>
      <c r="AY191">
        <v>4911.2</v>
      </c>
      <c r="AZ191">
        <v>5410.7</v>
      </c>
      <c r="BA191">
        <v>5154.3999999999996</v>
      </c>
      <c r="BB191">
        <v>956.3</v>
      </c>
      <c r="BC191">
        <v>2584</v>
      </c>
      <c r="BD191">
        <v>2459.1</v>
      </c>
      <c r="BE191">
        <v>844</v>
      </c>
      <c r="BF191">
        <v>858</v>
      </c>
      <c r="BG191">
        <v>850</v>
      </c>
      <c r="BH191">
        <v>143.30000000000001</v>
      </c>
      <c r="BI191">
        <v>143.6</v>
      </c>
      <c r="BJ191">
        <v>143.5</v>
      </c>
      <c r="BK191">
        <v>87.9</v>
      </c>
      <c r="BL191">
        <v>87.9</v>
      </c>
      <c r="BM191">
        <v>87.9</v>
      </c>
      <c r="BN191">
        <v>93.4</v>
      </c>
      <c r="BO191">
        <v>93.6</v>
      </c>
      <c r="BP191">
        <v>93.5</v>
      </c>
      <c r="BQ191">
        <v>5.5</v>
      </c>
      <c r="BR191">
        <v>5.7</v>
      </c>
      <c r="BS191">
        <v>5.6</v>
      </c>
      <c r="BT191">
        <v>28.9</v>
      </c>
      <c r="BU191">
        <v>31</v>
      </c>
      <c r="BV191">
        <v>29.7</v>
      </c>
      <c r="BW191">
        <v>276</v>
      </c>
      <c r="BX191">
        <v>276</v>
      </c>
      <c r="BY191">
        <v>276</v>
      </c>
      <c r="BZ191">
        <v>9.9</v>
      </c>
      <c r="CA191">
        <v>10.5</v>
      </c>
      <c r="CB191">
        <v>10.3</v>
      </c>
      <c r="CC191">
        <v>0.5</v>
      </c>
      <c r="CD191">
        <v>0.6</v>
      </c>
      <c r="CE191">
        <v>0.5</v>
      </c>
      <c r="CF191">
        <v>0.49</v>
      </c>
      <c r="CG191">
        <v>0.51</v>
      </c>
      <c r="CH191">
        <v>0.5</v>
      </c>
      <c r="CI191">
        <v>35</v>
      </c>
      <c r="CJ191">
        <v>35</v>
      </c>
      <c r="CK191">
        <v>35</v>
      </c>
      <c r="CL191">
        <v>53.5</v>
      </c>
      <c r="CM191">
        <v>250.1</v>
      </c>
      <c r="CN191">
        <v>102.7</v>
      </c>
      <c r="CO191">
        <v>1660</v>
      </c>
      <c r="CP191">
        <v>720</v>
      </c>
      <c r="CQ191">
        <v>540</v>
      </c>
      <c r="CR191">
        <v>1600</v>
      </c>
      <c r="CS191">
        <v>6.3500000000000001E-2</v>
      </c>
      <c r="CT191">
        <v>9.4E-2</v>
      </c>
      <c r="CU191">
        <v>7.5600000000000001E-2</v>
      </c>
      <c r="CV191">
        <v>9.4E-2</v>
      </c>
      <c r="CW191">
        <v>9.6500000000000002E-2</v>
      </c>
      <c r="CX191">
        <v>9.4600000000000004E-2</v>
      </c>
      <c r="CY191">
        <v>6.0999999999999999E-2</v>
      </c>
      <c r="CZ191">
        <v>6.3500000000000001E-2</v>
      </c>
      <c r="DA191">
        <v>6.2199999999999998E-2</v>
      </c>
      <c r="DB191">
        <v>5.5899999999999998E-2</v>
      </c>
      <c r="DC191">
        <v>5.8400000000000001E-2</v>
      </c>
      <c r="DD191">
        <v>5.7200000000000001E-2</v>
      </c>
      <c r="DE191">
        <v>5.5899999999999998E-2</v>
      </c>
      <c r="DF191">
        <v>5.5899999999999998E-2</v>
      </c>
      <c r="DG191">
        <v>5.5899999999999998E-2</v>
      </c>
      <c r="DH191">
        <v>2.5000000000000001E-3</v>
      </c>
      <c r="DI191">
        <v>1</v>
      </c>
      <c r="DJ191">
        <v>3.56E-2</v>
      </c>
      <c r="DK191" t="s">
        <v>1222</v>
      </c>
      <c r="DL191">
        <v>152</v>
      </c>
      <c r="DM191">
        <v>8252</v>
      </c>
      <c r="DN191" t="s">
        <v>188</v>
      </c>
      <c r="DO191" t="s">
        <v>1205</v>
      </c>
      <c r="DP191">
        <v>2405</v>
      </c>
      <c r="DQ191" t="s">
        <v>965</v>
      </c>
      <c r="DR191">
        <v>336</v>
      </c>
      <c r="DS191">
        <v>20090115</v>
      </c>
      <c r="DT191" t="s">
        <v>345</v>
      </c>
      <c r="DU191">
        <v>152</v>
      </c>
      <c r="DV191" t="s">
        <v>1144</v>
      </c>
    </row>
    <row r="192" spans="1:126">
      <c r="A192" t="s">
        <v>160</v>
      </c>
      <c r="B192">
        <v>5</v>
      </c>
      <c r="C192">
        <v>7.1</v>
      </c>
      <c r="D192">
        <v>67932</v>
      </c>
      <c r="E192" t="s">
        <v>144</v>
      </c>
      <c r="F192" t="s">
        <v>145</v>
      </c>
      <c r="G192">
        <v>20090123</v>
      </c>
      <c r="H192" t="s">
        <v>1223</v>
      </c>
      <c r="I192" t="s">
        <v>236</v>
      </c>
      <c r="J192">
        <v>20090204</v>
      </c>
      <c r="K192">
        <v>20090723</v>
      </c>
      <c r="L192" t="s">
        <v>133</v>
      </c>
      <c r="M192" t="s">
        <v>133</v>
      </c>
      <c r="N192" t="s">
        <v>133</v>
      </c>
      <c r="O192" t="s">
        <v>133</v>
      </c>
      <c r="P192">
        <v>-0.51719999999999999</v>
      </c>
      <c r="Q192" t="s">
        <v>135</v>
      </c>
      <c r="R192" t="s">
        <v>136</v>
      </c>
      <c r="S192" t="s">
        <v>135</v>
      </c>
      <c r="T192" t="s">
        <v>137</v>
      </c>
      <c r="U192" t="s">
        <v>137</v>
      </c>
      <c r="V192">
        <v>0</v>
      </c>
      <c r="W192" t="s">
        <v>147</v>
      </c>
      <c r="X192">
        <v>143.5</v>
      </c>
      <c r="Y192">
        <v>20090121</v>
      </c>
      <c r="Z192" t="s">
        <v>138</v>
      </c>
      <c r="AA192" t="s">
        <v>1224</v>
      </c>
      <c r="AB192" t="s">
        <v>1211</v>
      </c>
      <c r="AC192">
        <v>40</v>
      </c>
      <c r="AD192">
        <v>71.62</v>
      </c>
      <c r="AE192">
        <v>66.58</v>
      </c>
      <c r="AF192">
        <v>11.24</v>
      </c>
      <c r="AG192">
        <v>10.23</v>
      </c>
      <c r="AH192">
        <v>10.32</v>
      </c>
      <c r="AI192">
        <v>240</v>
      </c>
      <c r="AJ192" t="s">
        <v>1225</v>
      </c>
      <c r="AK192">
        <v>40</v>
      </c>
      <c r="AL192">
        <v>4.7</v>
      </c>
      <c r="AM192">
        <v>2.4</v>
      </c>
      <c r="AN192">
        <v>7.1</v>
      </c>
      <c r="AO192">
        <v>0</v>
      </c>
      <c r="AP192">
        <v>3145</v>
      </c>
      <c r="AQ192">
        <v>3158</v>
      </c>
      <c r="AR192">
        <v>3150</v>
      </c>
      <c r="AS192">
        <v>12.9</v>
      </c>
      <c r="AT192">
        <v>13.6</v>
      </c>
      <c r="AU192">
        <v>13.4</v>
      </c>
      <c r="AV192">
        <v>2.14</v>
      </c>
      <c r="AW192">
        <v>2.36</v>
      </c>
      <c r="AX192">
        <v>2.25</v>
      </c>
      <c r="AY192">
        <v>3761.7</v>
      </c>
      <c r="AZ192">
        <v>5402.1</v>
      </c>
      <c r="BA192">
        <v>4952.6000000000004</v>
      </c>
      <c r="BB192">
        <v>2207.6999999999998</v>
      </c>
      <c r="BC192">
        <v>2348.1</v>
      </c>
      <c r="BD192">
        <v>2267.9</v>
      </c>
      <c r="BE192">
        <v>843</v>
      </c>
      <c r="BF192">
        <v>857</v>
      </c>
      <c r="BG192">
        <v>849</v>
      </c>
      <c r="BH192">
        <v>143.4</v>
      </c>
      <c r="BI192">
        <v>143.6</v>
      </c>
      <c r="BJ192">
        <v>143.5</v>
      </c>
      <c r="BK192">
        <v>86.9</v>
      </c>
      <c r="BL192">
        <v>88.8</v>
      </c>
      <c r="BM192">
        <v>87.8</v>
      </c>
      <c r="BN192">
        <v>92.6</v>
      </c>
      <c r="BO192">
        <v>94.2</v>
      </c>
      <c r="BP192">
        <v>93.5</v>
      </c>
      <c r="BQ192">
        <v>5.3</v>
      </c>
      <c r="BR192">
        <v>6</v>
      </c>
      <c r="BS192">
        <v>5.6</v>
      </c>
      <c r="BT192">
        <v>29.7</v>
      </c>
      <c r="BU192">
        <v>33.1</v>
      </c>
      <c r="BV192">
        <v>30.9</v>
      </c>
      <c r="BW192">
        <v>269</v>
      </c>
      <c r="BX192">
        <v>277</v>
      </c>
      <c r="BY192">
        <v>275</v>
      </c>
      <c r="BZ192">
        <v>8.5</v>
      </c>
      <c r="CA192">
        <v>17.8</v>
      </c>
      <c r="CB192">
        <v>11.5</v>
      </c>
      <c r="CC192">
        <v>0.1</v>
      </c>
      <c r="CD192">
        <v>0.3</v>
      </c>
      <c r="CE192">
        <v>0.2</v>
      </c>
      <c r="CF192">
        <v>0.49</v>
      </c>
      <c r="CG192">
        <v>0.51</v>
      </c>
      <c r="CH192">
        <v>0.5</v>
      </c>
      <c r="CI192">
        <v>35</v>
      </c>
      <c r="CJ192">
        <v>35</v>
      </c>
      <c r="CK192">
        <v>35</v>
      </c>
      <c r="CL192">
        <v>114.1</v>
      </c>
      <c r="CM192">
        <v>170.1</v>
      </c>
      <c r="CN192">
        <v>133.5</v>
      </c>
      <c r="CO192">
        <v>1660</v>
      </c>
      <c r="CP192">
        <v>720</v>
      </c>
      <c r="CQ192">
        <v>540</v>
      </c>
      <c r="CR192">
        <v>1600</v>
      </c>
      <c r="CS192">
        <v>6.0999999999999999E-2</v>
      </c>
      <c r="CT192">
        <v>7.8700000000000006E-2</v>
      </c>
      <c r="CU192">
        <v>7.0499999999999993E-2</v>
      </c>
      <c r="CV192">
        <v>0.1016</v>
      </c>
      <c r="CW192">
        <v>0.10920000000000001</v>
      </c>
      <c r="CX192">
        <v>0.10539999999999999</v>
      </c>
      <c r="CY192">
        <v>6.0999999999999999E-2</v>
      </c>
      <c r="CZ192">
        <v>6.0999999999999999E-2</v>
      </c>
      <c r="DA192">
        <v>6.0999999999999999E-2</v>
      </c>
      <c r="DB192">
        <v>5.0799999999999998E-2</v>
      </c>
      <c r="DC192">
        <v>6.6000000000000003E-2</v>
      </c>
      <c r="DD192">
        <v>5.8400000000000001E-2</v>
      </c>
      <c r="DE192">
        <v>5.0799999999999998E-2</v>
      </c>
      <c r="DF192">
        <v>6.0999999999999999E-2</v>
      </c>
      <c r="DG192">
        <v>5.5899999999999998E-2</v>
      </c>
      <c r="DH192">
        <v>0</v>
      </c>
      <c r="DI192">
        <v>8</v>
      </c>
      <c r="DJ192">
        <v>4.8300000000000003E-2</v>
      </c>
      <c r="DK192" t="s">
        <v>1226</v>
      </c>
      <c r="DL192">
        <v>320</v>
      </c>
      <c r="DM192">
        <v>8252</v>
      </c>
      <c r="DN192" t="s">
        <v>188</v>
      </c>
      <c r="DO192">
        <v>1236</v>
      </c>
      <c r="DP192">
        <v>2405</v>
      </c>
      <c r="DQ192" t="s">
        <v>965</v>
      </c>
      <c r="DR192" t="s">
        <v>1227</v>
      </c>
      <c r="DS192">
        <v>20090123</v>
      </c>
      <c r="DT192" t="s">
        <v>1223</v>
      </c>
      <c r="DU192">
        <v>320</v>
      </c>
      <c r="DV192" t="s">
        <v>1144</v>
      </c>
    </row>
    <row r="193" spans="1:126">
      <c r="A193" t="s">
        <v>160</v>
      </c>
      <c r="B193">
        <v>5</v>
      </c>
      <c r="C193">
        <v>16.2</v>
      </c>
      <c r="D193">
        <v>70910</v>
      </c>
      <c r="E193" t="s">
        <v>577</v>
      </c>
      <c r="F193" t="s">
        <v>145</v>
      </c>
      <c r="G193">
        <v>20090513</v>
      </c>
      <c r="H193" t="s">
        <v>1236</v>
      </c>
      <c r="I193" t="s">
        <v>236</v>
      </c>
      <c r="J193">
        <v>20090514</v>
      </c>
      <c r="K193">
        <v>20091113</v>
      </c>
      <c r="L193" t="s">
        <v>133</v>
      </c>
      <c r="M193" t="s">
        <v>133</v>
      </c>
      <c r="N193" t="s">
        <v>133</v>
      </c>
      <c r="O193" t="s">
        <v>133</v>
      </c>
      <c r="P193">
        <v>-0.30730000000000002</v>
      </c>
      <c r="Q193" t="s">
        <v>135</v>
      </c>
      <c r="R193" t="s">
        <v>136</v>
      </c>
      <c r="S193" t="s">
        <v>135</v>
      </c>
      <c r="T193" t="s">
        <v>137</v>
      </c>
      <c r="U193" t="s">
        <v>137</v>
      </c>
      <c r="V193">
        <v>0</v>
      </c>
      <c r="W193" t="s">
        <v>200</v>
      </c>
      <c r="X193">
        <v>143.5</v>
      </c>
      <c r="Y193">
        <v>20090511</v>
      </c>
      <c r="Z193" t="s">
        <v>138</v>
      </c>
      <c r="AA193" t="s">
        <v>186</v>
      </c>
      <c r="AB193" t="s">
        <v>1231</v>
      </c>
      <c r="AC193">
        <v>40</v>
      </c>
      <c r="AD193">
        <v>59.28</v>
      </c>
      <c r="AE193">
        <v>52.83</v>
      </c>
      <c r="AF193">
        <v>10.19</v>
      </c>
      <c r="AG193">
        <v>9.1999999999999993</v>
      </c>
      <c r="AH193">
        <v>9.31</v>
      </c>
      <c r="AI193">
        <v>220</v>
      </c>
      <c r="AJ193" t="s">
        <v>1237</v>
      </c>
      <c r="AK193">
        <v>40</v>
      </c>
      <c r="AL193">
        <v>9</v>
      </c>
      <c r="AM193">
        <v>7.2</v>
      </c>
      <c r="AN193">
        <v>16.2</v>
      </c>
      <c r="AO193">
        <v>0</v>
      </c>
      <c r="AP193">
        <v>3145</v>
      </c>
      <c r="AQ193">
        <v>3155</v>
      </c>
      <c r="AR193">
        <v>3150</v>
      </c>
      <c r="AS193">
        <v>13.4</v>
      </c>
      <c r="AT193">
        <v>13.6</v>
      </c>
      <c r="AU193">
        <v>13.4</v>
      </c>
      <c r="AV193">
        <v>2.23</v>
      </c>
      <c r="AW193">
        <v>2.27</v>
      </c>
      <c r="AX193">
        <v>2.25</v>
      </c>
      <c r="AY193">
        <v>4867.1000000000004</v>
      </c>
      <c r="AZ193">
        <v>5452.3</v>
      </c>
      <c r="BA193">
        <v>5118.6000000000004</v>
      </c>
      <c r="BB193">
        <v>2076</v>
      </c>
      <c r="BC193">
        <v>2332.8000000000002</v>
      </c>
      <c r="BD193">
        <v>2193.9</v>
      </c>
      <c r="BE193">
        <v>846</v>
      </c>
      <c r="BF193">
        <v>856</v>
      </c>
      <c r="BG193">
        <v>850</v>
      </c>
      <c r="BH193">
        <v>143.5</v>
      </c>
      <c r="BI193">
        <v>143.6</v>
      </c>
      <c r="BJ193">
        <v>143.5</v>
      </c>
      <c r="BK193">
        <v>87.3</v>
      </c>
      <c r="BL193">
        <v>88.8</v>
      </c>
      <c r="BM193">
        <v>87.9</v>
      </c>
      <c r="BN193">
        <v>92.7</v>
      </c>
      <c r="BO193">
        <v>94.3</v>
      </c>
      <c r="BP193">
        <v>93.5</v>
      </c>
      <c r="BQ193">
        <v>5.3</v>
      </c>
      <c r="BR193">
        <v>5.9</v>
      </c>
      <c r="BS193">
        <v>5.6</v>
      </c>
      <c r="BT193">
        <v>41.8</v>
      </c>
      <c r="BU193">
        <v>198.9</v>
      </c>
      <c r="BV193">
        <v>140.6</v>
      </c>
      <c r="BW193">
        <v>270</v>
      </c>
      <c r="BX193">
        <v>280</v>
      </c>
      <c r="BY193">
        <v>275</v>
      </c>
      <c r="BZ193">
        <v>9.8000000000000007</v>
      </c>
      <c r="CA193">
        <v>11.7</v>
      </c>
      <c r="CB193">
        <v>10.9</v>
      </c>
      <c r="CC193">
        <v>0.2</v>
      </c>
      <c r="CD193">
        <v>0.2</v>
      </c>
      <c r="CE193">
        <v>0.2</v>
      </c>
      <c r="CF193">
        <v>0.49</v>
      </c>
      <c r="CG193">
        <v>0.51</v>
      </c>
      <c r="CH193">
        <v>0.5</v>
      </c>
      <c r="CI193">
        <v>35</v>
      </c>
      <c r="CJ193">
        <v>35</v>
      </c>
      <c r="CK193">
        <v>35</v>
      </c>
      <c r="CL193">
        <v>12.6</v>
      </c>
      <c r="CM193">
        <v>47.7</v>
      </c>
      <c r="CN193">
        <v>32.6</v>
      </c>
      <c r="CO193">
        <v>1660</v>
      </c>
      <c r="CP193">
        <v>720</v>
      </c>
      <c r="CQ193">
        <v>540</v>
      </c>
      <c r="CR193">
        <v>1620</v>
      </c>
      <c r="CS193">
        <v>7.6200000000000004E-2</v>
      </c>
      <c r="CT193">
        <v>8.1299999999999997E-2</v>
      </c>
      <c r="CU193">
        <v>7.8700000000000006E-2</v>
      </c>
      <c r="CV193">
        <v>0.1016</v>
      </c>
      <c r="CW193">
        <v>0.10920000000000001</v>
      </c>
      <c r="CX193">
        <v>0.10539999999999999</v>
      </c>
      <c r="CY193">
        <v>6.6000000000000003E-2</v>
      </c>
      <c r="CZ193">
        <v>6.6000000000000003E-2</v>
      </c>
      <c r="DA193">
        <v>6.6000000000000003E-2</v>
      </c>
      <c r="DB193">
        <v>6.0999999999999999E-2</v>
      </c>
      <c r="DC193">
        <v>6.6000000000000003E-2</v>
      </c>
      <c r="DD193">
        <v>6.3500000000000001E-2</v>
      </c>
      <c r="DE193">
        <v>5.0799999999999998E-2</v>
      </c>
      <c r="DF193">
        <v>5.5899999999999998E-2</v>
      </c>
      <c r="DG193">
        <v>5.33E-2</v>
      </c>
      <c r="DH193">
        <v>0</v>
      </c>
      <c r="DI193">
        <v>10</v>
      </c>
      <c r="DJ193">
        <v>4.8300000000000003E-2</v>
      </c>
      <c r="DK193" t="s">
        <v>1238</v>
      </c>
      <c r="DL193">
        <v>320</v>
      </c>
      <c r="DM193">
        <v>8252</v>
      </c>
      <c r="DN193" t="s">
        <v>188</v>
      </c>
      <c r="DO193">
        <v>1236</v>
      </c>
      <c r="DP193">
        <v>2405</v>
      </c>
      <c r="DQ193" t="s">
        <v>142</v>
      </c>
      <c r="DR193">
        <v>207</v>
      </c>
      <c r="DS193">
        <v>20090513</v>
      </c>
      <c r="DT193" t="s">
        <v>1236</v>
      </c>
      <c r="DU193">
        <v>320</v>
      </c>
      <c r="DV193" t="s">
        <v>1144</v>
      </c>
    </row>
    <row r="194" spans="1:126">
      <c r="A194" t="s">
        <v>160</v>
      </c>
      <c r="B194">
        <v>3</v>
      </c>
      <c r="C194">
        <v>6.5</v>
      </c>
      <c r="D194">
        <v>69478</v>
      </c>
      <c r="E194" t="s">
        <v>144</v>
      </c>
      <c r="F194" t="s">
        <v>145</v>
      </c>
      <c r="G194">
        <v>20090522</v>
      </c>
      <c r="H194" t="s">
        <v>1246</v>
      </c>
      <c r="I194" t="s">
        <v>236</v>
      </c>
      <c r="J194">
        <v>20090603</v>
      </c>
      <c r="K194">
        <v>20091122</v>
      </c>
      <c r="L194" t="s">
        <v>133</v>
      </c>
      <c r="M194" t="s">
        <v>133</v>
      </c>
      <c r="N194" t="s">
        <v>133</v>
      </c>
      <c r="O194" t="s">
        <v>133</v>
      </c>
      <c r="P194">
        <v>-0.77590000000000003</v>
      </c>
      <c r="Q194" t="s">
        <v>135</v>
      </c>
      <c r="R194" t="s">
        <v>136</v>
      </c>
      <c r="S194" t="s">
        <v>135</v>
      </c>
      <c r="T194" t="s">
        <v>137</v>
      </c>
      <c r="U194" t="s">
        <v>137</v>
      </c>
      <c r="V194">
        <v>0</v>
      </c>
      <c r="W194" t="s">
        <v>147</v>
      </c>
      <c r="X194">
        <v>143.5</v>
      </c>
      <c r="Y194">
        <v>20090520</v>
      </c>
      <c r="Z194" t="s">
        <v>138</v>
      </c>
      <c r="AA194" t="s">
        <v>1247</v>
      </c>
      <c r="AB194" t="s">
        <v>1231</v>
      </c>
      <c r="AC194">
        <v>40</v>
      </c>
      <c r="AD194">
        <v>71.540000000000006</v>
      </c>
      <c r="AE194">
        <v>65.95</v>
      </c>
      <c r="AF194">
        <v>10.93</v>
      </c>
      <c r="AG194">
        <v>10.19</v>
      </c>
      <c r="AH194">
        <v>10.26</v>
      </c>
      <c r="AI194">
        <v>240</v>
      </c>
      <c r="AJ194" t="s">
        <v>1248</v>
      </c>
      <c r="AK194">
        <v>40</v>
      </c>
      <c r="AL194">
        <v>3</v>
      </c>
      <c r="AM194">
        <v>3.5</v>
      </c>
      <c r="AN194">
        <v>6.5</v>
      </c>
      <c r="AO194" t="s">
        <v>161</v>
      </c>
      <c r="AP194">
        <v>3148</v>
      </c>
      <c r="AQ194">
        <v>3152</v>
      </c>
      <c r="AR194">
        <v>3150</v>
      </c>
      <c r="AS194">
        <v>13.4</v>
      </c>
      <c r="AT194">
        <v>13.5</v>
      </c>
      <c r="AU194">
        <v>13.4</v>
      </c>
      <c r="AV194">
        <v>2.23</v>
      </c>
      <c r="AW194">
        <v>2.2599999999999998</v>
      </c>
      <c r="AX194">
        <v>2.25</v>
      </c>
      <c r="AY194">
        <v>2694.8</v>
      </c>
      <c r="AZ194">
        <v>4054.7</v>
      </c>
      <c r="BA194">
        <v>3509</v>
      </c>
      <c r="BB194">
        <v>1994.1</v>
      </c>
      <c r="BC194">
        <v>2279.4</v>
      </c>
      <c r="BD194">
        <v>2176.6999999999998</v>
      </c>
      <c r="BE194">
        <v>844</v>
      </c>
      <c r="BF194">
        <v>856</v>
      </c>
      <c r="BG194">
        <v>850</v>
      </c>
      <c r="BH194">
        <v>143.5</v>
      </c>
      <c r="BI194">
        <v>143.5</v>
      </c>
      <c r="BJ194">
        <v>143.5</v>
      </c>
      <c r="BK194">
        <v>87.3</v>
      </c>
      <c r="BL194">
        <v>88.4</v>
      </c>
      <c r="BM194">
        <v>88</v>
      </c>
      <c r="BN194">
        <v>93</v>
      </c>
      <c r="BO194">
        <v>94.1</v>
      </c>
      <c r="BP194">
        <v>93.6</v>
      </c>
      <c r="BQ194">
        <v>5.4</v>
      </c>
      <c r="BR194">
        <v>5.9</v>
      </c>
      <c r="BS194">
        <v>5.6</v>
      </c>
      <c r="BT194">
        <v>31.1</v>
      </c>
      <c r="BU194">
        <v>43.4</v>
      </c>
      <c r="BV194">
        <v>35</v>
      </c>
      <c r="BW194">
        <v>276</v>
      </c>
      <c r="BX194">
        <v>277</v>
      </c>
      <c r="BY194">
        <v>276</v>
      </c>
      <c r="BZ194">
        <v>10.9</v>
      </c>
      <c r="CA194">
        <v>18.7</v>
      </c>
      <c r="CB194">
        <v>13.7</v>
      </c>
      <c r="CC194">
        <v>0.4</v>
      </c>
      <c r="CD194">
        <v>0.5</v>
      </c>
      <c r="CE194">
        <v>0.5</v>
      </c>
      <c r="CF194">
        <v>0.47</v>
      </c>
      <c r="CG194">
        <v>0.54</v>
      </c>
      <c r="CH194">
        <v>0.5</v>
      </c>
      <c r="CI194">
        <v>35</v>
      </c>
      <c r="CJ194">
        <v>35</v>
      </c>
      <c r="CK194">
        <v>35</v>
      </c>
      <c r="CL194">
        <v>38.9</v>
      </c>
      <c r="CM194">
        <v>89.3</v>
      </c>
      <c r="CN194">
        <v>66.2</v>
      </c>
      <c r="CO194">
        <v>1660</v>
      </c>
      <c r="CP194">
        <v>720</v>
      </c>
      <c r="CQ194">
        <v>540</v>
      </c>
      <c r="CR194">
        <v>1600</v>
      </c>
      <c r="CS194">
        <v>8.6400000000000005E-2</v>
      </c>
      <c r="CT194">
        <v>9.6500000000000002E-2</v>
      </c>
      <c r="CU194">
        <v>9.3299999999999994E-2</v>
      </c>
      <c r="CV194">
        <v>0.1118</v>
      </c>
      <c r="CW194">
        <v>0.1143</v>
      </c>
      <c r="CX194">
        <v>0.113</v>
      </c>
      <c r="CY194">
        <v>6.0999999999999999E-2</v>
      </c>
      <c r="CZ194">
        <v>6.3500000000000001E-2</v>
      </c>
      <c r="DA194">
        <v>6.1600000000000002E-2</v>
      </c>
      <c r="DB194">
        <v>6.0999999999999999E-2</v>
      </c>
      <c r="DC194">
        <v>6.3500000000000001E-2</v>
      </c>
      <c r="DD194">
        <v>6.2199999999999998E-2</v>
      </c>
      <c r="DE194">
        <v>6.0999999999999999E-2</v>
      </c>
      <c r="DF194">
        <v>6.3500000000000001E-2</v>
      </c>
      <c r="DG194">
        <v>6.2199999999999998E-2</v>
      </c>
      <c r="DH194">
        <v>2.5000000000000001E-3</v>
      </c>
      <c r="DI194">
        <v>4</v>
      </c>
      <c r="DJ194">
        <v>5.0799999999999998E-2</v>
      </c>
      <c r="DK194" t="s">
        <v>1222</v>
      </c>
      <c r="DL194">
        <v>152</v>
      </c>
      <c r="DM194">
        <v>8252</v>
      </c>
      <c r="DN194" t="s">
        <v>1249</v>
      </c>
      <c r="DO194" t="s">
        <v>1205</v>
      </c>
      <c r="DP194">
        <v>2405</v>
      </c>
      <c r="DQ194" t="s">
        <v>965</v>
      </c>
      <c r="DR194">
        <v>352</v>
      </c>
      <c r="DS194">
        <v>20090522</v>
      </c>
      <c r="DT194" t="s">
        <v>1246</v>
      </c>
      <c r="DU194">
        <v>152</v>
      </c>
      <c r="DV194" t="s">
        <v>1144</v>
      </c>
    </row>
    <row r="195" spans="1:126">
      <c r="A195" t="s">
        <v>126</v>
      </c>
      <c r="B195">
        <v>4</v>
      </c>
      <c r="C195">
        <v>24</v>
      </c>
      <c r="D195">
        <v>71225</v>
      </c>
      <c r="E195" t="s">
        <v>577</v>
      </c>
      <c r="F195" t="s">
        <v>145</v>
      </c>
      <c r="G195">
        <v>20090614</v>
      </c>
      <c r="H195" t="s">
        <v>932</v>
      </c>
      <c r="I195" t="s">
        <v>295</v>
      </c>
      <c r="J195">
        <v>20090710</v>
      </c>
      <c r="K195" t="s">
        <v>624</v>
      </c>
      <c r="L195" t="s">
        <v>812</v>
      </c>
      <c r="M195" t="s">
        <v>1250</v>
      </c>
      <c r="N195" t="s">
        <v>736</v>
      </c>
      <c r="O195" t="s">
        <v>133</v>
      </c>
      <c r="P195">
        <v>1.5366</v>
      </c>
      <c r="Q195" t="s">
        <v>135</v>
      </c>
      <c r="R195" t="s">
        <v>136</v>
      </c>
      <c r="S195" t="s">
        <v>135</v>
      </c>
      <c r="T195" t="s">
        <v>137</v>
      </c>
      <c r="U195" t="s">
        <v>137</v>
      </c>
      <c r="V195">
        <v>0</v>
      </c>
      <c r="W195" t="s">
        <v>151</v>
      </c>
      <c r="X195">
        <v>143.5</v>
      </c>
      <c r="Y195">
        <v>20090612</v>
      </c>
      <c r="Z195" t="s">
        <v>138</v>
      </c>
      <c r="AA195" t="s">
        <v>994</v>
      </c>
      <c r="AB195" t="s">
        <v>1234</v>
      </c>
      <c r="AC195">
        <v>40</v>
      </c>
      <c r="AD195">
        <v>58.93</v>
      </c>
      <c r="AE195">
        <v>53.77</v>
      </c>
      <c r="AF195">
        <v>10.16</v>
      </c>
      <c r="AG195">
        <v>9.36</v>
      </c>
      <c r="AH195">
        <v>9.52</v>
      </c>
      <c r="AI195">
        <v>50</v>
      </c>
      <c r="AJ195" t="s">
        <v>1251</v>
      </c>
      <c r="AK195">
        <v>40</v>
      </c>
      <c r="AL195">
        <v>7.9</v>
      </c>
      <c r="AM195">
        <v>16.100000000000001</v>
      </c>
      <c r="AN195">
        <v>24</v>
      </c>
      <c r="AO195">
        <v>0</v>
      </c>
      <c r="AP195">
        <v>3150</v>
      </c>
      <c r="AQ195">
        <v>3160</v>
      </c>
      <c r="AR195">
        <v>3154</v>
      </c>
      <c r="AS195">
        <v>13.4</v>
      </c>
      <c r="AT195">
        <v>13.7</v>
      </c>
      <c r="AU195">
        <v>13.6</v>
      </c>
      <c r="AV195">
        <v>2.2200000000000002</v>
      </c>
      <c r="AW195">
        <v>2.27</v>
      </c>
      <c r="AX195">
        <v>2.2400000000000002</v>
      </c>
      <c r="AY195">
        <v>6.3</v>
      </c>
      <c r="AZ195">
        <v>6.7</v>
      </c>
      <c r="BA195">
        <v>6.5</v>
      </c>
      <c r="BB195" t="s">
        <v>168</v>
      </c>
      <c r="BC195" t="s">
        <v>168</v>
      </c>
      <c r="BD195" t="s">
        <v>168</v>
      </c>
      <c r="BE195">
        <v>832</v>
      </c>
      <c r="BF195">
        <v>867</v>
      </c>
      <c r="BG195">
        <v>852</v>
      </c>
      <c r="BH195">
        <v>142.80000000000001</v>
      </c>
      <c r="BI195">
        <v>143.80000000000001</v>
      </c>
      <c r="BJ195">
        <v>143.30000000000001</v>
      </c>
      <c r="BK195">
        <v>87.8</v>
      </c>
      <c r="BL195">
        <v>88.2</v>
      </c>
      <c r="BM195">
        <v>88</v>
      </c>
      <c r="BN195">
        <v>93.3</v>
      </c>
      <c r="BO195">
        <v>93.8</v>
      </c>
      <c r="BP195">
        <v>93.6</v>
      </c>
      <c r="BQ195">
        <v>5.5</v>
      </c>
      <c r="BR195">
        <v>5.7</v>
      </c>
      <c r="BS195">
        <v>5.6</v>
      </c>
      <c r="BT195">
        <v>31.4</v>
      </c>
      <c r="BU195">
        <v>37.4</v>
      </c>
      <c r="BV195">
        <v>34.1</v>
      </c>
      <c r="BW195">
        <v>276</v>
      </c>
      <c r="BX195">
        <v>276</v>
      </c>
      <c r="BY195">
        <v>276</v>
      </c>
      <c r="BZ195">
        <v>8.4</v>
      </c>
      <c r="CA195">
        <v>10.1</v>
      </c>
      <c r="CB195">
        <v>9.8000000000000007</v>
      </c>
      <c r="CC195">
        <v>0.3</v>
      </c>
      <c r="CD195">
        <v>0.3</v>
      </c>
      <c r="CE195">
        <v>0.3</v>
      </c>
      <c r="CF195">
        <v>0.5</v>
      </c>
      <c r="CG195">
        <v>0.5</v>
      </c>
      <c r="CH195">
        <v>0.5</v>
      </c>
      <c r="CI195">
        <v>35</v>
      </c>
      <c r="CJ195">
        <v>35</v>
      </c>
      <c r="CK195">
        <v>35</v>
      </c>
      <c r="CL195">
        <v>116.1</v>
      </c>
      <c r="CM195">
        <v>158.6</v>
      </c>
      <c r="CN195">
        <v>139.6</v>
      </c>
      <c r="CO195">
        <v>1660</v>
      </c>
      <c r="CP195">
        <v>720</v>
      </c>
      <c r="CQ195">
        <v>540</v>
      </c>
      <c r="CR195">
        <v>1790</v>
      </c>
      <c r="CS195">
        <v>6.6000000000000003E-2</v>
      </c>
      <c r="CT195">
        <v>6.6000000000000003E-2</v>
      </c>
      <c r="CU195">
        <v>6.6000000000000003E-2</v>
      </c>
      <c r="CV195">
        <v>8.8900000000000007E-2</v>
      </c>
      <c r="CW195">
        <v>8.8900000000000007E-2</v>
      </c>
      <c r="CX195">
        <v>8.8900000000000007E-2</v>
      </c>
      <c r="CY195">
        <v>7.3700000000000002E-2</v>
      </c>
      <c r="CZ195">
        <v>7.3700000000000002E-2</v>
      </c>
      <c r="DA195">
        <v>7.3700000000000002E-2</v>
      </c>
      <c r="DB195">
        <v>5.33E-2</v>
      </c>
      <c r="DC195">
        <v>7.3700000000000002E-2</v>
      </c>
      <c r="DD195">
        <v>6.3500000000000001E-2</v>
      </c>
      <c r="DE195">
        <v>5.33E-2</v>
      </c>
      <c r="DF195">
        <v>5.8400000000000001E-2</v>
      </c>
      <c r="DG195">
        <v>5.5899999999999998E-2</v>
      </c>
      <c r="DH195">
        <v>0</v>
      </c>
      <c r="DI195">
        <v>3</v>
      </c>
      <c r="DJ195">
        <v>5.5899999999999998E-2</v>
      </c>
      <c r="DK195" t="s">
        <v>1096</v>
      </c>
      <c r="DL195" t="s">
        <v>1020</v>
      </c>
      <c r="DM195">
        <v>8252</v>
      </c>
      <c r="DN195">
        <v>8231</v>
      </c>
      <c r="DO195" t="s">
        <v>1252</v>
      </c>
      <c r="DP195" t="s">
        <v>516</v>
      </c>
      <c r="DQ195" t="s">
        <v>142</v>
      </c>
      <c r="DR195">
        <v>213</v>
      </c>
      <c r="DS195">
        <v>20090614</v>
      </c>
      <c r="DT195" t="s">
        <v>932</v>
      </c>
      <c r="DU195">
        <v>66</v>
      </c>
      <c r="DV195" t="s">
        <v>1233</v>
      </c>
    </row>
    <row r="196" spans="1:126">
      <c r="A196" t="s">
        <v>126</v>
      </c>
      <c r="B196">
        <v>4</v>
      </c>
      <c r="C196">
        <v>28.1</v>
      </c>
      <c r="D196">
        <v>71226</v>
      </c>
      <c r="E196" t="s">
        <v>577</v>
      </c>
      <c r="F196" t="s">
        <v>145</v>
      </c>
      <c r="G196">
        <v>20090718</v>
      </c>
      <c r="H196" t="s">
        <v>1141</v>
      </c>
      <c r="I196" t="s">
        <v>295</v>
      </c>
      <c r="J196">
        <v>20090721</v>
      </c>
      <c r="K196" t="s">
        <v>624</v>
      </c>
      <c r="L196" t="s">
        <v>1037</v>
      </c>
      <c r="M196" t="s">
        <v>133</v>
      </c>
      <c r="N196" t="s">
        <v>133</v>
      </c>
      <c r="O196" t="s">
        <v>133</v>
      </c>
      <c r="P196">
        <v>2.5059</v>
      </c>
      <c r="Q196" t="s">
        <v>135</v>
      </c>
      <c r="R196" t="s">
        <v>136</v>
      </c>
      <c r="S196" t="s">
        <v>135</v>
      </c>
      <c r="T196" t="s">
        <v>137</v>
      </c>
      <c r="U196" t="s">
        <v>137</v>
      </c>
      <c r="V196">
        <v>0</v>
      </c>
      <c r="W196" t="s">
        <v>151</v>
      </c>
      <c r="X196">
        <v>143.5</v>
      </c>
      <c r="Y196">
        <v>20090716</v>
      </c>
      <c r="Z196" t="s">
        <v>138</v>
      </c>
      <c r="AA196" t="s">
        <v>994</v>
      </c>
      <c r="AB196" t="s">
        <v>1234</v>
      </c>
      <c r="AC196">
        <v>40</v>
      </c>
      <c r="AD196">
        <v>58.88</v>
      </c>
      <c r="AE196">
        <v>53.08</v>
      </c>
      <c r="AF196">
        <v>10.15</v>
      </c>
      <c r="AG196">
        <v>9.27</v>
      </c>
      <c r="AH196">
        <v>9.4499999999999993</v>
      </c>
      <c r="AI196">
        <v>190</v>
      </c>
      <c r="AJ196" t="s">
        <v>1262</v>
      </c>
      <c r="AK196">
        <v>40</v>
      </c>
      <c r="AL196">
        <v>14.5</v>
      </c>
      <c r="AM196">
        <v>13.6</v>
      </c>
      <c r="AN196">
        <v>28.1</v>
      </c>
      <c r="AO196">
        <v>0</v>
      </c>
      <c r="AP196">
        <v>3148</v>
      </c>
      <c r="AQ196">
        <v>3157</v>
      </c>
      <c r="AR196">
        <v>3151.4</v>
      </c>
      <c r="AS196">
        <v>13.5</v>
      </c>
      <c r="AT196">
        <v>13.7</v>
      </c>
      <c r="AU196">
        <v>13.6</v>
      </c>
      <c r="AV196">
        <v>2.23</v>
      </c>
      <c r="AW196">
        <v>2.27</v>
      </c>
      <c r="AX196">
        <v>2.2599999999999998</v>
      </c>
      <c r="AY196">
        <v>6.8</v>
      </c>
      <c r="AZ196">
        <v>7.3</v>
      </c>
      <c r="BA196">
        <v>7.2</v>
      </c>
      <c r="BB196" t="s">
        <v>168</v>
      </c>
      <c r="BC196" t="s">
        <v>168</v>
      </c>
      <c r="BD196" t="s">
        <v>168</v>
      </c>
      <c r="BE196">
        <v>842</v>
      </c>
      <c r="BF196">
        <v>860</v>
      </c>
      <c r="BG196">
        <v>850</v>
      </c>
      <c r="BH196">
        <v>142.80000000000001</v>
      </c>
      <c r="BI196">
        <v>143.80000000000001</v>
      </c>
      <c r="BJ196">
        <v>143.4</v>
      </c>
      <c r="BK196">
        <v>87.8</v>
      </c>
      <c r="BL196">
        <v>88.2</v>
      </c>
      <c r="BM196">
        <v>88</v>
      </c>
      <c r="BN196">
        <v>93.3</v>
      </c>
      <c r="BO196">
        <v>93.8</v>
      </c>
      <c r="BP196">
        <v>93.6</v>
      </c>
      <c r="BQ196">
        <v>5.4</v>
      </c>
      <c r="BR196">
        <v>5.9</v>
      </c>
      <c r="BS196">
        <v>5.6</v>
      </c>
      <c r="BT196">
        <v>32</v>
      </c>
      <c r="BU196">
        <v>43.9</v>
      </c>
      <c r="BV196">
        <v>37.4</v>
      </c>
      <c r="BW196">
        <v>276</v>
      </c>
      <c r="BX196">
        <v>276</v>
      </c>
      <c r="BY196">
        <v>276</v>
      </c>
      <c r="BZ196">
        <v>10.1</v>
      </c>
      <c r="CA196">
        <v>10.1</v>
      </c>
      <c r="CB196">
        <v>10.1</v>
      </c>
      <c r="CC196">
        <v>0.2</v>
      </c>
      <c r="CD196">
        <v>0.2</v>
      </c>
      <c r="CE196">
        <v>0.2</v>
      </c>
      <c r="CF196">
        <v>0.5</v>
      </c>
      <c r="CG196">
        <v>0.5</v>
      </c>
      <c r="CH196">
        <v>0.5</v>
      </c>
      <c r="CI196">
        <v>35</v>
      </c>
      <c r="CJ196">
        <v>35</v>
      </c>
      <c r="CK196">
        <v>35</v>
      </c>
      <c r="CL196">
        <v>85</v>
      </c>
      <c r="CM196">
        <v>124.6</v>
      </c>
      <c r="CN196">
        <v>103.6</v>
      </c>
      <c r="CO196">
        <v>1660</v>
      </c>
      <c r="CP196">
        <v>720</v>
      </c>
      <c r="CQ196">
        <v>540</v>
      </c>
      <c r="CR196">
        <v>1650</v>
      </c>
      <c r="CS196">
        <v>6.0999999999999999E-2</v>
      </c>
      <c r="CT196">
        <v>6.0999999999999999E-2</v>
      </c>
      <c r="CU196">
        <v>6.0999999999999999E-2</v>
      </c>
      <c r="CV196">
        <v>8.3799999999999999E-2</v>
      </c>
      <c r="CW196">
        <v>8.3799999999999999E-2</v>
      </c>
      <c r="CX196">
        <v>8.3799999999999999E-2</v>
      </c>
      <c r="CY196">
        <v>7.3700000000000002E-2</v>
      </c>
      <c r="CZ196">
        <v>7.3700000000000002E-2</v>
      </c>
      <c r="DA196">
        <v>7.3700000000000002E-2</v>
      </c>
      <c r="DB196">
        <v>5.33E-2</v>
      </c>
      <c r="DC196">
        <v>7.3700000000000002E-2</v>
      </c>
      <c r="DD196">
        <v>6.3500000000000001E-2</v>
      </c>
      <c r="DE196">
        <v>6.8599999999999994E-2</v>
      </c>
      <c r="DF196">
        <v>7.3700000000000002E-2</v>
      </c>
      <c r="DG196">
        <v>7.1099999999999997E-2</v>
      </c>
      <c r="DH196">
        <v>0</v>
      </c>
      <c r="DI196">
        <v>6</v>
      </c>
      <c r="DJ196">
        <v>4.8300000000000003E-2</v>
      </c>
      <c r="DK196" t="s">
        <v>1085</v>
      </c>
      <c r="DL196" t="s">
        <v>1020</v>
      </c>
      <c r="DM196">
        <v>8252</v>
      </c>
      <c r="DN196">
        <v>8231</v>
      </c>
      <c r="DO196" t="s">
        <v>1252</v>
      </c>
      <c r="DP196">
        <v>2405</v>
      </c>
      <c r="DQ196" t="s">
        <v>142</v>
      </c>
      <c r="DR196" t="s">
        <v>1263</v>
      </c>
      <c r="DS196">
        <v>20090718</v>
      </c>
      <c r="DT196" t="s">
        <v>1141</v>
      </c>
      <c r="DU196">
        <v>66</v>
      </c>
      <c r="DV196" t="s">
        <v>1233</v>
      </c>
    </row>
    <row r="197" spans="1:126">
      <c r="A197" t="s">
        <v>160</v>
      </c>
      <c r="B197">
        <v>5</v>
      </c>
      <c r="C197">
        <v>7.3</v>
      </c>
      <c r="D197">
        <v>69479</v>
      </c>
      <c r="E197" t="s">
        <v>144</v>
      </c>
      <c r="F197" t="s">
        <v>145</v>
      </c>
      <c r="G197">
        <v>20090904</v>
      </c>
      <c r="H197" t="s">
        <v>1089</v>
      </c>
      <c r="I197" t="s">
        <v>236</v>
      </c>
      <c r="J197">
        <v>20090908</v>
      </c>
      <c r="K197">
        <v>20100304</v>
      </c>
      <c r="L197" t="s">
        <v>133</v>
      </c>
      <c r="M197" t="s">
        <v>133</v>
      </c>
      <c r="N197" t="s">
        <v>133</v>
      </c>
      <c r="O197" t="s">
        <v>133</v>
      </c>
      <c r="P197">
        <v>-0.43099999999999999</v>
      </c>
      <c r="Q197" t="s">
        <v>135</v>
      </c>
      <c r="R197" t="s">
        <v>136</v>
      </c>
      <c r="S197" t="s">
        <v>135</v>
      </c>
      <c r="T197" t="s">
        <v>137</v>
      </c>
      <c r="U197" t="s">
        <v>137</v>
      </c>
      <c r="V197">
        <v>0</v>
      </c>
      <c r="W197" t="s">
        <v>147</v>
      </c>
      <c r="X197">
        <v>143.5</v>
      </c>
      <c r="Y197">
        <v>20090902</v>
      </c>
      <c r="Z197" t="s">
        <v>138</v>
      </c>
      <c r="AA197" t="s">
        <v>206</v>
      </c>
      <c r="AB197" t="s">
        <v>1267</v>
      </c>
      <c r="AC197">
        <v>40</v>
      </c>
      <c r="AD197">
        <v>71.31</v>
      </c>
      <c r="AE197">
        <v>66.66</v>
      </c>
      <c r="AF197">
        <v>10.89</v>
      </c>
      <c r="AG197">
        <v>10.210000000000001</v>
      </c>
      <c r="AH197">
        <v>10.34</v>
      </c>
      <c r="AI197">
        <v>180</v>
      </c>
      <c r="AJ197" t="s">
        <v>1268</v>
      </c>
      <c r="AK197">
        <v>40</v>
      </c>
      <c r="AL197">
        <v>4.5999999999999996</v>
      </c>
      <c r="AM197">
        <v>2.7</v>
      </c>
      <c r="AN197">
        <v>7.3</v>
      </c>
      <c r="AO197">
        <v>0</v>
      </c>
      <c r="AP197">
        <v>3144</v>
      </c>
      <c r="AQ197">
        <v>3153</v>
      </c>
      <c r="AR197">
        <v>3150</v>
      </c>
      <c r="AS197">
        <v>13</v>
      </c>
      <c r="AT197">
        <v>13.5</v>
      </c>
      <c r="AU197">
        <v>13.4</v>
      </c>
      <c r="AV197">
        <v>2.2400000000000002</v>
      </c>
      <c r="AW197">
        <v>2.27</v>
      </c>
      <c r="AX197">
        <v>2.25</v>
      </c>
      <c r="AY197">
        <v>4698.7</v>
      </c>
      <c r="AZ197">
        <v>5355.4</v>
      </c>
      <c r="BA197">
        <v>4968.3999999999996</v>
      </c>
      <c r="BB197">
        <v>1863.4</v>
      </c>
      <c r="BC197">
        <v>2147.3000000000002</v>
      </c>
      <c r="BD197">
        <v>2031.4</v>
      </c>
      <c r="BE197">
        <v>833</v>
      </c>
      <c r="BF197">
        <v>860</v>
      </c>
      <c r="BG197">
        <v>849</v>
      </c>
      <c r="BH197">
        <v>143.5</v>
      </c>
      <c r="BI197">
        <v>143.6</v>
      </c>
      <c r="BJ197">
        <v>143.5</v>
      </c>
      <c r="BK197">
        <v>87.7</v>
      </c>
      <c r="BL197">
        <v>88.1</v>
      </c>
      <c r="BM197">
        <v>87.9</v>
      </c>
      <c r="BN197">
        <v>93.3</v>
      </c>
      <c r="BO197">
        <v>93.7</v>
      </c>
      <c r="BP197">
        <v>93.5</v>
      </c>
      <c r="BQ197">
        <v>5.5</v>
      </c>
      <c r="BR197">
        <v>5.7</v>
      </c>
      <c r="BS197">
        <v>5.6</v>
      </c>
      <c r="BT197">
        <v>31.9</v>
      </c>
      <c r="BU197">
        <v>44.3</v>
      </c>
      <c r="BV197">
        <v>35.299999999999997</v>
      </c>
      <c r="BW197">
        <v>268</v>
      </c>
      <c r="BX197">
        <v>284</v>
      </c>
      <c r="BY197">
        <v>275</v>
      </c>
      <c r="BZ197">
        <v>11</v>
      </c>
      <c r="CA197">
        <v>12.4</v>
      </c>
      <c r="CB197">
        <v>11.7</v>
      </c>
      <c r="CC197">
        <v>0</v>
      </c>
      <c r="CD197">
        <v>0.1</v>
      </c>
      <c r="CE197">
        <v>0.1</v>
      </c>
      <c r="CF197">
        <v>0.48</v>
      </c>
      <c r="CG197">
        <v>0.53</v>
      </c>
      <c r="CH197">
        <v>0.5</v>
      </c>
      <c r="CI197">
        <v>35</v>
      </c>
      <c r="CJ197">
        <v>35</v>
      </c>
      <c r="CK197">
        <v>35</v>
      </c>
      <c r="CL197">
        <v>155</v>
      </c>
      <c r="CM197">
        <v>187.6</v>
      </c>
      <c r="CN197">
        <v>168.9</v>
      </c>
      <c r="CO197">
        <v>1660</v>
      </c>
      <c r="CP197">
        <v>720</v>
      </c>
      <c r="CQ197">
        <v>540</v>
      </c>
      <c r="CR197">
        <v>1660</v>
      </c>
      <c r="CS197">
        <v>7.6200000000000004E-2</v>
      </c>
      <c r="CT197">
        <v>8.8900000000000007E-2</v>
      </c>
      <c r="CU197">
        <v>8.2600000000000007E-2</v>
      </c>
      <c r="CV197">
        <v>9.1399999999999995E-2</v>
      </c>
      <c r="CW197">
        <v>9.6500000000000002E-2</v>
      </c>
      <c r="CX197">
        <v>9.2700000000000005E-2</v>
      </c>
      <c r="CY197">
        <v>6.0999999999999999E-2</v>
      </c>
      <c r="CZ197">
        <v>6.0999999999999999E-2</v>
      </c>
      <c r="DA197">
        <v>6.0999999999999999E-2</v>
      </c>
      <c r="DB197">
        <v>6.3500000000000001E-2</v>
      </c>
      <c r="DC197">
        <v>7.6200000000000004E-2</v>
      </c>
      <c r="DD197">
        <v>6.9800000000000001E-2</v>
      </c>
      <c r="DE197">
        <v>5.8400000000000001E-2</v>
      </c>
      <c r="DF197">
        <v>6.6000000000000003E-2</v>
      </c>
      <c r="DG197">
        <v>6.0299999999999999E-2</v>
      </c>
      <c r="DH197">
        <v>0</v>
      </c>
      <c r="DI197">
        <v>9</v>
      </c>
      <c r="DJ197">
        <v>5.0799999999999998E-2</v>
      </c>
      <c r="DK197" t="s">
        <v>1151</v>
      </c>
      <c r="DL197">
        <v>320</v>
      </c>
      <c r="DM197">
        <v>8252</v>
      </c>
      <c r="DN197" t="s">
        <v>188</v>
      </c>
      <c r="DO197">
        <v>1236</v>
      </c>
      <c r="DP197">
        <v>2405</v>
      </c>
      <c r="DQ197" t="s">
        <v>965</v>
      </c>
      <c r="DR197">
        <v>223</v>
      </c>
      <c r="DS197">
        <v>20090904</v>
      </c>
      <c r="DT197" t="s">
        <v>1089</v>
      </c>
      <c r="DU197">
        <v>320</v>
      </c>
      <c r="DV197" t="s">
        <v>1144</v>
      </c>
    </row>
    <row r="198" spans="1:126">
      <c r="A198" t="s">
        <v>160</v>
      </c>
      <c r="B198">
        <v>3</v>
      </c>
      <c r="C198">
        <v>18.7</v>
      </c>
      <c r="D198">
        <v>71582</v>
      </c>
      <c r="E198" t="s">
        <v>577</v>
      </c>
      <c r="F198" t="s">
        <v>145</v>
      </c>
      <c r="G198">
        <v>20090906</v>
      </c>
      <c r="H198" t="s">
        <v>771</v>
      </c>
      <c r="I198" t="s">
        <v>236</v>
      </c>
      <c r="J198">
        <v>20090909</v>
      </c>
      <c r="K198" t="s">
        <v>624</v>
      </c>
      <c r="L198" t="s">
        <v>1269</v>
      </c>
      <c r="M198" t="s">
        <v>601</v>
      </c>
      <c r="N198" t="s">
        <v>133</v>
      </c>
      <c r="O198" t="s">
        <v>133</v>
      </c>
      <c r="P198">
        <v>0.28370000000000001</v>
      </c>
      <c r="Q198" t="s">
        <v>135</v>
      </c>
      <c r="R198" t="s">
        <v>136</v>
      </c>
      <c r="S198" t="s">
        <v>135</v>
      </c>
      <c r="T198" t="s">
        <v>137</v>
      </c>
      <c r="U198" t="s">
        <v>137</v>
      </c>
      <c r="V198">
        <v>0</v>
      </c>
      <c r="W198" t="s">
        <v>200</v>
      </c>
      <c r="X198">
        <v>143.5</v>
      </c>
      <c r="Y198">
        <v>20090904</v>
      </c>
      <c r="Z198" t="s">
        <v>138</v>
      </c>
      <c r="AA198" t="s">
        <v>1270</v>
      </c>
      <c r="AB198" t="s">
        <v>1271</v>
      </c>
      <c r="AC198">
        <v>40</v>
      </c>
      <c r="AD198">
        <v>58.96</v>
      </c>
      <c r="AE198">
        <v>53.13</v>
      </c>
      <c r="AF198">
        <v>10.199999999999999</v>
      </c>
      <c r="AG198">
        <v>9.2899999999999991</v>
      </c>
      <c r="AH198">
        <v>9.49</v>
      </c>
      <c r="AI198">
        <v>240</v>
      </c>
      <c r="AJ198" t="s">
        <v>1272</v>
      </c>
      <c r="AK198">
        <v>40</v>
      </c>
      <c r="AL198">
        <v>9.5</v>
      </c>
      <c r="AM198">
        <v>9.1999999999999993</v>
      </c>
      <c r="AN198">
        <v>18.7</v>
      </c>
      <c r="AO198">
        <v>0</v>
      </c>
      <c r="AP198">
        <v>3149</v>
      </c>
      <c r="AQ198">
        <v>3152</v>
      </c>
      <c r="AR198">
        <v>3150</v>
      </c>
      <c r="AS198">
        <v>13.4</v>
      </c>
      <c r="AT198">
        <v>13.5</v>
      </c>
      <c r="AU198">
        <v>13.4</v>
      </c>
      <c r="AV198">
        <v>2.2400000000000002</v>
      </c>
      <c r="AW198">
        <v>2.2799999999999998</v>
      </c>
      <c r="AX198">
        <v>2.25</v>
      </c>
      <c r="AY198">
        <v>5338.8</v>
      </c>
      <c r="AZ198">
        <v>5998</v>
      </c>
      <c r="BA198">
        <v>5636</v>
      </c>
      <c r="BB198">
        <v>1919.4</v>
      </c>
      <c r="BC198">
        <v>2517</v>
      </c>
      <c r="BD198">
        <v>2426.6</v>
      </c>
      <c r="BE198">
        <v>826</v>
      </c>
      <c r="BF198">
        <v>872</v>
      </c>
      <c r="BG198">
        <v>848</v>
      </c>
      <c r="BH198">
        <v>143.4</v>
      </c>
      <c r="BI198">
        <v>143.6</v>
      </c>
      <c r="BJ198">
        <v>143.5</v>
      </c>
      <c r="BK198">
        <v>87.6</v>
      </c>
      <c r="BL198">
        <v>88</v>
      </c>
      <c r="BM198">
        <v>87.9</v>
      </c>
      <c r="BN198">
        <v>93.3</v>
      </c>
      <c r="BO198">
        <v>93.6</v>
      </c>
      <c r="BP198">
        <v>93.5</v>
      </c>
      <c r="BQ198">
        <v>5.5</v>
      </c>
      <c r="BR198">
        <v>5.7</v>
      </c>
      <c r="BS198">
        <v>5.6</v>
      </c>
      <c r="BT198">
        <v>32.4</v>
      </c>
      <c r="BU198">
        <v>198.3</v>
      </c>
      <c r="BV198">
        <v>92.7</v>
      </c>
      <c r="BW198">
        <v>270</v>
      </c>
      <c r="BX198">
        <v>276</v>
      </c>
      <c r="BY198">
        <v>274</v>
      </c>
      <c r="BZ198">
        <v>6.6</v>
      </c>
      <c r="CA198">
        <v>8.1</v>
      </c>
      <c r="CB198">
        <v>7.6</v>
      </c>
      <c r="CC198">
        <v>0.6</v>
      </c>
      <c r="CD198">
        <v>0.7</v>
      </c>
      <c r="CE198">
        <v>0.6</v>
      </c>
      <c r="CF198">
        <v>0.46</v>
      </c>
      <c r="CG198">
        <v>0.56999999999999995</v>
      </c>
      <c r="CH198">
        <v>0.51</v>
      </c>
      <c r="CI198">
        <v>35</v>
      </c>
      <c r="CJ198">
        <v>35</v>
      </c>
      <c r="CK198">
        <v>35</v>
      </c>
      <c r="CL198">
        <v>156</v>
      </c>
      <c r="CM198">
        <v>210.6</v>
      </c>
      <c r="CN198">
        <v>183.9</v>
      </c>
      <c r="CO198">
        <v>1660</v>
      </c>
      <c r="CP198">
        <v>720</v>
      </c>
      <c r="CQ198">
        <v>540</v>
      </c>
      <c r="CR198">
        <v>1600</v>
      </c>
      <c r="CS198">
        <v>8.3799999999999999E-2</v>
      </c>
      <c r="CT198">
        <v>9.6500000000000002E-2</v>
      </c>
      <c r="CU198">
        <v>9.0200000000000002E-2</v>
      </c>
      <c r="CV198">
        <v>8.8900000000000007E-2</v>
      </c>
      <c r="CW198">
        <v>9.6500000000000002E-2</v>
      </c>
      <c r="CX198">
        <v>9.2700000000000005E-2</v>
      </c>
      <c r="CY198">
        <v>6.3500000000000001E-2</v>
      </c>
      <c r="CZ198">
        <v>6.3500000000000001E-2</v>
      </c>
      <c r="DA198">
        <v>6.3500000000000001E-2</v>
      </c>
      <c r="DB198">
        <v>6.8599999999999994E-2</v>
      </c>
      <c r="DC198">
        <v>7.1099999999999997E-2</v>
      </c>
      <c r="DD198">
        <v>6.9800000000000001E-2</v>
      </c>
      <c r="DE198">
        <v>6.0999999999999999E-2</v>
      </c>
      <c r="DF198">
        <v>6.3500000000000001E-2</v>
      </c>
      <c r="DG198">
        <v>6.2199999999999998E-2</v>
      </c>
      <c r="DH198">
        <v>0</v>
      </c>
      <c r="DI198">
        <v>5</v>
      </c>
      <c r="DJ198">
        <v>4.0599999999999997E-2</v>
      </c>
      <c r="DK198" t="s">
        <v>1222</v>
      </c>
      <c r="DL198">
        <v>152</v>
      </c>
      <c r="DM198">
        <v>8252</v>
      </c>
      <c r="DN198" t="s">
        <v>188</v>
      </c>
      <c r="DO198" t="s">
        <v>1205</v>
      </c>
      <c r="DP198">
        <v>2405</v>
      </c>
      <c r="DQ198" t="s">
        <v>965</v>
      </c>
      <c r="DR198">
        <v>368</v>
      </c>
      <c r="DS198">
        <v>20090906</v>
      </c>
      <c r="DT198" t="s">
        <v>771</v>
      </c>
      <c r="DU198">
        <v>152</v>
      </c>
      <c r="DV198" t="s">
        <v>1233</v>
      </c>
    </row>
    <row r="199" spans="1:126">
      <c r="A199" t="s">
        <v>160</v>
      </c>
      <c r="B199">
        <v>3</v>
      </c>
      <c r="C199">
        <v>12.8</v>
      </c>
      <c r="D199">
        <v>71584</v>
      </c>
      <c r="E199" t="s">
        <v>144</v>
      </c>
      <c r="F199" t="s">
        <v>145</v>
      </c>
      <c r="G199">
        <v>20090911</v>
      </c>
      <c r="H199" t="s">
        <v>1273</v>
      </c>
      <c r="I199" t="s">
        <v>236</v>
      </c>
      <c r="J199">
        <v>20090914</v>
      </c>
      <c r="K199">
        <v>20100311</v>
      </c>
      <c r="L199" t="s">
        <v>1156</v>
      </c>
      <c r="M199" t="s">
        <v>1250</v>
      </c>
      <c r="N199" t="s">
        <v>133</v>
      </c>
      <c r="O199" t="s">
        <v>133</v>
      </c>
      <c r="P199">
        <v>1.9397</v>
      </c>
      <c r="Q199" t="s">
        <v>135</v>
      </c>
      <c r="R199" t="s">
        <v>136</v>
      </c>
      <c r="S199" t="s">
        <v>135</v>
      </c>
      <c r="T199" t="s">
        <v>137</v>
      </c>
      <c r="U199" t="s">
        <v>137</v>
      </c>
      <c r="V199">
        <v>0</v>
      </c>
      <c r="W199" t="s">
        <v>147</v>
      </c>
      <c r="X199">
        <v>143.5</v>
      </c>
      <c r="Y199">
        <v>20090909</v>
      </c>
      <c r="Z199" t="s">
        <v>138</v>
      </c>
      <c r="AA199" t="s">
        <v>400</v>
      </c>
      <c r="AB199" t="s">
        <v>1231</v>
      </c>
      <c r="AC199">
        <v>40</v>
      </c>
      <c r="AD199">
        <v>71.38</v>
      </c>
      <c r="AE199">
        <v>66.72</v>
      </c>
      <c r="AF199">
        <v>10.88</v>
      </c>
      <c r="AG199">
        <v>10.220000000000001</v>
      </c>
      <c r="AH199">
        <v>10.44</v>
      </c>
      <c r="AI199">
        <v>240</v>
      </c>
      <c r="AJ199" t="s">
        <v>1274</v>
      </c>
      <c r="AK199">
        <v>40</v>
      </c>
      <c r="AL199">
        <v>7.6</v>
      </c>
      <c r="AM199">
        <v>5.2</v>
      </c>
      <c r="AN199">
        <v>12.8</v>
      </c>
      <c r="AO199">
        <v>0</v>
      </c>
      <c r="AP199">
        <v>3148</v>
      </c>
      <c r="AQ199">
        <v>3153</v>
      </c>
      <c r="AR199">
        <v>3150</v>
      </c>
      <c r="AS199">
        <v>13.4</v>
      </c>
      <c r="AT199">
        <v>13.5</v>
      </c>
      <c r="AU199">
        <v>13.4</v>
      </c>
      <c r="AV199">
        <v>2.23</v>
      </c>
      <c r="AW199">
        <v>2.2599999999999998</v>
      </c>
      <c r="AX199">
        <v>2.25</v>
      </c>
      <c r="AY199">
        <v>5208.3999999999996</v>
      </c>
      <c r="AZ199">
        <v>5919.4</v>
      </c>
      <c r="BA199">
        <v>5641.3</v>
      </c>
      <c r="BB199">
        <v>1849.4</v>
      </c>
      <c r="BC199">
        <v>2108.9</v>
      </c>
      <c r="BD199">
        <v>1992</v>
      </c>
      <c r="BE199">
        <v>832</v>
      </c>
      <c r="BF199">
        <v>878</v>
      </c>
      <c r="BG199">
        <v>848</v>
      </c>
      <c r="BH199">
        <v>143.5</v>
      </c>
      <c r="BI199">
        <v>143.6</v>
      </c>
      <c r="BJ199">
        <v>143.5</v>
      </c>
      <c r="BK199">
        <v>87.8</v>
      </c>
      <c r="BL199">
        <v>88</v>
      </c>
      <c r="BM199">
        <v>87.9</v>
      </c>
      <c r="BN199">
        <v>93.4</v>
      </c>
      <c r="BO199">
        <v>93.6</v>
      </c>
      <c r="BP199">
        <v>93.5</v>
      </c>
      <c r="BQ199">
        <v>5.5</v>
      </c>
      <c r="BR199">
        <v>5.7</v>
      </c>
      <c r="BS199">
        <v>5.6</v>
      </c>
      <c r="BT199">
        <v>36.4</v>
      </c>
      <c r="BU199">
        <v>46.2</v>
      </c>
      <c r="BV199">
        <v>40.9</v>
      </c>
      <c r="BW199">
        <v>274</v>
      </c>
      <c r="BX199">
        <v>279</v>
      </c>
      <c r="BY199">
        <v>276</v>
      </c>
      <c r="BZ199">
        <v>7.1</v>
      </c>
      <c r="CA199">
        <v>8.4</v>
      </c>
      <c r="CB199">
        <v>7.7</v>
      </c>
      <c r="CC199">
        <v>0.4</v>
      </c>
      <c r="CD199">
        <v>0.7</v>
      </c>
      <c r="CE199">
        <v>0.5</v>
      </c>
      <c r="CF199">
        <v>0.45</v>
      </c>
      <c r="CG199">
        <v>0.56000000000000005</v>
      </c>
      <c r="CH199">
        <v>0.5</v>
      </c>
      <c r="CI199">
        <v>35</v>
      </c>
      <c r="CJ199">
        <v>35</v>
      </c>
      <c r="CK199">
        <v>35</v>
      </c>
      <c r="CL199">
        <v>168</v>
      </c>
      <c r="CM199">
        <v>228.3</v>
      </c>
      <c r="CN199">
        <v>209.5</v>
      </c>
      <c r="CO199">
        <v>1660</v>
      </c>
      <c r="CP199">
        <v>720</v>
      </c>
      <c r="CQ199">
        <v>540</v>
      </c>
      <c r="CR199">
        <v>1600</v>
      </c>
      <c r="CS199">
        <v>7.1099999999999997E-2</v>
      </c>
      <c r="CT199">
        <v>8.1299999999999997E-2</v>
      </c>
      <c r="CU199">
        <v>7.6799999999999993E-2</v>
      </c>
      <c r="CV199">
        <v>9.4E-2</v>
      </c>
      <c r="CW199">
        <v>0.1067</v>
      </c>
      <c r="CX199">
        <v>0.1003</v>
      </c>
      <c r="CY199">
        <v>6.0999999999999999E-2</v>
      </c>
      <c r="CZ199">
        <v>6.3500000000000001E-2</v>
      </c>
      <c r="DA199">
        <v>6.1600000000000002E-2</v>
      </c>
      <c r="DB199">
        <v>5.5899999999999998E-2</v>
      </c>
      <c r="DC199">
        <v>6.0999999999999999E-2</v>
      </c>
      <c r="DD199">
        <v>5.8400000000000001E-2</v>
      </c>
      <c r="DE199">
        <v>5.33E-2</v>
      </c>
      <c r="DF199">
        <v>5.8400000000000001E-2</v>
      </c>
      <c r="DG199">
        <v>5.5899999999999998E-2</v>
      </c>
      <c r="DH199">
        <v>2.5000000000000001E-3</v>
      </c>
      <c r="DI199">
        <v>6</v>
      </c>
      <c r="DJ199">
        <v>4.3200000000000002E-2</v>
      </c>
      <c r="DK199" t="s">
        <v>1222</v>
      </c>
      <c r="DL199">
        <v>152</v>
      </c>
      <c r="DM199">
        <v>8252</v>
      </c>
      <c r="DN199" t="s">
        <v>188</v>
      </c>
      <c r="DO199" t="s">
        <v>1205</v>
      </c>
      <c r="DP199">
        <v>2405</v>
      </c>
      <c r="DQ199" t="s">
        <v>965</v>
      </c>
      <c r="DR199">
        <v>369</v>
      </c>
      <c r="DS199">
        <v>20090911</v>
      </c>
      <c r="DT199" t="s">
        <v>1273</v>
      </c>
      <c r="DU199">
        <v>152</v>
      </c>
      <c r="DV199" t="s">
        <v>1233</v>
      </c>
    </row>
    <row r="200" spans="1:126">
      <c r="A200" t="s">
        <v>126</v>
      </c>
      <c r="B200">
        <v>4</v>
      </c>
      <c r="C200">
        <v>15.3</v>
      </c>
      <c r="D200">
        <v>71580</v>
      </c>
      <c r="E200" t="s">
        <v>577</v>
      </c>
      <c r="F200" t="s">
        <v>145</v>
      </c>
      <c r="G200">
        <v>20091105</v>
      </c>
      <c r="H200" t="s">
        <v>718</v>
      </c>
      <c r="I200" t="s">
        <v>236</v>
      </c>
      <c r="J200">
        <v>20091105</v>
      </c>
      <c r="K200" t="s">
        <v>624</v>
      </c>
      <c r="L200" t="s">
        <v>963</v>
      </c>
      <c r="M200" t="s">
        <v>1250</v>
      </c>
      <c r="N200" t="s">
        <v>133</v>
      </c>
      <c r="O200" t="s">
        <v>133</v>
      </c>
      <c r="P200">
        <v>-0.52010000000000001</v>
      </c>
      <c r="Q200" t="s">
        <v>135</v>
      </c>
      <c r="R200" t="s">
        <v>136</v>
      </c>
      <c r="S200" t="s">
        <v>135</v>
      </c>
      <c r="T200" t="s">
        <v>137</v>
      </c>
      <c r="U200" t="s">
        <v>137</v>
      </c>
      <c r="V200">
        <v>0</v>
      </c>
      <c r="W200" t="s">
        <v>151</v>
      </c>
      <c r="X200">
        <v>143.5</v>
      </c>
      <c r="Y200">
        <v>20091103</v>
      </c>
      <c r="Z200" t="s">
        <v>138</v>
      </c>
      <c r="AA200" t="s">
        <v>652</v>
      </c>
      <c r="AB200" t="s">
        <v>1234</v>
      </c>
      <c r="AC200">
        <v>40</v>
      </c>
      <c r="AD200">
        <v>59.17</v>
      </c>
      <c r="AE200">
        <v>51.72</v>
      </c>
      <c r="AF200">
        <v>10.18</v>
      </c>
      <c r="AG200">
        <v>9.06</v>
      </c>
      <c r="AH200">
        <v>9.31</v>
      </c>
      <c r="AI200">
        <v>160</v>
      </c>
      <c r="AJ200" t="s">
        <v>1275</v>
      </c>
      <c r="AK200">
        <v>40</v>
      </c>
      <c r="AL200">
        <v>8.3000000000000007</v>
      </c>
      <c r="AM200">
        <v>7</v>
      </c>
      <c r="AN200">
        <v>15.3</v>
      </c>
      <c r="AO200">
        <v>0</v>
      </c>
      <c r="AP200">
        <v>3149</v>
      </c>
      <c r="AQ200">
        <v>3175</v>
      </c>
      <c r="AR200">
        <v>3154.8</v>
      </c>
      <c r="AS200">
        <v>13.4</v>
      </c>
      <c r="AT200">
        <v>13.8</v>
      </c>
      <c r="AU200">
        <v>13.5</v>
      </c>
      <c r="AV200">
        <v>2.2599999999999998</v>
      </c>
      <c r="AW200">
        <v>2.35</v>
      </c>
      <c r="AX200">
        <v>2.3199999999999998</v>
      </c>
      <c r="AY200">
        <v>3.1</v>
      </c>
      <c r="AZ200">
        <v>8</v>
      </c>
      <c r="BA200">
        <v>7.7</v>
      </c>
      <c r="BB200" t="s">
        <v>168</v>
      </c>
      <c r="BC200" t="s">
        <v>168</v>
      </c>
      <c r="BD200" t="s">
        <v>168</v>
      </c>
      <c r="BE200">
        <v>833</v>
      </c>
      <c r="BF200">
        <v>871</v>
      </c>
      <c r="BG200">
        <v>851</v>
      </c>
      <c r="BH200">
        <v>142.80000000000001</v>
      </c>
      <c r="BI200">
        <v>144.1</v>
      </c>
      <c r="BJ200">
        <v>143.4</v>
      </c>
      <c r="BK200">
        <v>87.7</v>
      </c>
      <c r="BL200">
        <v>88.3</v>
      </c>
      <c r="BM200">
        <v>88</v>
      </c>
      <c r="BN200">
        <v>93.2</v>
      </c>
      <c r="BO200">
        <v>94</v>
      </c>
      <c r="BP200">
        <v>93.5</v>
      </c>
      <c r="BQ200">
        <v>5.3</v>
      </c>
      <c r="BR200">
        <v>5.7</v>
      </c>
      <c r="BS200">
        <v>5.5</v>
      </c>
      <c r="BT200">
        <v>23</v>
      </c>
      <c r="BU200">
        <v>28</v>
      </c>
      <c r="BV200">
        <v>24.8</v>
      </c>
      <c r="BW200">
        <v>276</v>
      </c>
      <c r="BX200">
        <v>276</v>
      </c>
      <c r="BY200">
        <v>276</v>
      </c>
      <c r="BZ200">
        <v>8.1</v>
      </c>
      <c r="CA200">
        <v>9.5</v>
      </c>
      <c r="CB200">
        <v>8.9</v>
      </c>
      <c r="CC200">
        <v>0.1</v>
      </c>
      <c r="CD200">
        <v>0.5</v>
      </c>
      <c r="CE200">
        <v>0.3</v>
      </c>
      <c r="CF200">
        <v>0.45</v>
      </c>
      <c r="CG200">
        <v>0.55000000000000004</v>
      </c>
      <c r="CH200">
        <v>0.5</v>
      </c>
      <c r="CI200">
        <v>35</v>
      </c>
      <c r="CJ200">
        <v>35</v>
      </c>
      <c r="CK200">
        <v>35</v>
      </c>
      <c r="CL200">
        <v>167.1</v>
      </c>
      <c r="CM200">
        <v>254.9</v>
      </c>
      <c r="CN200">
        <v>232.5</v>
      </c>
      <c r="CO200">
        <v>1660</v>
      </c>
      <c r="CP200">
        <v>720</v>
      </c>
      <c r="CQ200">
        <v>540</v>
      </c>
      <c r="CR200">
        <v>1680</v>
      </c>
      <c r="CS200">
        <v>6.0999999999999999E-2</v>
      </c>
      <c r="CT200">
        <v>6.0999999999999999E-2</v>
      </c>
      <c r="CU200">
        <v>6.0999999999999999E-2</v>
      </c>
      <c r="CV200">
        <v>9.6500000000000002E-2</v>
      </c>
      <c r="CW200">
        <v>9.6500000000000002E-2</v>
      </c>
      <c r="CX200">
        <v>9.6500000000000002E-2</v>
      </c>
      <c r="CY200">
        <v>6.0999999999999999E-2</v>
      </c>
      <c r="CZ200">
        <v>6.0999999999999999E-2</v>
      </c>
      <c r="DA200">
        <v>6.0999999999999999E-2</v>
      </c>
      <c r="DB200">
        <v>6.0999999999999999E-2</v>
      </c>
      <c r="DC200">
        <v>6.6000000000000003E-2</v>
      </c>
      <c r="DD200">
        <v>6.3500000000000001E-2</v>
      </c>
      <c r="DE200">
        <v>7.3700000000000002E-2</v>
      </c>
      <c r="DF200">
        <v>7.3700000000000002E-2</v>
      </c>
      <c r="DG200">
        <v>7.3700000000000002E-2</v>
      </c>
      <c r="DH200">
        <v>0</v>
      </c>
      <c r="DI200">
        <v>2</v>
      </c>
      <c r="DJ200">
        <v>3.8100000000000002E-2</v>
      </c>
      <c r="DK200" t="s">
        <v>1276</v>
      </c>
      <c r="DL200" t="s">
        <v>1277</v>
      </c>
      <c r="DM200">
        <v>8252</v>
      </c>
      <c r="DN200">
        <v>8231</v>
      </c>
      <c r="DO200" t="s">
        <v>1278</v>
      </c>
      <c r="DP200" t="s">
        <v>403</v>
      </c>
      <c r="DQ200" t="s">
        <v>142</v>
      </c>
      <c r="DR200">
        <v>11</v>
      </c>
      <c r="DS200">
        <v>20091105</v>
      </c>
      <c r="DT200" t="s">
        <v>718</v>
      </c>
      <c r="DU200">
        <v>150</v>
      </c>
      <c r="DV200" t="s">
        <v>1233</v>
      </c>
    </row>
    <row r="201" spans="1:126">
      <c r="A201" t="s">
        <v>126</v>
      </c>
      <c r="B201">
        <v>4</v>
      </c>
      <c r="C201">
        <v>8.1</v>
      </c>
      <c r="D201">
        <v>71579</v>
      </c>
      <c r="E201" t="s">
        <v>144</v>
      </c>
      <c r="F201" t="s">
        <v>145</v>
      </c>
      <c r="G201">
        <v>20091108</v>
      </c>
      <c r="H201" t="s">
        <v>718</v>
      </c>
      <c r="I201" t="s">
        <v>236</v>
      </c>
      <c r="J201">
        <v>20091110</v>
      </c>
      <c r="K201">
        <v>20100508</v>
      </c>
      <c r="L201" t="s">
        <v>1156</v>
      </c>
      <c r="M201" t="s">
        <v>470</v>
      </c>
      <c r="N201" t="s">
        <v>1250</v>
      </c>
      <c r="O201" t="s">
        <v>133</v>
      </c>
      <c r="P201">
        <v>-8.6199999999999999E-2</v>
      </c>
      <c r="Q201" t="s">
        <v>135</v>
      </c>
      <c r="R201" t="s">
        <v>136</v>
      </c>
      <c r="S201" t="s">
        <v>135</v>
      </c>
      <c r="T201" t="s">
        <v>137</v>
      </c>
      <c r="U201" t="s">
        <v>137</v>
      </c>
      <c r="V201">
        <v>0</v>
      </c>
      <c r="W201" t="s">
        <v>147</v>
      </c>
      <c r="X201">
        <v>143.5</v>
      </c>
      <c r="Y201">
        <v>20091106</v>
      </c>
      <c r="Z201" t="s">
        <v>138</v>
      </c>
      <c r="AA201" t="s">
        <v>294</v>
      </c>
      <c r="AB201" t="s">
        <v>1234</v>
      </c>
      <c r="AC201">
        <v>40</v>
      </c>
      <c r="AD201">
        <v>71.819999999999993</v>
      </c>
      <c r="AE201">
        <v>65.540000000000006</v>
      </c>
      <c r="AF201">
        <v>10.91</v>
      </c>
      <c r="AG201">
        <v>10.119999999999999</v>
      </c>
      <c r="AH201">
        <v>10.199999999999999</v>
      </c>
      <c r="AI201">
        <v>120</v>
      </c>
      <c r="AJ201" t="s">
        <v>1279</v>
      </c>
      <c r="AK201">
        <v>40</v>
      </c>
      <c r="AL201">
        <v>4.7</v>
      </c>
      <c r="AM201">
        <v>3.4</v>
      </c>
      <c r="AN201">
        <v>8.1</v>
      </c>
      <c r="AO201">
        <v>0</v>
      </c>
      <c r="AP201">
        <v>3148</v>
      </c>
      <c r="AQ201">
        <v>3154</v>
      </c>
      <c r="AR201">
        <v>3150.4</v>
      </c>
      <c r="AS201">
        <v>13.4</v>
      </c>
      <c r="AT201">
        <v>13.6</v>
      </c>
      <c r="AU201">
        <v>13.5</v>
      </c>
      <c r="AV201">
        <v>2.25</v>
      </c>
      <c r="AW201">
        <v>2.31</v>
      </c>
      <c r="AX201">
        <v>2.2799999999999998</v>
      </c>
      <c r="AY201">
        <v>7.1</v>
      </c>
      <c r="AZ201">
        <v>7.6</v>
      </c>
      <c r="BA201">
        <v>7.4</v>
      </c>
      <c r="BB201" t="s">
        <v>168</v>
      </c>
      <c r="BC201" t="s">
        <v>168</v>
      </c>
      <c r="BD201" t="s">
        <v>168</v>
      </c>
      <c r="BE201">
        <v>840</v>
      </c>
      <c r="BF201">
        <v>868</v>
      </c>
      <c r="BG201">
        <v>850</v>
      </c>
      <c r="BH201">
        <v>142.69999999999999</v>
      </c>
      <c r="BI201">
        <v>143.6</v>
      </c>
      <c r="BJ201">
        <v>143.30000000000001</v>
      </c>
      <c r="BK201">
        <v>87.8</v>
      </c>
      <c r="BL201">
        <v>88.3</v>
      </c>
      <c r="BM201">
        <v>88</v>
      </c>
      <c r="BN201">
        <v>93.3</v>
      </c>
      <c r="BO201">
        <v>93.8</v>
      </c>
      <c r="BP201">
        <v>93.6</v>
      </c>
      <c r="BQ201">
        <v>5.4</v>
      </c>
      <c r="BR201">
        <v>5.7</v>
      </c>
      <c r="BS201">
        <v>5.5</v>
      </c>
      <c r="BT201">
        <v>25.2</v>
      </c>
      <c r="BU201">
        <v>30.8</v>
      </c>
      <c r="BV201">
        <v>28</v>
      </c>
      <c r="BW201">
        <v>276</v>
      </c>
      <c r="BX201">
        <v>276</v>
      </c>
      <c r="BY201">
        <v>276</v>
      </c>
      <c r="BZ201">
        <v>8.5</v>
      </c>
      <c r="CA201">
        <v>8.5</v>
      </c>
      <c r="CB201">
        <v>8.5</v>
      </c>
      <c r="CC201">
        <v>0.1</v>
      </c>
      <c r="CD201">
        <v>0.2</v>
      </c>
      <c r="CE201">
        <v>0.2</v>
      </c>
      <c r="CF201">
        <v>0.5</v>
      </c>
      <c r="CG201">
        <v>0.5</v>
      </c>
      <c r="CH201">
        <v>0.5</v>
      </c>
      <c r="CI201">
        <v>35</v>
      </c>
      <c r="CJ201">
        <v>35</v>
      </c>
      <c r="CK201">
        <v>35</v>
      </c>
      <c r="CL201">
        <v>195.4</v>
      </c>
      <c r="CM201">
        <v>235</v>
      </c>
      <c r="CN201">
        <v>221.7</v>
      </c>
      <c r="CO201">
        <v>1660</v>
      </c>
      <c r="CP201">
        <v>720</v>
      </c>
      <c r="CQ201">
        <v>540</v>
      </c>
      <c r="CR201">
        <v>1720</v>
      </c>
      <c r="CS201">
        <v>5.5899999999999998E-2</v>
      </c>
      <c r="CT201">
        <v>5.5899999999999998E-2</v>
      </c>
      <c r="CU201">
        <v>5.5899999999999998E-2</v>
      </c>
      <c r="CV201">
        <v>8.6400000000000005E-2</v>
      </c>
      <c r="CW201">
        <v>8.6400000000000005E-2</v>
      </c>
      <c r="CX201">
        <v>8.6400000000000005E-2</v>
      </c>
      <c r="CY201">
        <v>6.0999999999999999E-2</v>
      </c>
      <c r="CZ201">
        <v>6.0999999999999999E-2</v>
      </c>
      <c r="DA201">
        <v>6.0999999999999999E-2</v>
      </c>
      <c r="DB201">
        <v>6.0999999999999999E-2</v>
      </c>
      <c r="DC201">
        <v>6.6000000000000003E-2</v>
      </c>
      <c r="DD201">
        <v>6.3500000000000001E-2</v>
      </c>
      <c r="DE201">
        <v>7.3700000000000002E-2</v>
      </c>
      <c r="DF201">
        <v>7.3700000000000002E-2</v>
      </c>
      <c r="DG201">
        <v>7.3700000000000002E-2</v>
      </c>
      <c r="DH201">
        <v>0</v>
      </c>
      <c r="DI201">
        <v>3</v>
      </c>
      <c r="DJ201">
        <v>3.0499999999999999E-2</v>
      </c>
      <c r="DK201" t="s">
        <v>1276</v>
      </c>
      <c r="DL201" t="s">
        <v>1277</v>
      </c>
      <c r="DM201">
        <v>8252</v>
      </c>
      <c r="DN201">
        <v>8231</v>
      </c>
      <c r="DO201" t="s">
        <v>1278</v>
      </c>
      <c r="DP201" t="s">
        <v>479</v>
      </c>
      <c r="DQ201" t="s">
        <v>142</v>
      </c>
      <c r="DR201">
        <v>12</v>
      </c>
      <c r="DS201">
        <v>20091108</v>
      </c>
      <c r="DT201" t="s">
        <v>718</v>
      </c>
      <c r="DU201">
        <v>150</v>
      </c>
      <c r="DV201" t="s">
        <v>1233</v>
      </c>
    </row>
    <row r="202" spans="1:126">
      <c r="A202" t="s">
        <v>160</v>
      </c>
      <c r="B202">
        <v>5</v>
      </c>
      <c r="C202">
        <v>8.1999999999999993</v>
      </c>
      <c r="D202">
        <v>71585</v>
      </c>
      <c r="E202" t="s">
        <v>144</v>
      </c>
      <c r="F202" t="s">
        <v>145</v>
      </c>
      <c r="G202">
        <v>20091116</v>
      </c>
      <c r="H202" t="s">
        <v>208</v>
      </c>
      <c r="I202" t="s">
        <v>236</v>
      </c>
      <c r="J202">
        <v>20091119</v>
      </c>
      <c r="K202">
        <v>20100516</v>
      </c>
      <c r="L202" t="s">
        <v>1242</v>
      </c>
      <c r="M202" t="s">
        <v>133</v>
      </c>
      <c r="N202" t="s">
        <v>133</v>
      </c>
      <c r="O202" t="s">
        <v>133</v>
      </c>
      <c r="P202">
        <v>-4.3099999999999999E-2</v>
      </c>
      <c r="Q202" t="s">
        <v>135</v>
      </c>
      <c r="R202" t="s">
        <v>136</v>
      </c>
      <c r="S202" t="s">
        <v>135</v>
      </c>
      <c r="T202" t="s">
        <v>137</v>
      </c>
      <c r="U202" t="s">
        <v>137</v>
      </c>
      <c r="V202">
        <v>0</v>
      </c>
      <c r="W202" t="s">
        <v>200</v>
      </c>
      <c r="X202">
        <v>143.5</v>
      </c>
      <c r="Y202">
        <v>20091114</v>
      </c>
      <c r="Z202" t="s">
        <v>138</v>
      </c>
      <c r="AA202" t="s">
        <v>186</v>
      </c>
      <c r="AB202" t="s">
        <v>1271</v>
      </c>
      <c r="AC202">
        <v>40</v>
      </c>
      <c r="AD202">
        <v>71.72</v>
      </c>
      <c r="AE202">
        <v>66.83</v>
      </c>
      <c r="AF202">
        <v>10.86</v>
      </c>
      <c r="AG202">
        <v>10.32</v>
      </c>
      <c r="AH202">
        <v>10.47</v>
      </c>
      <c r="AI202">
        <v>40</v>
      </c>
      <c r="AJ202" t="s">
        <v>1285</v>
      </c>
      <c r="AK202">
        <v>40</v>
      </c>
      <c r="AL202">
        <v>4</v>
      </c>
      <c r="AM202">
        <v>4.2</v>
      </c>
      <c r="AN202">
        <v>8.1999999999999993</v>
      </c>
      <c r="AO202">
        <v>0</v>
      </c>
      <c r="AP202">
        <v>3144</v>
      </c>
      <c r="AQ202">
        <v>3153</v>
      </c>
      <c r="AR202">
        <v>3150</v>
      </c>
      <c r="AS202">
        <v>13.4</v>
      </c>
      <c r="AT202">
        <v>13.5</v>
      </c>
      <c r="AU202">
        <v>13.4</v>
      </c>
      <c r="AV202">
        <v>2.23</v>
      </c>
      <c r="AW202">
        <v>2.2599999999999998</v>
      </c>
      <c r="AX202">
        <v>2.25</v>
      </c>
      <c r="AY202">
        <v>5267.2</v>
      </c>
      <c r="AZ202">
        <v>5827.1</v>
      </c>
      <c r="BA202">
        <v>5576</v>
      </c>
      <c r="BB202">
        <v>1891.4</v>
      </c>
      <c r="BC202">
        <v>2341.9</v>
      </c>
      <c r="BD202">
        <v>2203.9</v>
      </c>
      <c r="BE202">
        <v>832</v>
      </c>
      <c r="BF202">
        <v>874</v>
      </c>
      <c r="BG202">
        <v>850</v>
      </c>
      <c r="BH202">
        <v>143.5</v>
      </c>
      <c r="BI202">
        <v>143.5</v>
      </c>
      <c r="BJ202">
        <v>143.5</v>
      </c>
      <c r="BK202">
        <v>87.6</v>
      </c>
      <c r="BL202">
        <v>88.2</v>
      </c>
      <c r="BM202">
        <v>87.9</v>
      </c>
      <c r="BN202">
        <v>93.2</v>
      </c>
      <c r="BO202">
        <v>93.7</v>
      </c>
      <c r="BP202">
        <v>93.5</v>
      </c>
      <c r="BQ202">
        <v>5.5</v>
      </c>
      <c r="BR202">
        <v>5.8</v>
      </c>
      <c r="BS202">
        <v>5.6</v>
      </c>
      <c r="BT202">
        <v>32.9</v>
      </c>
      <c r="BU202">
        <v>39.9</v>
      </c>
      <c r="BV202">
        <v>37.1</v>
      </c>
      <c r="BW202">
        <v>271</v>
      </c>
      <c r="BX202">
        <v>276</v>
      </c>
      <c r="BY202">
        <v>273</v>
      </c>
      <c r="BZ202">
        <v>10.4</v>
      </c>
      <c r="CA202">
        <v>11.5</v>
      </c>
      <c r="CB202">
        <v>10.8</v>
      </c>
      <c r="CC202">
        <v>0.2</v>
      </c>
      <c r="CD202">
        <v>0.2</v>
      </c>
      <c r="CE202">
        <v>0.2</v>
      </c>
      <c r="CF202">
        <v>0.48</v>
      </c>
      <c r="CG202">
        <v>0.55000000000000004</v>
      </c>
      <c r="CH202">
        <v>0.5</v>
      </c>
      <c r="CI202">
        <v>35</v>
      </c>
      <c r="CJ202">
        <v>35</v>
      </c>
      <c r="CK202">
        <v>35</v>
      </c>
      <c r="CL202">
        <v>202.5</v>
      </c>
      <c r="CM202">
        <v>231.3</v>
      </c>
      <c r="CN202">
        <v>220.7</v>
      </c>
      <c r="CO202">
        <v>1660</v>
      </c>
      <c r="CP202">
        <v>720</v>
      </c>
      <c r="CQ202">
        <v>540</v>
      </c>
      <c r="CR202">
        <v>1800</v>
      </c>
      <c r="CS202">
        <v>6.6000000000000003E-2</v>
      </c>
      <c r="CT202">
        <v>7.1099999999999997E-2</v>
      </c>
      <c r="CU202">
        <v>6.9199999999999998E-2</v>
      </c>
      <c r="CV202">
        <v>8.6400000000000005E-2</v>
      </c>
      <c r="CW202">
        <v>0.1016</v>
      </c>
      <c r="CX202">
        <v>9.4600000000000004E-2</v>
      </c>
      <c r="CY202">
        <v>6.0999999999999999E-2</v>
      </c>
      <c r="CZ202">
        <v>6.3500000000000001E-2</v>
      </c>
      <c r="DA202">
        <v>6.2199999999999998E-2</v>
      </c>
      <c r="DB202">
        <v>5.5899999999999998E-2</v>
      </c>
      <c r="DC202">
        <v>6.3500000000000001E-2</v>
      </c>
      <c r="DD202">
        <v>5.9700000000000003E-2</v>
      </c>
      <c r="DE202">
        <v>5.8400000000000001E-2</v>
      </c>
      <c r="DF202">
        <v>6.0999999999999999E-2</v>
      </c>
      <c r="DG202">
        <v>5.9700000000000003E-2</v>
      </c>
      <c r="DH202">
        <v>2.5000000000000001E-3</v>
      </c>
      <c r="DI202">
        <v>5</v>
      </c>
      <c r="DJ202">
        <v>3.8100000000000002E-2</v>
      </c>
      <c r="DK202" t="s">
        <v>1151</v>
      </c>
      <c r="DL202">
        <v>320</v>
      </c>
      <c r="DM202">
        <v>8252</v>
      </c>
      <c r="DN202" t="s">
        <v>188</v>
      </c>
      <c r="DO202">
        <v>1236</v>
      </c>
      <c r="DP202">
        <v>2405</v>
      </c>
      <c r="DQ202" t="s">
        <v>965</v>
      </c>
      <c r="DR202" t="s">
        <v>1286</v>
      </c>
      <c r="DS202">
        <v>20091116</v>
      </c>
      <c r="DT202" t="s">
        <v>208</v>
      </c>
      <c r="DU202">
        <v>320</v>
      </c>
      <c r="DV202" t="s">
        <v>1233</v>
      </c>
    </row>
    <row r="203" spans="1:126">
      <c r="A203" t="s">
        <v>160</v>
      </c>
      <c r="B203">
        <v>3</v>
      </c>
      <c r="C203">
        <v>25.7</v>
      </c>
      <c r="D203">
        <v>71954</v>
      </c>
      <c r="E203" t="s">
        <v>577</v>
      </c>
      <c r="F203" t="s">
        <v>145</v>
      </c>
      <c r="G203">
        <v>20091119</v>
      </c>
      <c r="H203" t="s">
        <v>1046</v>
      </c>
      <c r="I203" t="s">
        <v>236</v>
      </c>
      <c r="J203">
        <v>20091123</v>
      </c>
      <c r="K203">
        <v>20100519</v>
      </c>
      <c r="L203" t="s">
        <v>1287</v>
      </c>
      <c r="M203" t="s">
        <v>1288</v>
      </c>
      <c r="N203" t="s">
        <v>133</v>
      </c>
      <c r="O203" t="s">
        <v>133</v>
      </c>
      <c r="P203">
        <v>1.9384999999999999</v>
      </c>
      <c r="Q203" t="s">
        <v>135</v>
      </c>
      <c r="R203" t="s">
        <v>136</v>
      </c>
      <c r="S203" t="s">
        <v>135</v>
      </c>
      <c r="T203" t="s">
        <v>137</v>
      </c>
      <c r="U203" t="s">
        <v>137</v>
      </c>
      <c r="V203">
        <v>0</v>
      </c>
      <c r="W203" t="s">
        <v>200</v>
      </c>
      <c r="X203">
        <v>143.5</v>
      </c>
      <c r="Y203">
        <v>20091117</v>
      </c>
      <c r="Z203" t="s">
        <v>138</v>
      </c>
      <c r="AA203" t="s">
        <v>597</v>
      </c>
      <c r="AB203" t="s">
        <v>1271</v>
      </c>
      <c r="AC203">
        <v>40</v>
      </c>
      <c r="AD203">
        <v>59.03</v>
      </c>
      <c r="AE203">
        <v>53.48</v>
      </c>
      <c r="AF203">
        <v>10.19</v>
      </c>
      <c r="AG203">
        <v>9.32</v>
      </c>
      <c r="AH203">
        <v>9.48</v>
      </c>
      <c r="AI203">
        <v>60</v>
      </c>
      <c r="AJ203" t="s">
        <v>1289</v>
      </c>
      <c r="AK203">
        <v>40</v>
      </c>
      <c r="AL203">
        <v>13.3</v>
      </c>
      <c r="AM203">
        <v>12.4</v>
      </c>
      <c r="AN203">
        <v>25.7</v>
      </c>
      <c r="AO203">
        <v>0</v>
      </c>
      <c r="AP203">
        <v>3147</v>
      </c>
      <c r="AQ203">
        <v>3153</v>
      </c>
      <c r="AR203">
        <v>3150</v>
      </c>
      <c r="AS203">
        <v>13.4</v>
      </c>
      <c r="AT203">
        <v>13.5</v>
      </c>
      <c r="AU203">
        <v>13.4</v>
      </c>
      <c r="AV203">
        <v>2.2200000000000002</v>
      </c>
      <c r="AW203">
        <v>2.27</v>
      </c>
      <c r="AX203">
        <v>2.25</v>
      </c>
      <c r="AY203">
        <v>4398.8</v>
      </c>
      <c r="AZ203">
        <v>5571.3</v>
      </c>
      <c r="BA203">
        <v>5069.8999999999996</v>
      </c>
      <c r="BB203">
        <v>1966</v>
      </c>
      <c r="BC203">
        <v>2181.8000000000002</v>
      </c>
      <c r="BD203">
        <v>2066.6999999999998</v>
      </c>
      <c r="BE203">
        <v>827</v>
      </c>
      <c r="BF203">
        <v>876</v>
      </c>
      <c r="BG203">
        <v>850</v>
      </c>
      <c r="BH203">
        <v>143.4</v>
      </c>
      <c r="BI203">
        <v>143.6</v>
      </c>
      <c r="BJ203">
        <v>143.5</v>
      </c>
      <c r="BK203">
        <v>87.4</v>
      </c>
      <c r="BL203">
        <v>88.1</v>
      </c>
      <c r="BM203">
        <v>87.9</v>
      </c>
      <c r="BN203">
        <v>93.2</v>
      </c>
      <c r="BO203">
        <v>93.7</v>
      </c>
      <c r="BP203">
        <v>93.5</v>
      </c>
      <c r="BQ203">
        <v>5.5</v>
      </c>
      <c r="BR203">
        <v>5.8</v>
      </c>
      <c r="BS203">
        <v>5.6</v>
      </c>
      <c r="BT203">
        <v>27</v>
      </c>
      <c r="BU203">
        <v>36.6</v>
      </c>
      <c r="BV203">
        <v>33</v>
      </c>
      <c r="BW203">
        <v>272</v>
      </c>
      <c r="BX203">
        <v>276</v>
      </c>
      <c r="BY203">
        <v>274</v>
      </c>
      <c r="BZ203">
        <v>8</v>
      </c>
      <c r="CA203">
        <v>12.2</v>
      </c>
      <c r="CB203">
        <v>9.6</v>
      </c>
      <c r="CC203">
        <v>0.5</v>
      </c>
      <c r="CD203">
        <v>0.7</v>
      </c>
      <c r="CE203">
        <v>0.5</v>
      </c>
      <c r="CF203">
        <v>0.42</v>
      </c>
      <c r="CG203">
        <v>0.57999999999999996</v>
      </c>
      <c r="CH203">
        <v>0.5</v>
      </c>
      <c r="CI203">
        <v>35</v>
      </c>
      <c r="CJ203">
        <v>35</v>
      </c>
      <c r="CK203">
        <v>35</v>
      </c>
      <c r="CL203">
        <v>114.6</v>
      </c>
      <c r="CM203">
        <v>162.30000000000001</v>
      </c>
      <c r="CN203">
        <v>139.4</v>
      </c>
      <c r="CO203">
        <v>1660</v>
      </c>
      <c r="CP203">
        <v>720</v>
      </c>
      <c r="CQ203">
        <v>540</v>
      </c>
      <c r="CR203">
        <v>1780</v>
      </c>
      <c r="CS203">
        <v>6.3500000000000001E-2</v>
      </c>
      <c r="CT203">
        <v>8.3799999999999999E-2</v>
      </c>
      <c r="CU203">
        <v>7.4300000000000005E-2</v>
      </c>
      <c r="CV203">
        <v>0.1118</v>
      </c>
      <c r="CW203">
        <v>0.1168</v>
      </c>
      <c r="CX203">
        <v>0.1143</v>
      </c>
      <c r="CY203">
        <v>7.1099999999999997E-2</v>
      </c>
      <c r="CZ203">
        <v>7.1099999999999997E-2</v>
      </c>
      <c r="DA203">
        <v>7.1099999999999997E-2</v>
      </c>
      <c r="DB203">
        <v>6.8599999999999994E-2</v>
      </c>
      <c r="DC203">
        <v>7.1099999999999997E-2</v>
      </c>
      <c r="DD203">
        <v>6.9800000000000001E-2</v>
      </c>
      <c r="DE203">
        <v>6.6000000000000003E-2</v>
      </c>
      <c r="DF203">
        <v>7.1099999999999997E-2</v>
      </c>
      <c r="DG203">
        <v>6.8599999999999994E-2</v>
      </c>
      <c r="DH203">
        <v>0</v>
      </c>
      <c r="DI203">
        <v>4</v>
      </c>
      <c r="DJ203">
        <v>5.0799999999999998E-2</v>
      </c>
      <c r="DK203" t="s">
        <v>1222</v>
      </c>
      <c r="DL203">
        <v>152</v>
      </c>
      <c r="DM203">
        <v>8252</v>
      </c>
      <c r="DN203" t="s">
        <v>188</v>
      </c>
      <c r="DO203" t="s">
        <v>1205</v>
      </c>
      <c r="DP203">
        <v>2405</v>
      </c>
      <c r="DQ203" t="s">
        <v>965</v>
      </c>
      <c r="DR203">
        <v>385</v>
      </c>
      <c r="DS203">
        <v>20091119</v>
      </c>
      <c r="DT203" t="s">
        <v>1046</v>
      </c>
      <c r="DU203">
        <v>152</v>
      </c>
      <c r="DV203" t="s">
        <v>1233</v>
      </c>
    </row>
    <row r="204" spans="1:126">
      <c r="A204" t="s">
        <v>126</v>
      </c>
      <c r="B204">
        <v>4</v>
      </c>
      <c r="C204">
        <v>11.6</v>
      </c>
      <c r="D204">
        <v>73321</v>
      </c>
      <c r="E204" t="s">
        <v>144</v>
      </c>
      <c r="F204" t="s">
        <v>145</v>
      </c>
      <c r="G204">
        <v>20091223</v>
      </c>
      <c r="H204" t="s">
        <v>943</v>
      </c>
      <c r="I204" t="s">
        <v>236</v>
      </c>
      <c r="J204">
        <v>20091223</v>
      </c>
      <c r="K204">
        <v>20100623</v>
      </c>
      <c r="L204" t="s">
        <v>382</v>
      </c>
      <c r="M204" t="s">
        <v>470</v>
      </c>
      <c r="N204" t="s">
        <v>133</v>
      </c>
      <c r="O204" t="s">
        <v>133</v>
      </c>
      <c r="P204">
        <v>1.4224000000000001</v>
      </c>
      <c r="Q204" t="s">
        <v>135</v>
      </c>
      <c r="R204" t="s">
        <v>136</v>
      </c>
      <c r="S204" t="s">
        <v>135</v>
      </c>
      <c r="T204" t="s">
        <v>137</v>
      </c>
      <c r="U204" t="s">
        <v>137</v>
      </c>
      <c r="V204">
        <v>0</v>
      </c>
      <c r="W204" t="s">
        <v>147</v>
      </c>
      <c r="X204">
        <v>143.5</v>
      </c>
      <c r="Y204">
        <v>20091221</v>
      </c>
      <c r="Z204" t="s">
        <v>138</v>
      </c>
      <c r="AA204" t="s">
        <v>715</v>
      </c>
      <c r="AB204" t="s">
        <v>1290</v>
      </c>
      <c r="AC204">
        <v>40</v>
      </c>
      <c r="AD204">
        <v>71.81</v>
      </c>
      <c r="AE204">
        <v>65.430000000000007</v>
      </c>
      <c r="AF204">
        <v>10.91</v>
      </c>
      <c r="AG204">
        <v>10.130000000000001</v>
      </c>
      <c r="AH204">
        <v>10.43</v>
      </c>
      <c r="AI204">
        <v>20</v>
      </c>
      <c r="AJ204" t="s">
        <v>1291</v>
      </c>
      <c r="AK204">
        <v>40</v>
      </c>
      <c r="AL204">
        <v>5.2</v>
      </c>
      <c r="AM204">
        <v>6.4</v>
      </c>
      <c r="AN204">
        <v>11.6</v>
      </c>
      <c r="AO204">
        <v>0</v>
      </c>
      <c r="AP204">
        <v>3143</v>
      </c>
      <c r="AQ204">
        <v>3155</v>
      </c>
      <c r="AR204">
        <v>3147.1</v>
      </c>
      <c r="AS204">
        <v>13.2</v>
      </c>
      <c r="AT204">
        <v>13.5</v>
      </c>
      <c r="AU204">
        <v>13.3</v>
      </c>
      <c r="AV204">
        <v>2.2200000000000002</v>
      </c>
      <c r="AW204">
        <v>2.2599999999999998</v>
      </c>
      <c r="AX204">
        <v>2.2400000000000002</v>
      </c>
      <c r="AY204">
        <v>5.3</v>
      </c>
      <c r="AZ204">
        <v>6.1</v>
      </c>
      <c r="BA204">
        <v>5.7</v>
      </c>
      <c r="BB204" t="s">
        <v>168</v>
      </c>
      <c r="BC204" t="s">
        <v>168</v>
      </c>
      <c r="BD204" t="s">
        <v>168</v>
      </c>
      <c r="BE204">
        <v>831</v>
      </c>
      <c r="BF204">
        <v>871</v>
      </c>
      <c r="BG204">
        <v>843</v>
      </c>
      <c r="BH204">
        <v>142.69999999999999</v>
      </c>
      <c r="BI204">
        <v>143.9</v>
      </c>
      <c r="BJ204">
        <v>143.30000000000001</v>
      </c>
      <c r="BK204">
        <v>88.1</v>
      </c>
      <c r="BL204">
        <v>88.5</v>
      </c>
      <c r="BM204">
        <v>88.2</v>
      </c>
      <c r="BN204">
        <v>93.6</v>
      </c>
      <c r="BO204">
        <v>94.1</v>
      </c>
      <c r="BP204">
        <v>93.8</v>
      </c>
      <c r="BQ204">
        <v>5.4</v>
      </c>
      <c r="BR204">
        <v>5.8</v>
      </c>
      <c r="BS204">
        <v>5.6</v>
      </c>
      <c r="BT204">
        <v>27.6</v>
      </c>
      <c r="BU204">
        <v>30.9</v>
      </c>
      <c r="BV204">
        <v>29.5</v>
      </c>
      <c r="BW204">
        <v>276</v>
      </c>
      <c r="BX204">
        <v>276</v>
      </c>
      <c r="BY204">
        <v>276</v>
      </c>
      <c r="BZ204">
        <v>11.5</v>
      </c>
      <c r="CA204">
        <v>11.9</v>
      </c>
      <c r="CB204">
        <v>11.6</v>
      </c>
      <c r="CC204">
        <v>0.3</v>
      </c>
      <c r="CD204">
        <v>0.7</v>
      </c>
      <c r="CE204">
        <v>0.4</v>
      </c>
      <c r="CF204">
        <v>0.5</v>
      </c>
      <c r="CG204">
        <v>0.5</v>
      </c>
      <c r="CH204">
        <v>0.5</v>
      </c>
      <c r="CI204">
        <v>35</v>
      </c>
      <c r="CJ204">
        <v>35</v>
      </c>
      <c r="CK204">
        <v>35</v>
      </c>
      <c r="CL204">
        <v>379.4</v>
      </c>
      <c r="CM204">
        <v>640</v>
      </c>
      <c r="CN204">
        <v>450.3</v>
      </c>
      <c r="CO204">
        <v>1660</v>
      </c>
      <c r="CP204">
        <v>720</v>
      </c>
      <c r="CQ204">
        <v>540</v>
      </c>
      <c r="CR204">
        <v>1820</v>
      </c>
      <c r="CS204">
        <v>6.0999999999999999E-2</v>
      </c>
      <c r="CT204">
        <v>6.0999999999999999E-2</v>
      </c>
      <c r="CU204">
        <v>6.0999999999999999E-2</v>
      </c>
      <c r="CV204">
        <v>9.9099999999999994E-2</v>
      </c>
      <c r="CW204">
        <v>9.9099999999999994E-2</v>
      </c>
      <c r="CX204">
        <v>9.9099999999999994E-2</v>
      </c>
      <c r="CY204">
        <v>6.3500000000000001E-2</v>
      </c>
      <c r="CZ204">
        <v>6.3500000000000001E-2</v>
      </c>
      <c r="DA204">
        <v>6.3500000000000001E-2</v>
      </c>
      <c r="DB204">
        <v>5.33E-2</v>
      </c>
      <c r="DC204">
        <v>5.8400000000000001E-2</v>
      </c>
      <c r="DD204">
        <v>5.5899999999999998E-2</v>
      </c>
      <c r="DE204">
        <v>6.8599999999999994E-2</v>
      </c>
      <c r="DF204">
        <v>7.3700000000000002E-2</v>
      </c>
      <c r="DG204">
        <v>7.1099999999999997E-2</v>
      </c>
      <c r="DH204">
        <v>0</v>
      </c>
      <c r="DI204">
        <v>10</v>
      </c>
      <c r="DJ204">
        <v>3.8100000000000002E-2</v>
      </c>
      <c r="DK204" t="s">
        <v>1292</v>
      </c>
      <c r="DL204" t="s">
        <v>1293</v>
      </c>
      <c r="DM204">
        <v>8252</v>
      </c>
      <c r="DN204">
        <v>8231</v>
      </c>
      <c r="DO204">
        <v>1153</v>
      </c>
      <c r="DP204" t="s">
        <v>403</v>
      </c>
      <c r="DQ204" t="s">
        <v>142</v>
      </c>
      <c r="DR204">
        <v>1</v>
      </c>
      <c r="DS204">
        <v>20091223</v>
      </c>
      <c r="DT204" t="s">
        <v>943</v>
      </c>
      <c r="DU204">
        <v>314</v>
      </c>
      <c r="DV204" t="s">
        <v>1233</v>
      </c>
    </row>
    <row r="205" spans="1:126">
      <c r="A205" t="s">
        <v>160</v>
      </c>
      <c r="B205">
        <v>4</v>
      </c>
      <c r="C205">
        <v>11.2</v>
      </c>
      <c r="D205">
        <v>73386</v>
      </c>
      <c r="E205" t="s">
        <v>144</v>
      </c>
      <c r="F205" t="s">
        <v>145</v>
      </c>
      <c r="G205">
        <v>20100128</v>
      </c>
      <c r="H205" t="s">
        <v>195</v>
      </c>
      <c r="I205" t="s">
        <v>236</v>
      </c>
      <c r="J205">
        <v>20100129</v>
      </c>
      <c r="K205">
        <v>20100728</v>
      </c>
      <c r="L205" t="s">
        <v>382</v>
      </c>
      <c r="M205" t="s">
        <v>133</v>
      </c>
      <c r="N205" t="s">
        <v>133</v>
      </c>
      <c r="O205" t="s">
        <v>133</v>
      </c>
      <c r="P205">
        <v>1.25</v>
      </c>
      <c r="Q205" t="s">
        <v>135</v>
      </c>
      <c r="R205" t="s">
        <v>136</v>
      </c>
      <c r="S205" t="s">
        <v>135</v>
      </c>
      <c r="T205" t="s">
        <v>137</v>
      </c>
      <c r="U205" t="s">
        <v>137</v>
      </c>
      <c r="V205">
        <v>0</v>
      </c>
      <c r="W205" t="s">
        <v>147</v>
      </c>
      <c r="X205">
        <v>143.5</v>
      </c>
      <c r="Y205">
        <v>20100126</v>
      </c>
      <c r="Z205" t="s">
        <v>138</v>
      </c>
      <c r="AA205" t="s">
        <v>307</v>
      </c>
      <c r="AB205" t="s">
        <v>1296</v>
      </c>
      <c r="AC205">
        <v>40</v>
      </c>
      <c r="AD205">
        <v>71.97</v>
      </c>
      <c r="AE205">
        <v>67</v>
      </c>
      <c r="AF205">
        <v>10.94</v>
      </c>
      <c r="AG205">
        <v>10.29</v>
      </c>
      <c r="AH205">
        <v>10.42</v>
      </c>
      <c r="AI205">
        <v>90</v>
      </c>
      <c r="AJ205" t="s">
        <v>1299</v>
      </c>
      <c r="AK205">
        <v>40</v>
      </c>
      <c r="AL205">
        <v>4.8</v>
      </c>
      <c r="AM205">
        <v>6.4</v>
      </c>
      <c r="AN205">
        <v>11.2</v>
      </c>
      <c r="AO205">
        <v>0</v>
      </c>
      <c r="AP205">
        <v>3145</v>
      </c>
      <c r="AQ205">
        <v>3158</v>
      </c>
      <c r="AR205">
        <v>3150</v>
      </c>
      <c r="AS205">
        <v>13</v>
      </c>
      <c r="AT205">
        <v>13.6</v>
      </c>
      <c r="AU205">
        <v>13.2</v>
      </c>
      <c r="AV205">
        <v>2.1800000000000002</v>
      </c>
      <c r="AW205">
        <v>2.27</v>
      </c>
      <c r="AX205">
        <v>2.2400000000000002</v>
      </c>
      <c r="AY205">
        <v>4128.2</v>
      </c>
      <c r="AZ205">
        <v>4583.1000000000004</v>
      </c>
      <c r="BA205">
        <v>4429.6000000000004</v>
      </c>
      <c r="BB205">
        <v>1912.9</v>
      </c>
      <c r="BC205">
        <v>2153.5</v>
      </c>
      <c r="BD205">
        <v>2039.6</v>
      </c>
      <c r="BE205">
        <v>833</v>
      </c>
      <c r="BF205">
        <v>870</v>
      </c>
      <c r="BG205">
        <v>849</v>
      </c>
      <c r="BH205">
        <v>143.5</v>
      </c>
      <c r="BI205">
        <v>143.5</v>
      </c>
      <c r="BJ205">
        <v>143.5</v>
      </c>
      <c r="BK205">
        <v>87.2</v>
      </c>
      <c r="BL205">
        <v>88.1</v>
      </c>
      <c r="BM205">
        <v>87.9</v>
      </c>
      <c r="BN205">
        <v>93</v>
      </c>
      <c r="BO205">
        <v>93.7</v>
      </c>
      <c r="BP205">
        <v>93.5</v>
      </c>
      <c r="BQ205">
        <v>5.4</v>
      </c>
      <c r="BR205">
        <v>5.8</v>
      </c>
      <c r="BS205">
        <v>5.6</v>
      </c>
      <c r="BT205">
        <v>30.1</v>
      </c>
      <c r="BU205">
        <v>39.799999999999997</v>
      </c>
      <c r="BV205">
        <v>35.299999999999997</v>
      </c>
      <c r="BW205">
        <v>269</v>
      </c>
      <c r="BX205">
        <v>283</v>
      </c>
      <c r="BY205">
        <v>275</v>
      </c>
      <c r="BZ205">
        <v>6.5</v>
      </c>
      <c r="CA205">
        <v>7.4</v>
      </c>
      <c r="CB205">
        <v>6.6</v>
      </c>
      <c r="CC205">
        <v>1.2</v>
      </c>
      <c r="CD205">
        <v>1.4</v>
      </c>
      <c r="CE205">
        <v>1.2</v>
      </c>
      <c r="CF205">
        <v>0.46</v>
      </c>
      <c r="CG205">
        <v>0.53</v>
      </c>
      <c r="CH205">
        <v>0.5</v>
      </c>
      <c r="CI205">
        <v>35</v>
      </c>
      <c r="CJ205">
        <v>35</v>
      </c>
      <c r="CK205">
        <v>35</v>
      </c>
      <c r="CL205">
        <v>232.5</v>
      </c>
      <c r="CM205">
        <v>284</v>
      </c>
      <c r="CN205">
        <v>249.2</v>
      </c>
      <c r="CO205">
        <v>1660</v>
      </c>
      <c r="CP205">
        <v>720</v>
      </c>
      <c r="CQ205">
        <v>540</v>
      </c>
      <c r="CR205">
        <v>1750</v>
      </c>
      <c r="CS205">
        <v>7.3700000000000002E-2</v>
      </c>
      <c r="CT205">
        <v>8.3799999999999999E-2</v>
      </c>
      <c r="CU205">
        <v>7.8700000000000006E-2</v>
      </c>
      <c r="CV205">
        <v>9.1399999999999995E-2</v>
      </c>
      <c r="CW205">
        <v>0.1016</v>
      </c>
      <c r="CX205">
        <v>9.6500000000000002E-2</v>
      </c>
      <c r="CY205">
        <v>6.3500000000000001E-2</v>
      </c>
      <c r="CZ205">
        <v>6.3500000000000001E-2</v>
      </c>
      <c r="DA205">
        <v>6.3500000000000001E-2</v>
      </c>
      <c r="DB205">
        <v>5.0799999999999998E-2</v>
      </c>
      <c r="DC205">
        <v>5.0799999999999998E-2</v>
      </c>
      <c r="DD205">
        <v>5.0799999999999998E-2</v>
      </c>
      <c r="DE205">
        <v>5.33E-2</v>
      </c>
      <c r="DF205">
        <v>5.33E-2</v>
      </c>
      <c r="DG205">
        <v>5.33E-2</v>
      </c>
      <c r="DH205">
        <v>0</v>
      </c>
      <c r="DI205">
        <v>12</v>
      </c>
      <c r="DJ205">
        <v>4.8300000000000003E-2</v>
      </c>
      <c r="DK205">
        <v>205</v>
      </c>
      <c r="DL205">
        <v>205</v>
      </c>
      <c r="DM205">
        <v>8252</v>
      </c>
      <c r="DN205" t="s">
        <v>188</v>
      </c>
      <c r="DO205">
        <v>1077</v>
      </c>
      <c r="DP205">
        <v>2405</v>
      </c>
      <c r="DQ205" t="s">
        <v>965</v>
      </c>
      <c r="DR205" t="s">
        <v>1241</v>
      </c>
      <c r="DS205">
        <v>20100128</v>
      </c>
      <c r="DT205" t="s">
        <v>195</v>
      </c>
      <c r="DU205" t="s">
        <v>1298</v>
      </c>
      <c r="DV205" t="s">
        <v>1233</v>
      </c>
    </row>
    <row r="206" spans="1:126">
      <c r="A206" t="s">
        <v>160</v>
      </c>
      <c r="B206">
        <v>5</v>
      </c>
      <c r="C206">
        <v>12.8</v>
      </c>
      <c r="D206">
        <v>73387</v>
      </c>
      <c r="E206" t="s">
        <v>144</v>
      </c>
      <c r="F206" t="s">
        <v>145</v>
      </c>
      <c r="G206">
        <v>20100301</v>
      </c>
      <c r="H206" t="s">
        <v>237</v>
      </c>
      <c r="I206" t="s">
        <v>236</v>
      </c>
      <c r="J206">
        <v>20100303</v>
      </c>
      <c r="K206">
        <v>20100901</v>
      </c>
      <c r="L206" t="s">
        <v>133</v>
      </c>
      <c r="M206" t="s">
        <v>133</v>
      </c>
      <c r="N206" t="s">
        <v>133</v>
      </c>
      <c r="O206" t="s">
        <v>133</v>
      </c>
      <c r="P206">
        <v>1.9397</v>
      </c>
      <c r="Q206" t="s">
        <v>135</v>
      </c>
      <c r="R206" t="s">
        <v>136</v>
      </c>
      <c r="S206" t="s">
        <v>135</v>
      </c>
      <c r="T206" t="s">
        <v>137</v>
      </c>
      <c r="U206" t="s">
        <v>137</v>
      </c>
      <c r="V206">
        <v>0</v>
      </c>
      <c r="W206" t="s">
        <v>200</v>
      </c>
      <c r="X206">
        <v>143.5</v>
      </c>
      <c r="Y206">
        <v>20100227</v>
      </c>
      <c r="Z206" t="s">
        <v>138</v>
      </c>
      <c r="AA206" t="s">
        <v>1300</v>
      </c>
      <c r="AB206" t="s">
        <v>1296</v>
      </c>
      <c r="AC206">
        <v>40</v>
      </c>
      <c r="AD206">
        <v>71.680000000000007</v>
      </c>
      <c r="AE206">
        <v>66.650000000000006</v>
      </c>
      <c r="AF206">
        <v>10.96</v>
      </c>
      <c r="AG206">
        <v>10.24</v>
      </c>
      <c r="AH206">
        <v>10.32</v>
      </c>
      <c r="AI206">
        <v>140</v>
      </c>
      <c r="AJ206" t="s">
        <v>1301</v>
      </c>
      <c r="AK206">
        <v>40</v>
      </c>
      <c r="AL206">
        <v>8</v>
      </c>
      <c r="AM206">
        <v>4.8</v>
      </c>
      <c r="AN206">
        <v>12.8</v>
      </c>
      <c r="AO206">
        <v>0</v>
      </c>
      <c r="AP206">
        <v>3145</v>
      </c>
      <c r="AQ206">
        <v>3156</v>
      </c>
      <c r="AR206">
        <v>3150</v>
      </c>
      <c r="AS206">
        <v>13.3</v>
      </c>
      <c r="AT206">
        <v>13.7</v>
      </c>
      <c r="AU206">
        <v>13.4</v>
      </c>
      <c r="AV206">
        <v>2.14</v>
      </c>
      <c r="AW206">
        <v>2.35</v>
      </c>
      <c r="AX206">
        <v>2.2400000000000002</v>
      </c>
      <c r="AY206">
        <v>5406.7</v>
      </c>
      <c r="AZ206">
        <v>5976.2</v>
      </c>
      <c r="BA206">
        <v>5683</v>
      </c>
      <c r="BB206">
        <v>1897.5</v>
      </c>
      <c r="BC206">
        <v>2128.5</v>
      </c>
      <c r="BD206">
        <v>2045.9</v>
      </c>
      <c r="BE206">
        <v>833</v>
      </c>
      <c r="BF206">
        <v>867</v>
      </c>
      <c r="BG206">
        <v>849</v>
      </c>
      <c r="BH206">
        <v>143.4</v>
      </c>
      <c r="BI206">
        <v>143.6</v>
      </c>
      <c r="BJ206">
        <v>143.5</v>
      </c>
      <c r="BK206">
        <v>87</v>
      </c>
      <c r="BL206">
        <v>88.7</v>
      </c>
      <c r="BM206">
        <v>87.9</v>
      </c>
      <c r="BN206">
        <v>92.5</v>
      </c>
      <c r="BO206">
        <v>94.4</v>
      </c>
      <c r="BP206">
        <v>93.5</v>
      </c>
      <c r="BQ206">
        <v>5.2</v>
      </c>
      <c r="BR206">
        <v>5.9</v>
      </c>
      <c r="BS206">
        <v>5.6</v>
      </c>
      <c r="BT206">
        <v>34.799999999999997</v>
      </c>
      <c r="BU206">
        <v>54.6</v>
      </c>
      <c r="BV206">
        <v>42.7</v>
      </c>
      <c r="BW206">
        <v>268</v>
      </c>
      <c r="BX206">
        <v>276</v>
      </c>
      <c r="BY206">
        <v>274</v>
      </c>
      <c r="BZ206">
        <v>9.9</v>
      </c>
      <c r="CA206">
        <v>11.1</v>
      </c>
      <c r="CB206">
        <v>10.5</v>
      </c>
      <c r="CC206">
        <v>0.1</v>
      </c>
      <c r="CD206">
        <v>0.2</v>
      </c>
      <c r="CE206">
        <v>0.1</v>
      </c>
      <c r="CF206">
        <v>0.46</v>
      </c>
      <c r="CG206">
        <v>0.55000000000000004</v>
      </c>
      <c r="CH206">
        <v>0.5</v>
      </c>
      <c r="CI206">
        <v>35</v>
      </c>
      <c r="CJ206">
        <v>35</v>
      </c>
      <c r="CK206">
        <v>35</v>
      </c>
      <c r="CL206">
        <v>148.80000000000001</v>
      </c>
      <c r="CM206">
        <v>187.1</v>
      </c>
      <c r="CN206">
        <v>168.4</v>
      </c>
      <c r="CO206">
        <v>1660</v>
      </c>
      <c r="CP206">
        <v>720</v>
      </c>
      <c r="CQ206">
        <v>540</v>
      </c>
      <c r="CR206">
        <v>1700</v>
      </c>
      <c r="CS206">
        <v>6.6000000000000003E-2</v>
      </c>
      <c r="CT206">
        <v>7.8700000000000006E-2</v>
      </c>
      <c r="CU206">
        <v>7.2400000000000006E-2</v>
      </c>
      <c r="CV206">
        <v>9.9099999999999994E-2</v>
      </c>
      <c r="CW206">
        <v>0.1016</v>
      </c>
      <c r="CX206">
        <v>9.9699999999999997E-2</v>
      </c>
      <c r="CY206">
        <v>6.0999999999999999E-2</v>
      </c>
      <c r="CZ206">
        <v>6.6000000000000003E-2</v>
      </c>
      <c r="DA206">
        <v>6.3500000000000001E-2</v>
      </c>
      <c r="DB206">
        <v>5.0799999999999998E-2</v>
      </c>
      <c r="DC206">
        <v>6.6000000000000003E-2</v>
      </c>
      <c r="DD206">
        <v>5.8400000000000001E-2</v>
      </c>
      <c r="DE206">
        <v>6.0999999999999999E-2</v>
      </c>
      <c r="DF206">
        <v>6.3500000000000001E-2</v>
      </c>
      <c r="DG206">
        <v>6.2199999999999998E-2</v>
      </c>
      <c r="DH206">
        <v>2.5000000000000001E-3</v>
      </c>
      <c r="DI206">
        <v>1</v>
      </c>
      <c r="DJ206">
        <v>3.8100000000000002E-2</v>
      </c>
      <c r="DK206" t="s">
        <v>1151</v>
      </c>
      <c r="DL206">
        <v>320</v>
      </c>
      <c r="DM206">
        <v>8252</v>
      </c>
      <c r="DN206" t="s">
        <v>188</v>
      </c>
      <c r="DO206">
        <v>1230</v>
      </c>
      <c r="DP206">
        <v>2405</v>
      </c>
      <c r="DQ206" t="s">
        <v>965</v>
      </c>
      <c r="DR206">
        <v>254</v>
      </c>
      <c r="DS206">
        <v>20100301</v>
      </c>
      <c r="DT206" t="s">
        <v>237</v>
      </c>
      <c r="DU206">
        <v>320</v>
      </c>
      <c r="DV206" t="s">
        <v>1233</v>
      </c>
    </row>
  </sheetData>
  <autoFilter ref="A1:DV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EJ273"/>
  <sheetViews>
    <sheetView tabSelected="1" workbookViewId="0">
      <pane ySplit="3" topLeftCell="A252" activePane="bottomLeft" state="frozen"/>
      <selection activeCell="J1" sqref="J1"/>
      <selection pane="bottomLeft" activeCell="B271" sqref="B271"/>
    </sheetView>
  </sheetViews>
  <sheetFormatPr defaultRowHeight="15"/>
  <cols>
    <col min="1" max="1" width="13.7109375" customWidth="1"/>
    <col min="2" max="2" width="23" customWidth="1"/>
    <col min="7" max="7" width="10.5703125" bestFit="1" customWidth="1"/>
    <col min="14" max="14" width="13.140625" style="2" bestFit="1" customWidth="1"/>
    <col min="20" max="20" width="12" bestFit="1" customWidth="1"/>
    <col min="22" max="23" width="9.28515625" bestFit="1" customWidth="1"/>
    <col min="24" max="24" width="11.28515625" bestFit="1" customWidth="1"/>
  </cols>
  <sheetData>
    <row r="1" spans="1:14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1372</v>
      </c>
      <c r="M1" t="s">
        <v>12</v>
      </c>
      <c r="N1" s="2" t="s">
        <v>1359</v>
      </c>
      <c r="O1" s="35" t="s">
        <v>1349</v>
      </c>
      <c r="P1" s="16" t="s">
        <v>15</v>
      </c>
      <c r="Q1" s="22" t="s">
        <v>1342</v>
      </c>
      <c r="R1" s="22" t="s">
        <v>1332</v>
      </c>
      <c r="S1" s="22" t="s">
        <v>1343</v>
      </c>
      <c r="T1" s="22" t="s">
        <v>1345</v>
      </c>
      <c r="U1" s="23" t="s">
        <v>1341</v>
      </c>
      <c r="V1" s="23" t="s">
        <v>1332</v>
      </c>
      <c r="W1" s="24" t="s">
        <v>1343</v>
      </c>
      <c r="X1" s="23" t="s">
        <v>1345</v>
      </c>
      <c r="Y1" t="s">
        <v>1333</v>
      </c>
      <c r="Z1" s="30" t="s">
        <v>1334</v>
      </c>
      <c r="AA1" s="30" t="s">
        <v>1347</v>
      </c>
      <c r="AB1" t="s">
        <v>1334</v>
      </c>
      <c r="AC1" t="s">
        <v>1335</v>
      </c>
      <c r="AD1" t="s">
        <v>1336</v>
      </c>
      <c r="AE1" t="s">
        <v>1338</v>
      </c>
      <c r="AF1" t="s">
        <v>1339</v>
      </c>
      <c r="AG1" s="2" t="s">
        <v>1395</v>
      </c>
      <c r="AH1" s="2" t="s">
        <v>1395</v>
      </c>
      <c r="AI1" s="2" t="s">
        <v>1393</v>
      </c>
      <c r="AJ1" s="2" t="s">
        <v>1393</v>
      </c>
      <c r="AK1" t="s">
        <v>22</v>
      </c>
      <c r="AL1" t="s">
        <v>23</v>
      </c>
      <c r="AM1" t="s">
        <v>24</v>
      </c>
      <c r="AN1" t="s">
        <v>25</v>
      </c>
      <c r="AO1" t="s">
        <v>26</v>
      </c>
      <c r="AP1" t="s">
        <v>27</v>
      </c>
      <c r="AQ1" t="s">
        <v>28</v>
      </c>
      <c r="AR1" t="s">
        <v>29</v>
      </c>
      <c r="AS1" t="s">
        <v>30</v>
      </c>
      <c r="AT1" t="s">
        <v>31</v>
      </c>
      <c r="AU1" t="s">
        <v>32</v>
      </c>
      <c r="AV1" t="s">
        <v>33</v>
      </c>
      <c r="AW1" t="s">
        <v>34</v>
      </c>
      <c r="AX1" t="s">
        <v>35</v>
      </c>
      <c r="AY1" t="s">
        <v>36</v>
      </c>
      <c r="AZ1" t="s">
        <v>37</v>
      </c>
      <c r="BA1" t="s">
        <v>38</v>
      </c>
      <c r="BB1" t="s">
        <v>39</v>
      </c>
      <c r="BC1" t="s">
        <v>40</v>
      </c>
      <c r="BD1" t="s">
        <v>41</v>
      </c>
      <c r="BE1" t="s">
        <v>42</v>
      </c>
      <c r="BF1" t="s">
        <v>43</v>
      </c>
      <c r="BG1" t="s">
        <v>44</v>
      </c>
      <c r="BH1" t="s">
        <v>45</v>
      </c>
      <c r="BI1" t="s">
        <v>46</v>
      </c>
      <c r="BJ1" t="s">
        <v>47</v>
      </c>
      <c r="BK1" t="s">
        <v>48</v>
      </c>
      <c r="BL1" t="s">
        <v>49</v>
      </c>
      <c r="BM1" t="s">
        <v>50</v>
      </c>
      <c r="BN1" t="s">
        <v>51</v>
      </c>
      <c r="BO1" t="s">
        <v>52</v>
      </c>
      <c r="BP1" t="s">
        <v>53</v>
      </c>
      <c r="BQ1" t="s">
        <v>54</v>
      </c>
      <c r="BR1" t="s">
        <v>55</v>
      </c>
      <c r="BS1" t="s">
        <v>56</v>
      </c>
      <c r="BT1" t="s">
        <v>57</v>
      </c>
      <c r="BU1" t="s">
        <v>58</v>
      </c>
      <c r="BV1" t="s">
        <v>59</v>
      </c>
      <c r="BW1" t="s">
        <v>60</v>
      </c>
      <c r="BX1" t="s">
        <v>61</v>
      </c>
      <c r="BY1" t="s">
        <v>62</v>
      </c>
      <c r="BZ1" t="s">
        <v>63</v>
      </c>
      <c r="CA1" t="s">
        <v>64</v>
      </c>
      <c r="CB1" t="s">
        <v>65</v>
      </c>
      <c r="CC1" t="s">
        <v>66</v>
      </c>
      <c r="CD1" t="s">
        <v>67</v>
      </c>
      <c r="CE1" t="s">
        <v>68</v>
      </c>
      <c r="CF1" t="s">
        <v>69</v>
      </c>
      <c r="CG1" t="s">
        <v>70</v>
      </c>
      <c r="CH1" t="s">
        <v>71</v>
      </c>
      <c r="CI1" t="s">
        <v>72</v>
      </c>
      <c r="CJ1" t="s">
        <v>73</v>
      </c>
      <c r="CK1" t="s">
        <v>74</v>
      </c>
      <c r="CL1" t="s">
        <v>75</v>
      </c>
      <c r="CM1" t="s">
        <v>76</v>
      </c>
      <c r="CN1" t="s">
        <v>77</v>
      </c>
      <c r="CO1" t="s">
        <v>78</v>
      </c>
      <c r="CP1" t="s">
        <v>79</v>
      </c>
      <c r="CQ1" t="s">
        <v>80</v>
      </c>
      <c r="CR1" t="s">
        <v>81</v>
      </c>
      <c r="CS1" t="s">
        <v>82</v>
      </c>
      <c r="CT1" t="s">
        <v>83</v>
      </c>
      <c r="CU1" t="s">
        <v>84</v>
      </c>
      <c r="CV1" t="s">
        <v>85</v>
      </c>
      <c r="CW1" t="s">
        <v>86</v>
      </c>
      <c r="CX1" t="s">
        <v>87</v>
      </c>
      <c r="CY1" t="s">
        <v>88</v>
      </c>
      <c r="CZ1" t="s">
        <v>89</v>
      </c>
      <c r="DA1" t="s">
        <v>90</v>
      </c>
      <c r="DB1" t="s">
        <v>91</v>
      </c>
      <c r="DC1" t="s">
        <v>92</v>
      </c>
      <c r="DD1" t="s">
        <v>93</v>
      </c>
      <c r="DE1" t="s">
        <v>94</v>
      </c>
      <c r="DF1" t="s">
        <v>95</v>
      </c>
      <c r="DG1" t="s">
        <v>96</v>
      </c>
      <c r="DH1" t="s">
        <v>97</v>
      </c>
      <c r="DI1" t="s">
        <v>98</v>
      </c>
      <c r="DJ1" t="s">
        <v>99</v>
      </c>
      <c r="DK1" t="s">
        <v>100</v>
      </c>
      <c r="DL1" t="s">
        <v>101</v>
      </c>
      <c r="DM1" t="s">
        <v>102</v>
      </c>
      <c r="DN1" t="s">
        <v>103</v>
      </c>
      <c r="DO1" t="s">
        <v>104</v>
      </c>
      <c r="DP1" t="s">
        <v>105</v>
      </c>
      <c r="DQ1" t="s">
        <v>106</v>
      </c>
      <c r="DR1" t="s">
        <v>107</v>
      </c>
      <c r="DS1" t="s">
        <v>108</v>
      </c>
      <c r="DT1" t="s">
        <v>109</v>
      </c>
      <c r="DU1" t="s">
        <v>110</v>
      </c>
      <c r="DV1" t="s">
        <v>111</v>
      </c>
      <c r="DW1" t="s">
        <v>112</v>
      </c>
      <c r="DX1" t="s">
        <v>113</v>
      </c>
      <c r="DY1" t="s">
        <v>114</v>
      </c>
      <c r="DZ1" t="s">
        <v>115</v>
      </c>
      <c r="EA1" t="s">
        <v>116</v>
      </c>
      <c r="EB1" t="s">
        <v>117</v>
      </c>
      <c r="EC1" t="s">
        <v>118</v>
      </c>
      <c r="ED1" t="s">
        <v>119</v>
      </c>
      <c r="EE1" t="s">
        <v>120</v>
      </c>
      <c r="EF1" t="s">
        <v>121</v>
      </c>
      <c r="EG1" t="s">
        <v>122</v>
      </c>
      <c r="EH1" t="s">
        <v>123</v>
      </c>
      <c r="EI1" t="s">
        <v>124</v>
      </c>
      <c r="EJ1" t="s">
        <v>125</v>
      </c>
    </row>
    <row r="2" spans="1:140">
      <c r="N2" s="2" t="s">
        <v>1340</v>
      </c>
      <c r="Q2" s="2" t="s">
        <v>1331</v>
      </c>
      <c r="R2" s="2">
        <v>1.8</v>
      </c>
      <c r="S2" s="2" t="s">
        <v>1344</v>
      </c>
      <c r="T2" s="2">
        <v>26.4</v>
      </c>
      <c r="U2" s="20" t="s">
        <v>1331</v>
      </c>
      <c r="V2" s="2"/>
      <c r="W2" s="2" t="s">
        <v>1346</v>
      </c>
      <c r="X2" s="2">
        <v>26.4</v>
      </c>
      <c r="Y2" s="2" t="s">
        <v>1337</v>
      </c>
      <c r="Z2" s="2" t="s">
        <v>1348</v>
      </c>
      <c r="AA2" s="2" t="s">
        <v>1331</v>
      </c>
      <c r="AC2" s="17">
        <v>0.8</v>
      </c>
      <c r="AE2">
        <v>0.5</v>
      </c>
      <c r="AF2">
        <v>0.5</v>
      </c>
      <c r="AG2" s="2" t="s">
        <v>1396</v>
      </c>
      <c r="AH2" s="2" t="s">
        <v>1397</v>
      </c>
      <c r="AI2" s="2" t="s">
        <v>1396</v>
      </c>
      <c r="AJ2" s="2" t="s">
        <v>1397</v>
      </c>
    </row>
    <row r="3" spans="1:140">
      <c r="N3" s="2">
        <v>1.96</v>
      </c>
      <c r="O3">
        <v>2.0659999999999998</v>
      </c>
      <c r="Q3" s="2">
        <v>0.2</v>
      </c>
      <c r="R3" s="2">
        <f>SQRT(Q3/(2-Q3))</f>
        <v>0.33333333333333337</v>
      </c>
      <c r="S3" s="2"/>
      <c r="T3" s="2">
        <v>4.8</v>
      </c>
      <c r="U3" s="20">
        <v>0.2</v>
      </c>
      <c r="V3" s="2"/>
      <c r="W3" s="2"/>
      <c r="X3" s="2">
        <v>4.8</v>
      </c>
      <c r="Y3" s="2">
        <f>SQRT(1+($U$3/(2-$U$3)))</f>
        <v>1.0540925533894598</v>
      </c>
      <c r="Z3" s="2">
        <v>2.0659999999999998</v>
      </c>
      <c r="AA3" s="2">
        <v>0.2</v>
      </c>
      <c r="AB3">
        <v>2.0659999999999998</v>
      </c>
      <c r="AC3">
        <v>1.734</v>
      </c>
      <c r="AD3">
        <v>1.351</v>
      </c>
      <c r="AE3">
        <v>0.5</v>
      </c>
      <c r="AF3">
        <v>10</v>
      </c>
      <c r="AG3" s="2" t="s">
        <v>1387</v>
      </c>
      <c r="AH3" s="2" t="s">
        <v>1387</v>
      </c>
      <c r="AI3" s="2" t="s">
        <v>1387</v>
      </c>
      <c r="AJ3" s="2" t="s">
        <v>1387</v>
      </c>
    </row>
    <row r="4" spans="1:140">
      <c r="O4" s="29"/>
      <c r="AG4" s="2"/>
      <c r="AH4" s="2"/>
      <c r="AI4" s="2"/>
      <c r="AJ4" s="2"/>
    </row>
    <row r="5" spans="1:140">
      <c r="O5" s="27"/>
      <c r="Q5">
        <v>0</v>
      </c>
      <c r="R5">
        <v>0</v>
      </c>
      <c r="U5">
        <f>AVERAGE(P6:P8)</f>
        <v>0.51963333333333328</v>
      </c>
      <c r="V5">
        <f>-U5</f>
        <v>-0.51963333333333328</v>
      </c>
      <c r="AA5">
        <f>AVERAGE(P6:P8)</f>
        <v>0.51963333333333328</v>
      </c>
      <c r="AG5" s="2"/>
      <c r="AH5" s="2"/>
      <c r="AI5" s="2"/>
      <c r="AJ5" s="2"/>
    </row>
    <row r="6" spans="1:140">
      <c r="A6" t="s">
        <v>160</v>
      </c>
      <c r="B6">
        <v>1</v>
      </c>
      <c r="C6">
        <v>7.5</v>
      </c>
      <c r="D6">
        <v>31535</v>
      </c>
      <c r="E6" t="s">
        <v>144</v>
      </c>
      <c r="F6" t="s">
        <v>145</v>
      </c>
      <c r="G6">
        <v>19980913</v>
      </c>
      <c r="H6" t="s">
        <v>185</v>
      </c>
      <c r="I6" t="s">
        <v>130</v>
      </c>
      <c r="J6">
        <v>19980915</v>
      </c>
      <c r="K6" t="s">
        <v>131</v>
      </c>
      <c r="L6">
        <v>1</v>
      </c>
      <c r="N6" s="2">
        <f>IF(ABS(P6)&gt;=N$3,1,0)</f>
        <v>0</v>
      </c>
      <c r="O6" s="27">
        <f>IF(ABS(P6-U5)&lt;=AB$3,P6,IF(ABS(P6-P7)&lt;=O$3,P6,IF(AND(P6&gt;=U5,(P6-P7)&gt;O$3),O$3+U5,IF(AND(P6&lt;U5,(P6-P7)&lt;-O$3),-O$3+U5,"error"))))</f>
        <v>-0.1176</v>
      </c>
      <c r="P6">
        <v>-0.1176</v>
      </c>
      <c r="Q6">
        <f>P6*Q$3+(1-Q$3)*Q5</f>
        <v>-2.3519999999999999E-2</v>
      </c>
      <c r="R6">
        <f>IF(ABS(Q6)&gt;=R$3*R$2,-Q6,0)</f>
        <v>0</v>
      </c>
      <c r="S6">
        <f>P6+R5</f>
        <v>-0.1176</v>
      </c>
      <c r="T6" s="36">
        <f>IF(R6=0,T$2,T$2+Q6*T$3)</f>
        <v>26.4</v>
      </c>
      <c r="U6">
        <f>U$3*O6+(1-U$3)*U5</f>
        <v>0.39218666666666668</v>
      </c>
      <c r="V6" s="26">
        <f>-U6</f>
        <v>-0.39218666666666668</v>
      </c>
      <c r="W6" s="25">
        <f>O6+V5</f>
        <v>-0.63723333333333332</v>
      </c>
      <c r="X6" s="36">
        <f>IF(V6=0,X$2,X$2+U6*X$3)</f>
        <v>28.282495999999998</v>
      </c>
      <c r="Y6">
        <f>O6-U5</f>
        <v>-0.63723333333333332</v>
      </c>
      <c r="Z6">
        <f>IF(ABS(P6-AA5)&gt;Z$3,1,0)</f>
        <v>0</v>
      </c>
      <c r="AA6">
        <f>P6*AA$3+(1-AA$3)*AA5</f>
        <v>0.39218666666666668</v>
      </c>
      <c r="AB6">
        <f>IF(ABS(Y6)&gt;AB$3,1,0)</f>
        <v>0</v>
      </c>
      <c r="AC6">
        <f>IF(ABS(Y6)&gt;AC$3,1,0)</f>
        <v>0</v>
      </c>
      <c r="AD6">
        <f>IF(ABS(Y6)&gt;AD$3,1,0)</f>
        <v>0</v>
      </c>
      <c r="AE6">
        <f>IF(AB5+AC5=0,IF(ABS(Y6)&lt;=AE$2,IF(ABS(U6)&lt;=AE$3,1,0),0),0)</f>
        <v>0</v>
      </c>
      <c r="AF6">
        <f>IF(AB5+AC5=0,IF(ABS(Y6)&lt;=AF$2,IF(ABS(U6)&lt;=AF$3,1,0),0),0)</f>
        <v>0</v>
      </c>
      <c r="AG6" s="2">
        <f>-AC$3</f>
        <v>-1.734</v>
      </c>
      <c r="AH6" s="2">
        <f>AC$3</f>
        <v>1.734</v>
      </c>
      <c r="AI6" s="2">
        <f>-AB$3</f>
        <v>-2.0659999999999998</v>
      </c>
      <c r="AJ6" s="2">
        <f>AB$3</f>
        <v>2.0659999999999998</v>
      </c>
      <c r="AK6" t="s">
        <v>147</v>
      </c>
      <c r="AL6">
        <v>143.5</v>
      </c>
      <c r="AM6">
        <v>19980911</v>
      </c>
      <c r="AN6" t="s">
        <v>138</v>
      </c>
      <c r="AO6" t="s">
        <v>186</v>
      </c>
      <c r="AP6">
        <v>9806249</v>
      </c>
      <c r="AQ6">
        <v>40</v>
      </c>
      <c r="AR6">
        <v>71.64</v>
      </c>
      <c r="AS6">
        <v>66.56</v>
      </c>
      <c r="AT6">
        <v>10.86</v>
      </c>
      <c r="AU6">
        <v>10.199999999999999</v>
      </c>
      <c r="AV6">
        <v>10.24</v>
      </c>
      <c r="AW6">
        <v>137</v>
      </c>
      <c r="AX6" t="s">
        <v>187</v>
      </c>
      <c r="AY6">
        <v>40</v>
      </c>
      <c r="AZ6">
        <v>3.2</v>
      </c>
      <c r="BA6">
        <v>4.3</v>
      </c>
      <c r="BB6">
        <v>7.5</v>
      </c>
      <c r="BC6">
        <v>0</v>
      </c>
      <c r="BD6">
        <v>3146</v>
      </c>
      <c r="BE6">
        <v>3160</v>
      </c>
      <c r="BF6">
        <v>3151</v>
      </c>
      <c r="BG6">
        <v>13.4</v>
      </c>
      <c r="BH6">
        <v>13.5</v>
      </c>
      <c r="BI6">
        <v>13.4</v>
      </c>
      <c r="BJ6">
        <v>2.15</v>
      </c>
      <c r="BK6">
        <v>2.27</v>
      </c>
      <c r="BL6">
        <v>2.2200000000000002</v>
      </c>
      <c r="BM6">
        <v>4504</v>
      </c>
      <c r="BN6">
        <v>5070.8</v>
      </c>
      <c r="BO6">
        <v>4769.5</v>
      </c>
      <c r="BP6">
        <v>2240</v>
      </c>
      <c r="BQ6">
        <v>2450</v>
      </c>
      <c r="BR6">
        <v>2319</v>
      </c>
      <c r="BS6">
        <v>825</v>
      </c>
      <c r="BT6">
        <v>854</v>
      </c>
      <c r="BU6">
        <v>841</v>
      </c>
      <c r="BV6">
        <v>142.4</v>
      </c>
      <c r="BW6">
        <v>143.9</v>
      </c>
      <c r="BX6">
        <v>143</v>
      </c>
      <c r="BY6">
        <v>87.2</v>
      </c>
      <c r="BZ6">
        <v>88.8</v>
      </c>
      <c r="CA6">
        <v>88.3</v>
      </c>
      <c r="CB6">
        <v>92.5</v>
      </c>
      <c r="CC6">
        <v>94.3</v>
      </c>
      <c r="CD6">
        <v>93.7</v>
      </c>
      <c r="CE6">
        <v>4.7</v>
      </c>
      <c r="CF6">
        <v>6.1</v>
      </c>
      <c r="CG6">
        <v>5.4</v>
      </c>
      <c r="CH6">
        <v>26.4</v>
      </c>
      <c r="CI6">
        <v>28.5</v>
      </c>
      <c r="CJ6">
        <v>27.2</v>
      </c>
      <c r="CK6">
        <v>268</v>
      </c>
      <c r="CL6">
        <v>276</v>
      </c>
      <c r="CM6">
        <v>273</v>
      </c>
      <c r="CN6">
        <v>8</v>
      </c>
      <c r="CO6">
        <v>10</v>
      </c>
      <c r="CP6">
        <v>9.1999999999999993</v>
      </c>
      <c r="CQ6">
        <v>0.8</v>
      </c>
      <c r="CR6">
        <v>1.1000000000000001</v>
      </c>
      <c r="CS6">
        <v>0.9</v>
      </c>
      <c r="CT6">
        <v>0.43</v>
      </c>
      <c r="CU6">
        <v>0.57999999999999996</v>
      </c>
      <c r="CV6">
        <v>0.51</v>
      </c>
      <c r="CW6">
        <v>35</v>
      </c>
      <c r="CX6">
        <v>35</v>
      </c>
      <c r="CY6">
        <v>35</v>
      </c>
      <c r="CZ6">
        <v>232</v>
      </c>
      <c r="DA6">
        <v>256</v>
      </c>
      <c r="DB6">
        <v>243.5</v>
      </c>
      <c r="DC6">
        <v>1660</v>
      </c>
      <c r="DD6">
        <v>711</v>
      </c>
      <c r="DE6">
        <v>534</v>
      </c>
      <c r="DF6">
        <v>1700</v>
      </c>
      <c r="DG6">
        <v>6.6000000000000003E-2</v>
      </c>
      <c r="DH6">
        <v>7.6200000000000004E-2</v>
      </c>
      <c r="DI6">
        <v>7.1099999999999997E-2</v>
      </c>
      <c r="DJ6">
        <v>8.6400000000000005E-2</v>
      </c>
      <c r="DK6">
        <v>0.1143</v>
      </c>
      <c r="DL6">
        <v>0.1004</v>
      </c>
      <c r="DM6">
        <v>7.0999999999999994E-2</v>
      </c>
      <c r="DN6">
        <v>7.5999999999999998E-2</v>
      </c>
      <c r="DO6">
        <v>7.4200000000000002E-2</v>
      </c>
      <c r="DP6">
        <v>6.4000000000000001E-2</v>
      </c>
      <c r="DQ6">
        <v>6.9000000000000006E-2</v>
      </c>
      <c r="DR6">
        <v>6.6500000000000004E-2</v>
      </c>
      <c r="DS6">
        <v>6.7000000000000004E-2</v>
      </c>
      <c r="DT6">
        <v>7.3999999999999996E-2</v>
      </c>
      <c r="DU6">
        <v>7.0499999999999993E-2</v>
      </c>
      <c r="DV6">
        <v>5.0000000000000001E-3</v>
      </c>
      <c r="DW6">
        <v>9</v>
      </c>
      <c r="DX6">
        <v>6.0999999999999999E-2</v>
      </c>
      <c r="DY6">
        <v>4944</v>
      </c>
      <c r="DZ6">
        <v>31</v>
      </c>
      <c r="EA6">
        <v>8252</v>
      </c>
      <c r="EB6" t="s">
        <v>188</v>
      </c>
      <c r="EC6">
        <v>1218</v>
      </c>
      <c r="ED6">
        <v>2405</v>
      </c>
      <c r="EE6" t="s">
        <v>142</v>
      </c>
      <c r="EF6" t="s">
        <v>189</v>
      </c>
      <c r="EG6">
        <v>19980913</v>
      </c>
      <c r="EH6" t="s">
        <v>185</v>
      </c>
      <c r="EI6">
        <v>31</v>
      </c>
      <c r="EJ6" t="s">
        <v>143</v>
      </c>
    </row>
    <row r="7" spans="1:140">
      <c r="A7" t="s">
        <v>160</v>
      </c>
      <c r="B7">
        <v>1</v>
      </c>
      <c r="C7">
        <v>25.6</v>
      </c>
      <c r="D7">
        <v>31096</v>
      </c>
      <c r="E7">
        <v>1006</v>
      </c>
      <c r="F7" t="s">
        <v>145</v>
      </c>
      <c r="G7">
        <v>19980927</v>
      </c>
      <c r="H7" t="s">
        <v>205</v>
      </c>
      <c r="I7" t="s">
        <v>130</v>
      </c>
      <c r="J7">
        <v>19980929</v>
      </c>
      <c r="K7" t="s">
        <v>131</v>
      </c>
      <c r="L7">
        <v>2</v>
      </c>
      <c r="N7" s="2">
        <f t="shared" ref="N7:N70" si="0">IF(ABS(P7)&gt;=N$3,1,0)</f>
        <v>0</v>
      </c>
      <c r="O7" s="27">
        <f t="shared" ref="O7:O70" si="1">IF(ABS(P7-U6)&lt;=AB$3,P7,IF(ABS(P7-P8)&lt;=O$3,P7,IF(AND(P7&gt;=U6,(P7-P8)&gt;O$3),O$3+U6,IF(AND(P7&lt;U6,(P7-P8)&lt;-O$3),-O$3+U6,"error"))))</f>
        <v>1.7646999999999999</v>
      </c>
      <c r="P7">
        <v>1.7646999999999999</v>
      </c>
      <c r="Q7">
        <f t="shared" ref="Q7:Q70" si="2">P7*Q$3+(1-Q$3)*Q6</f>
        <v>0.33412400000000003</v>
      </c>
      <c r="R7">
        <f t="shared" ref="R7:R70" si="3">IF(ABS(Q7)&gt;=R$3*R$2,-Q7,0)</f>
        <v>0</v>
      </c>
      <c r="S7">
        <f t="shared" ref="S7:S70" si="4">P7+R6</f>
        <v>1.7646999999999999</v>
      </c>
      <c r="T7" s="36">
        <f t="shared" ref="T7:T70" si="5">IF(R7=0,T$2,T$2+Q7*T$3)</f>
        <v>26.4</v>
      </c>
      <c r="U7">
        <f t="shared" ref="U7:U70" si="6">U$3*O7+(1-U$3)*U6</f>
        <v>0.66668933333333347</v>
      </c>
      <c r="V7" s="26">
        <f t="shared" ref="V7:V70" si="7">-U7</f>
        <v>-0.66668933333333347</v>
      </c>
      <c r="W7" s="25">
        <f t="shared" ref="W7:W70" si="8">O7+V6</f>
        <v>1.3725133333333333</v>
      </c>
      <c r="X7" s="36">
        <f t="shared" ref="X7:X70" si="9">IF(V7=0,X$2,X$2+U7*X$3)</f>
        <v>29.600108800000001</v>
      </c>
      <c r="Y7">
        <f t="shared" ref="Y7:Y70" si="10">O7-U6</f>
        <v>1.3725133333333333</v>
      </c>
      <c r="Z7">
        <f t="shared" ref="Z7:Z70" si="11">IF(ABS(P7-AA6)&gt;Z$3,1,0)</f>
        <v>0</v>
      </c>
      <c r="AA7">
        <f t="shared" ref="AA7:AA70" si="12">P7*AA$3+(1-AA$3)*AA6</f>
        <v>0.66668933333333347</v>
      </c>
      <c r="AB7">
        <f t="shared" ref="AB7:AB70" si="13">IF(ABS(Y7)&gt;AB$3,1,0)</f>
        <v>0</v>
      </c>
      <c r="AC7">
        <f t="shared" ref="AC7:AC70" si="14">IF(ABS(Y7)&gt;AC$3,1,0)</f>
        <v>0</v>
      </c>
      <c r="AD7">
        <f t="shared" ref="AD7:AD70" si="15">IF(ABS(Y7)&gt;AD$3,1,0)</f>
        <v>1</v>
      </c>
      <c r="AE7">
        <f t="shared" ref="AE7:AE70" si="16">IF(AB6+AC6=0,IF(ABS(Y7)&lt;=AE$2,IF(ABS(U7)&lt;=AE$3,1,0),0),0)</f>
        <v>0</v>
      </c>
      <c r="AF7">
        <f t="shared" ref="AF7:AF70" si="17">IF(AB6+AC6=0,IF(ABS(Y7)&lt;=AF$2,IF(ABS(U7)&lt;=AF$3,1,0),0),0)</f>
        <v>0</v>
      </c>
      <c r="AG7" s="2">
        <f t="shared" ref="AG7:AG70" si="18">-AC$3</f>
        <v>-1.734</v>
      </c>
      <c r="AH7" s="2">
        <f t="shared" ref="AH7:AH70" si="19">AC$3</f>
        <v>1.734</v>
      </c>
      <c r="AI7" s="2">
        <f t="shared" ref="AI7:AI70" si="20">-AB$3</f>
        <v>-2.0659999999999998</v>
      </c>
      <c r="AJ7" s="2">
        <f t="shared" ref="AJ7:AJ70" si="21">AB$3</f>
        <v>2.0659999999999998</v>
      </c>
      <c r="AK7" t="s">
        <v>151</v>
      </c>
      <c r="AL7">
        <v>143.5</v>
      </c>
      <c r="AM7">
        <v>19980925</v>
      </c>
      <c r="AN7" t="s">
        <v>138</v>
      </c>
      <c r="AO7" t="s">
        <v>206</v>
      </c>
      <c r="AP7">
        <v>9806249</v>
      </c>
      <c r="AQ7">
        <v>40</v>
      </c>
      <c r="AR7">
        <v>59.86</v>
      </c>
      <c r="AS7">
        <v>52.36</v>
      </c>
      <c r="AT7">
        <v>10.15</v>
      </c>
      <c r="AU7">
        <v>8.98</v>
      </c>
      <c r="AV7">
        <v>9.1199999999999992</v>
      </c>
      <c r="AW7">
        <v>427</v>
      </c>
      <c r="AX7" t="s">
        <v>207</v>
      </c>
      <c r="AY7">
        <v>40</v>
      </c>
      <c r="AZ7">
        <v>10.1</v>
      </c>
      <c r="BA7">
        <v>15.5</v>
      </c>
      <c r="BB7">
        <v>25.6</v>
      </c>
      <c r="BC7">
        <v>0</v>
      </c>
      <c r="BD7">
        <v>3138</v>
      </c>
      <c r="BE7">
        <v>3163</v>
      </c>
      <c r="BF7">
        <v>3152.7</v>
      </c>
      <c r="BG7">
        <v>13.2</v>
      </c>
      <c r="BH7">
        <v>13.5</v>
      </c>
      <c r="BI7">
        <v>13.4</v>
      </c>
      <c r="BJ7">
        <v>2.14</v>
      </c>
      <c r="BK7">
        <v>2.29</v>
      </c>
      <c r="BL7">
        <v>2.2200000000000002</v>
      </c>
      <c r="BM7">
        <v>4541.3</v>
      </c>
      <c r="BN7">
        <v>4884.3</v>
      </c>
      <c r="BO7">
        <v>4686</v>
      </c>
      <c r="BP7">
        <v>2200</v>
      </c>
      <c r="BQ7">
        <v>2400</v>
      </c>
      <c r="BR7">
        <v>2324</v>
      </c>
      <c r="BS7">
        <v>840</v>
      </c>
      <c r="BT7">
        <v>859</v>
      </c>
      <c r="BU7">
        <v>848</v>
      </c>
      <c r="BV7">
        <v>142.80000000000001</v>
      </c>
      <c r="BW7">
        <v>144</v>
      </c>
      <c r="BX7">
        <v>143.5</v>
      </c>
      <c r="BY7">
        <v>86.6</v>
      </c>
      <c r="BZ7">
        <v>88.6</v>
      </c>
      <c r="CA7">
        <v>87.3</v>
      </c>
      <c r="CB7">
        <v>92.6</v>
      </c>
      <c r="CC7">
        <v>93.9</v>
      </c>
      <c r="CD7">
        <v>93.1</v>
      </c>
      <c r="CE7">
        <v>4.5999999999999996</v>
      </c>
      <c r="CF7">
        <v>6.6</v>
      </c>
      <c r="CG7">
        <v>5.7</v>
      </c>
      <c r="CH7">
        <v>26.1</v>
      </c>
      <c r="CI7">
        <v>29.8</v>
      </c>
      <c r="CJ7">
        <v>27.7</v>
      </c>
      <c r="CK7">
        <v>269</v>
      </c>
      <c r="CL7">
        <v>277</v>
      </c>
      <c r="CM7">
        <v>273</v>
      </c>
      <c r="CN7">
        <v>9</v>
      </c>
      <c r="CO7">
        <v>9</v>
      </c>
      <c r="CP7">
        <v>9</v>
      </c>
      <c r="CQ7">
        <v>0.6</v>
      </c>
      <c r="CR7">
        <v>2</v>
      </c>
      <c r="CS7">
        <v>1.8</v>
      </c>
      <c r="CT7">
        <v>0.4</v>
      </c>
      <c r="CU7">
        <v>0.6</v>
      </c>
      <c r="CV7">
        <v>0.5</v>
      </c>
      <c r="CW7">
        <v>35</v>
      </c>
      <c r="CX7">
        <v>35</v>
      </c>
      <c r="CY7">
        <v>35</v>
      </c>
      <c r="CZ7">
        <v>164</v>
      </c>
      <c r="DA7">
        <v>189</v>
      </c>
      <c r="DB7">
        <v>174.1</v>
      </c>
      <c r="DC7">
        <v>1660</v>
      </c>
      <c r="DD7">
        <v>711</v>
      </c>
      <c r="DE7">
        <v>534</v>
      </c>
      <c r="DF7">
        <v>1410</v>
      </c>
      <c r="DG7">
        <v>6.0999999999999999E-2</v>
      </c>
      <c r="DH7">
        <v>7.3700000000000002E-2</v>
      </c>
      <c r="DI7">
        <v>6.7299999999999999E-2</v>
      </c>
      <c r="DJ7">
        <v>8.6400000000000005E-2</v>
      </c>
      <c r="DK7">
        <v>0.1041</v>
      </c>
      <c r="DL7">
        <v>9.5100000000000004E-2</v>
      </c>
      <c r="DM7">
        <v>7.0999999999999994E-2</v>
      </c>
      <c r="DN7">
        <v>7.5999999999999998E-2</v>
      </c>
      <c r="DO7">
        <v>7.4200000000000002E-2</v>
      </c>
      <c r="DP7">
        <v>6.8000000000000005E-2</v>
      </c>
      <c r="DQ7">
        <v>7.0999999999999994E-2</v>
      </c>
      <c r="DR7">
        <v>6.9500000000000006E-2</v>
      </c>
      <c r="DS7">
        <v>6.0999999999999999E-2</v>
      </c>
      <c r="DT7">
        <v>6.9000000000000006E-2</v>
      </c>
      <c r="DU7">
        <v>6.5000000000000002E-2</v>
      </c>
      <c r="DV7">
        <v>5.0000000000000001E-4</v>
      </c>
      <c r="DW7">
        <v>11</v>
      </c>
      <c r="DX7">
        <v>5.0999999999999997E-2</v>
      </c>
      <c r="DY7">
        <v>4944</v>
      </c>
      <c r="DZ7">
        <v>31</v>
      </c>
      <c r="EA7">
        <v>8252</v>
      </c>
      <c r="EB7" t="s">
        <v>188</v>
      </c>
      <c r="EC7">
        <v>1218</v>
      </c>
      <c r="ED7">
        <v>2405</v>
      </c>
      <c r="EE7" t="s">
        <v>142</v>
      </c>
      <c r="EF7">
        <v>1286</v>
      </c>
      <c r="EG7">
        <v>19980927</v>
      </c>
      <c r="EH7" t="s">
        <v>205</v>
      </c>
      <c r="EI7">
        <v>31</v>
      </c>
      <c r="EJ7" t="s">
        <v>143</v>
      </c>
    </row>
    <row r="8" spans="1:140">
      <c r="A8" t="s">
        <v>160</v>
      </c>
      <c r="B8">
        <v>1</v>
      </c>
      <c r="C8">
        <v>7.6</v>
      </c>
      <c r="D8">
        <v>31530</v>
      </c>
      <c r="E8" t="s">
        <v>144</v>
      </c>
      <c r="F8" t="s">
        <v>145</v>
      </c>
      <c r="G8">
        <v>19981003</v>
      </c>
      <c r="H8" t="s">
        <v>208</v>
      </c>
      <c r="I8" t="s">
        <v>130</v>
      </c>
      <c r="J8">
        <v>19981006</v>
      </c>
      <c r="K8">
        <v>19990810</v>
      </c>
      <c r="L8">
        <v>3</v>
      </c>
      <c r="N8" s="2">
        <f t="shared" si="0"/>
        <v>0</v>
      </c>
      <c r="O8" s="27">
        <f t="shared" si="1"/>
        <v>-8.8200000000000001E-2</v>
      </c>
      <c r="P8">
        <v>-8.8200000000000001E-2</v>
      </c>
      <c r="Q8">
        <f t="shared" si="2"/>
        <v>0.24965920000000003</v>
      </c>
      <c r="R8">
        <f t="shared" si="3"/>
        <v>0</v>
      </c>
      <c r="S8">
        <f t="shared" si="4"/>
        <v>-8.8200000000000001E-2</v>
      </c>
      <c r="T8" s="36">
        <f t="shared" si="5"/>
        <v>26.4</v>
      </c>
      <c r="U8">
        <f t="shared" si="6"/>
        <v>0.51571146666666678</v>
      </c>
      <c r="V8" s="26">
        <f t="shared" si="7"/>
        <v>-0.51571146666666678</v>
      </c>
      <c r="W8" s="25">
        <f t="shared" si="8"/>
        <v>-0.75488933333333352</v>
      </c>
      <c r="X8" s="36">
        <f t="shared" si="9"/>
        <v>28.87541504</v>
      </c>
      <c r="Y8">
        <f t="shared" si="10"/>
        <v>-0.75488933333333352</v>
      </c>
      <c r="Z8">
        <f t="shared" si="11"/>
        <v>0</v>
      </c>
      <c r="AA8">
        <f t="shared" si="12"/>
        <v>0.51571146666666678</v>
      </c>
      <c r="AB8">
        <f t="shared" si="13"/>
        <v>0</v>
      </c>
      <c r="AC8">
        <f t="shared" si="14"/>
        <v>0</v>
      </c>
      <c r="AD8">
        <f t="shared" si="15"/>
        <v>0</v>
      </c>
      <c r="AE8">
        <f t="shared" si="16"/>
        <v>0</v>
      </c>
      <c r="AF8">
        <f t="shared" si="17"/>
        <v>0</v>
      </c>
      <c r="AG8" s="2">
        <f t="shared" si="18"/>
        <v>-1.734</v>
      </c>
      <c r="AH8" s="2">
        <f t="shared" si="19"/>
        <v>1.734</v>
      </c>
      <c r="AI8" s="2">
        <f t="shared" si="20"/>
        <v>-2.0659999999999998</v>
      </c>
      <c r="AJ8" s="2">
        <f t="shared" si="21"/>
        <v>2.0659999999999998</v>
      </c>
      <c r="AK8" t="s">
        <v>147</v>
      </c>
      <c r="AL8">
        <v>143.5</v>
      </c>
      <c r="AM8">
        <v>19981001</v>
      </c>
      <c r="AN8" t="s">
        <v>138</v>
      </c>
      <c r="AO8" t="s">
        <v>209</v>
      </c>
      <c r="AP8">
        <v>9806249</v>
      </c>
      <c r="AQ8">
        <v>40</v>
      </c>
      <c r="AR8">
        <v>71.81</v>
      </c>
      <c r="AS8">
        <v>66.27</v>
      </c>
      <c r="AT8">
        <v>10.9</v>
      </c>
      <c r="AU8">
        <v>10.119999999999999</v>
      </c>
      <c r="AV8">
        <v>10.24</v>
      </c>
      <c r="AW8">
        <v>138</v>
      </c>
      <c r="AX8" t="s">
        <v>210</v>
      </c>
      <c r="AY8">
        <v>40</v>
      </c>
      <c r="AZ8">
        <v>2.9</v>
      </c>
      <c r="BA8">
        <v>4.7</v>
      </c>
      <c r="BB8">
        <v>7.6</v>
      </c>
      <c r="BC8">
        <v>0</v>
      </c>
      <c r="BD8">
        <v>3135</v>
      </c>
      <c r="BE8">
        <v>3160</v>
      </c>
      <c r="BF8">
        <v>3150.5</v>
      </c>
      <c r="BG8">
        <v>13.4</v>
      </c>
      <c r="BH8">
        <v>13.5</v>
      </c>
      <c r="BI8">
        <v>13.4</v>
      </c>
      <c r="BJ8">
        <v>2.19</v>
      </c>
      <c r="BK8">
        <v>2.2799999999999998</v>
      </c>
      <c r="BL8">
        <v>2.2599999999999998</v>
      </c>
      <c r="BM8">
        <v>4608.3999999999996</v>
      </c>
      <c r="BN8">
        <v>5100.6000000000004</v>
      </c>
      <c r="BO8">
        <v>4907.5</v>
      </c>
      <c r="BP8">
        <v>2225</v>
      </c>
      <c r="BQ8">
        <v>2400</v>
      </c>
      <c r="BR8">
        <v>2326.3000000000002</v>
      </c>
      <c r="BS8">
        <v>824</v>
      </c>
      <c r="BT8">
        <v>937</v>
      </c>
      <c r="BU8">
        <v>850</v>
      </c>
      <c r="BV8">
        <v>142.1</v>
      </c>
      <c r="BW8">
        <v>144.5</v>
      </c>
      <c r="BX8">
        <v>143</v>
      </c>
      <c r="BY8">
        <v>87</v>
      </c>
      <c r="BZ8">
        <v>88.3</v>
      </c>
      <c r="CA8">
        <v>87.7</v>
      </c>
      <c r="CB8">
        <v>92.6</v>
      </c>
      <c r="CC8">
        <v>94.1</v>
      </c>
      <c r="CD8">
        <v>93.3</v>
      </c>
      <c r="CE8">
        <v>5.3</v>
      </c>
      <c r="CF8">
        <v>6</v>
      </c>
      <c r="CG8">
        <v>5.6</v>
      </c>
      <c r="CH8">
        <v>25.8</v>
      </c>
      <c r="CI8">
        <v>29.4</v>
      </c>
      <c r="CJ8">
        <v>27.2</v>
      </c>
      <c r="CK8">
        <v>267</v>
      </c>
      <c r="CL8">
        <v>281</v>
      </c>
      <c r="CM8">
        <v>275</v>
      </c>
      <c r="CN8">
        <v>7.9</v>
      </c>
      <c r="CO8">
        <v>8.6</v>
      </c>
      <c r="CP8">
        <v>8.1999999999999993</v>
      </c>
      <c r="CQ8">
        <v>1.5</v>
      </c>
      <c r="CR8">
        <v>2</v>
      </c>
      <c r="CS8">
        <v>1.7</v>
      </c>
      <c r="CT8">
        <v>0.5</v>
      </c>
      <c r="CU8">
        <v>0.98</v>
      </c>
      <c r="CV8">
        <v>0.55000000000000004</v>
      </c>
      <c r="CW8">
        <v>35</v>
      </c>
      <c r="CX8">
        <v>35</v>
      </c>
      <c r="CY8">
        <v>35</v>
      </c>
      <c r="CZ8">
        <v>175</v>
      </c>
      <c r="DA8">
        <v>224</v>
      </c>
      <c r="DB8">
        <v>195.8</v>
      </c>
      <c r="DC8">
        <v>1660</v>
      </c>
      <c r="DD8">
        <v>711</v>
      </c>
      <c r="DE8">
        <v>543</v>
      </c>
      <c r="DF8">
        <v>1690</v>
      </c>
      <c r="DG8">
        <v>6.3500000000000001E-2</v>
      </c>
      <c r="DH8">
        <v>7.6200000000000004E-2</v>
      </c>
      <c r="DI8">
        <v>6.9800000000000001E-2</v>
      </c>
      <c r="DJ8">
        <v>9.4E-2</v>
      </c>
      <c r="DK8">
        <v>0.1067</v>
      </c>
      <c r="DL8">
        <v>0.1003</v>
      </c>
      <c r="DM8">
        <v>7.3599999999999999E-2</v>
      </c>
      <c r="DN8">
        <v>7.6200000000000004E-2</v>
      </c>
      <c r="DO8">
        <v>7.5600000000000001E-2</v>
      </c>
      <c r="DP8">
        <v>6.3500000000000001E-2</v>
      </c>
      <c r="DQ8">
        <v>6.8500000000000005E-2</v>
      </c>
      <c r="DR8">
        <v>6.6600000000000006E-2</v>
      </c>
      <c r="DS8">
        <v>6.3500000000000001E-2</v>
      </c>
      <c r="DT8">
        <v>7.6200000000000004E-2</v>
      </c>
      <c r="DU8">
        <v>7.0400000000000004E-2</v>
      </c>
      <c r="DV8">
        <v>2.9999999999999997E-4</v>
      </c>
      <c r="DW8">
        <v>12</v>
      </c>
      <c r="DX8">
        <v>5.0799999999999998E-2</v>
      </c>
      <c r="DY8">
        <v>4944</v>
      </c>
      <c r="DZ8">
        <v>31</v>
      </c>
      <c r="EA8">
        <v>8252</v>
      </c>
      <c r="EB8" t="s">
        <v>188</v>
      </c>
      <c r="EC8">
        <v>1218</v>
      </c>
      <c r="ED8">
        <v>2405</v>
      </c>
      <c r="EE8" t="s">
        <v>142</v>
      </c>
      <c r="EF8">
        <v>1287</v>
      </c>
      <c r="EG8">
        <v>19981003</v>
      </c>
      <c r="EH8" t="s">
        <v>208</v>
      </c>
      <c r="EI8">
        <v>31</v>
      </c>
      <c r="EJ8" t="s">
        <v>143</v>
      </c>
    </row>
    <row r="9" spans="1:140">
      <c r="A9" t="s">
        <v>160</v>
      </c>
      <c r="B9">
        <v>1</v>
      </c>
      <c r="C9">
        <v>25.7</v>
      </c>
      <c r="D9">
        <v>34067</v>
      </c>
      <c r="E9">
        <v>1006</v>
      </c>
      <c r="F9" t="s">
        <v>145</v>
      </c>
      <c r="G9">
        <v>19990221</v>
      </c>
      <c r="H9" t="s">
        <v>235</v>
      </c>
      <c r="I9" t="s">
        <v>236</v>
      </c>
      <c r="J9">
        <v>19990223</v>
      </c>
      <c r="K9">
        <v>19990823</v>
      </c>
      <c r="L9">
        <v>4</v>
      </c>
      <c r="N9" s="2">
        <f t="shared" si="0"/>
        <v>0</v>
      </c>
      <c r="O9" s="27">
        <f t="shared" si="1"/>
        <v>1.7941</v>
      </c>
      <c r="P9">
        <v>1.7941</v>
      </c>
      <c r="Q9">
        <f t="shared" si="2"/>
        <v>0.55854736000000005</v>
      </c>
      <c r="R9">
        <f t="shared" si="3"/>
        <v>0</v>
      </c>
      <c r="S9">
        <f t="shared" si="4"/>
        <v>1.7941</v>
      </c>
      <c r="T9" s="36">
        <f t="shared" si="5"/>
        <v>26.4</v>
      </c>
      <c r="U9">
        <f t="shared" si="6"/>
        <v>0.77138917333333346</v>
      </c>
      <c r="V9" s="26">
        <f t="shared" si="7"/>
        <v>-0.77138917333333346</v>
      </c>
      <c r="W9" s="25">
        <f t="shared" si="8"/>
        <v>1.2783885333333331</v>
      </c>
      <c r="X9" s="36">
        <f t="shared" si="9"/>
        <v>30.102668032</v>
      </c>
      <c r="Y9">
        <f t="shared" si="10"/>
        <v>1.2783885333333331</v>
      </c>
      <c r="Z9">
        <f t="shared" si="11"/>
        <v>0</v>
      </c>
      <c r="AA9">
        <f t="shared" si="12"/>
        <v>0.77138917333333346</v>
      </c>
      <c r="AB9">
        <f t="shared" si="13"/>
        <v>0</v>
      </c>
      <c r="AC9">
        <f t="shared" si="14"/>
        <v>0</v>
      </c>
      <c r="AD9">
        <f t="shared" si="15"/>
        <v>0</v>
      </c>
      <c r="AE9">
        <f t="shared" si="16"/>
        <v>0</v>
      </c>
      <c r="AF9">
        <f t="shared" si="17"/>
        <v>0</v>
      </c>
      <c r="AG9" s="2">
        <f t="shared" si="18"/>
        <v>-1.734</v>
      </c>
      <c r="AH9" s="2">
        <f t="shared" si="19"/>
        <v>1.734</v>
      </c>
      <c r="AI9" s="2">
        <f t="shared" si="20"/>
        <v>-2.0659999999999998</v>
      </c>
      <c r="AJ9" s="2">
        <f t="shared" si="21"/>
        <v>2.0659999999999998</v>
      </c>
      <c r="AK9" t="s">
        <v>200</v>
      </c>
      <c r="AL9">
        <v>143.5</v>
      </c>
      <c r="AM9">
        <v>19990219</v>
      </c>
      <c r="AN9" t="s">
        <v>138</v>
      </c>
      <c r="AO9" t="s">
        <v>237</v>
      </c>
      <c r="AP9">
        <v>9806249</v>
      </c>
      <c r="AQ9">
        <v>40</v>
      </c>
      <c r="AR9">
        <v>59.83</v>
      </c>
      <c r="AS9">
        <v>51.8</v>
      </c>
      <c r="AT9">
        <v>10.15</v>
      </c>
      <c r="AU9">
        <v>8.91</v>
      </c>
      <c r="AV9">
        <v>9.1</v>
      </c>
      <c r="AW9">
        <v>317</v>
      </c>
      <c r="AX9" t="s">
        <v>238</v>
      </c>
      <c r="AY9">
        <v>40</v>
      </c>
      <c r="AZ9">
        <v>10.3</v>
      </c>
      <c r="BA9">
        <v>15.4</v>
      </c>
      <c r="BB9">
        <v>25.7</v>
      </c>
      <c r="BC9">
        <v>0</v>
      </c>
      <c r="BD9">
        <v>3141</v>
      </c>
      <c r="BE9">
        <v>3166</v>
      </c>
      <c r="BF9">
        <v>3151.3</v>
      </c>
      <c r="BG9">
        <v>13.4</v>
      </c>
      <c r="BH9">
        <v>13.5</v>
      </c>
      <c r="BI9">
        <v>13.4</v>
      </c>
      <c r="BJ9">
        <v>2.15</v>
      </c>
      <c r="BK9">
        <v>2.2999999999999998</v>
      </c>
      <c r="BL9">
        <v>2.21</v>
      </c>
      <c r="BM9">
        <v>4832.1000000000004</v>
      </c>
      <c r="BN9">
        <v>5287</v>
      </c>
      <c r="BO9">
        <v>5026.8</v>
      </c>
      <c r="BP9">
        <v>2250</v>
      </c>
      <c r="BQ9">
        <v>2450</v>
      </c>
      <c r="BR9">
        <v>2380</v>
      </c>
      <c r="BS9">
        <v>838</v>
      </c>
      <c r="BT9">
        <v>864</v>
      </c>
      <c r="BU9">
        <v>852</v>
      </c>
      <c r="BV9">
        <v>142.5</v>
      </c>
      <c r="BW9">
        <v>144</v>
      </c>
      <c r="BX9">
        <v>143.1</v>
      </c>
      <c r="BY9">
        <v>86.6</v>
      </c>
      <c r="BZ9">
        <v>88</v>
      </c>
      <c r="CA9">
        <v>87.4</v>
      </c>
      <c r="CB9">
        <v>92.8</v>
      </c>
      <c r="CC9">
        <v>93.7</v>
      </c>
      <c r="CD9">
        <v>93.4</v>
      </c>
      <c r="CE9">
        <v>5.4</v>
      </c>
      <c r="CF9">
        <v>6.4</v>
      </c>
      <c r="CG9">
        <v>6</v>
      </c>
      <c r="CH9">
        <v>24</v>
      </c>
      <c r="CI9">
        <v>30.8</v>
      </c>
      <c r="CJ9">
        <v>27.1</v>
      </c>
      <c r="CK9">
        <v>268</v>
      </c>
      <c r="CL9">
        <v>278</v>
      </c>
      <c r="CM9">
        <v>273</v>
      </c>
      <c r="CN9">
        <v>10.4</v>
      </c>
      <c r="CO9">
        <v>12.1</v>
      </c>
      <c r="CP9">
        <v>10.8</v>
      </c>
      <c r="CQ9">
        <v>1.5</v>
      </c>
      <c r="CR9">
        <v>1.8</v>
      </c>
      <c r="CS9">
        <v>1.7</v>
      </c>
      <c r="CT9">
        <v>0.46</v>
      </c>
      <c r="CU9">
        <v>0.54</v>
      </c>
      <c r="CV9">
        <v>0.5</v>
      </c>
      <c r="CW9">
        <v>35</v>
      </c>
      <c r="CX9">
        <v>35</v>
      </c>
      <c r="CY9">
        <v>35</v>
      </c>
      <c r="CZ9">
        <v>167</v>
      </c>
      <c r="DA9">
        <v>212</v>
      </c>
      <c r="DB9">
        <v>192</v>
      </c>
      <c r="DC9">
        <v>1660</v>
      </c>
      <c r="DD9">
        <v>711</v>
      </c>
      <c r="DE9">
        <v>534</v>
      </c>
      <c r="DF9">
        <v>1520</v>
      </c>
      <c r="DG9">
        <v>6.3500000000000001E-2</v>
      </c>
      <c r="DH9">
        <v>7.6200000000000004E-2</v>
      </c>
      <c r="DI9">
        <v>6.9800000000000001E-2</v>
      </c>
      <c r="DJ9">
        <v>8.6400000000000005E-2</v>
      </c>
      <c r="DK9">
        <v>0.1016</v>
      </c>
      <c r="DL9">
        <v>9.4E-2</v>
      </c>
      <c r="DM9">
        <v>7.1099999999999997E-2</v>
      </c>
      <c r="DN9">
        <v>7.3599999999999999E-2</v>
      </c>
      <c r="DO9">
        <v>7.1999999999999995E-2</v>
      </c>
      <c r="DP9">
        <v>5.2999999999999999E-2</v>
      </c>
      <c r="DQ9">
        <v>5.5E-2</v>
      </c>
      <c r="DR9">
        <v>5.3999999999999999E-2</v>
      </c>
      <c r="DS9">
        <v>5.8000000000000003E-2</v>
      </c>
      <c r="DT9">
        <v>7.2999999999999995E-2</v>
      </c>
      <c r="DU9">
        <v>6.6199999999999995E-2</v>
      </c>
      <c r="DV9">
        <v>3.0000000000000001E-3</v>
      </c>
      <c r="DW9">
        <v>7</v>
      </c>
      <c r="DX9">
        <v>5.5800000000000002E-2</v>
      </c>
      <c r="DY9">
        <v>4944</v>
      </c>
      <c r="DZ9">
        <v>31</v>
      </c>
      <c r="EA9">
        <v>8252</v>
      </c>
      <c r="EB9" t="s">
        <v>188</v>
      </c>
      <c r="EC9">
        <v>1218</v>
      </c>
      <c r="ED9">
        <v>2405</v>
      </c>
      <c r="EE9" t="s">
        <v>142</v>
      </c>
      <c r="EF9">
        <v>1295</v>
      </c>
      <c r="EG9">
        <v>19990221</v>
      </c>
      <c r="EH9" t="s">
        <v>235</v>
      </c>
      <c r="EI9">
        <v>31</v>
      </c>
      <c r="EJ9" t="s">
        <v>143</v>
      </c>
    </row>
    <row r="10" spans="1:140">
      <c r="A10" t="s">
        <v>160</v>
      </c>
      <c r="B10">
        <v>1</v>
      </c>
      <c r="C10">
        <v>10.8</v>
      </c>
      <c r="D10">
        <v>34149</v>
      </c>
      <c r="E10">
        <v>1006</v>
      </c>
      <c r="F10" t="s">
        <v>145</v>
      </c>
      <c r="G10">
        <v>19990823</v>
      </c>
      <c r="H10" t="s">
        <v>294</v>
      </c>
      <c r="I10" t="s">
        <v>295</v>
      </c>
      <c r="J10">
        <v>19990824</v>
      </c>
      <c r="K10" t="s">
        <v>131</v>
      </c>
      <c r="L10">
        <v>5</v>
      </c>
      <c r="N10" s="2">
        <f t="shared" si="0"/>
        <v>1</v>
      </c>
      <c r="O10" s="31">
        <f t="shared" si="1"/>
        <v>-2.5882000000000001</v>
      </c>
      <c r="P10">
        <v>-2.5882000000000001</v>
      </c>
      <c r="Q10">
        <f t="shared" si="2"/>
        <v>-7.0802111999999917E-2</v>
      </c>
      <c r="R10">
        <f t="shared" si="3"/>
        <v>0</v>
      </c>
      <c r="S10">
        <f t="shared" si="4"/>
        <v>-2.5882000000000001</v>
      </c>
      <c r="T10" s="36">
        <f t="shared" si="5"/>
        <v>26.4</v>
      </c>
      <c r="U10">
        <f t="shared" si="6"/>
        <v>9.9471338666666798E-2</v>
      </c>
      <c r="V10" s="26">
        <f t="shared" si="7"/>
        <v>-9.9471338666666798E-2</v>
      </c>
      <c r="W10" s="25">
        <f t="shared" si="8"/>
        <v>-3.3595891733333336</v>
      </c>
      <c r="X10" s="36">
        <f t="shared" si="9"/>
        <v>26.877462425600001</v>
      </c>
      <c r="Y10">
        <f t="shared" si="10"/>
        <v>-3.3595891733333336</v>
      </c>
      <c r="Z10">
        <f t="shared" si="11"/>
        <v>1</v>
      </c>
      <c r="AA10">
        <f t="shared" si="12"/>
        <v>9.9471338666666798E-2</v>
      </c>
      <c r="AB10">
        <f t="shared" si="13"/>
        <v>1</v>
      </c>
      <c r="AC10">
        <f t="shared" si="14"/>
        <v>1</v>
      </c>
      <c r="AD10">
        <f t="shared" si="15"/>
        <v>1</v>
      </c>
      <c r="AE10">
        <f t="shared" si="16"/>
        <v>0</v>
      </c>
      <c r="AF10">
        <f t="shared" si="17"/>
        <v>0</v>
      </c>
      <c r="AG10" s="2">
        <f t="shared" si="18"/>
        <v>-1.734</v>
      </c>
      <c r="AH10" s="2">
        <f t="shared" si="19"/>
        <v>1.734</v>
      </c>
      <c r="AI10" s="2">
        <f t="shared" si="20"/>
        <v>-2.0659999999999998</v>
      </c>
      <c r="AJ10" s="2">
        <f t="shared" si="21"/>
        <v>2.0659999999999998</v>
      </c>
      <c r="AK10" t="s">
        <v>200</v>
      </c>
      <c r="AL10">
        <v>143.5</v>
      </c>
      <c r="AM10">
        <v>19990821</v>
      </c>
      <c r="AN10" t="s">
        <v>138</v>
      </c>
      <c r="AO10" t="s">
        <v>296</v>
      </c>
      <c r="AP10">
        <v>9806249</v>
      </c>
      <c r="AQ10">
        <v>40</v>
      </c>
      <c r="AR10">
        <v>59.93</v>
      </c>
      <c r="AS10">
        <v>49.37</v>
      </c>
      <c r="AT10">
        <v>10.199999999999999</v>
      </c>
      <c r="AU10">
        <v>8.6</v>
      </c>
      <c r="AV10">
        <v>8.75</v>
      </c>
      <c r="AW10">
        <v>137</v>
      </c>
      <c r="AX10" t="s">
        <v>297</v>
      </c>
      <c r="AY10">
        <v>40</v>
      </c>
      <c r="AZ10">
        <v>5.5</v>
      </c>
      <c r="BA10">
        <v>5.3</v>
      </c>
      <c r="BB10">
        <v>10.8</v>
      </c>
      <c r="BC10">
        <v>0</v>
      </c>
      <c r="BD10">
        <v>3145</v>
      </c>
      <c r="BE10">
        <v>3154</v>
      </c>
      <c r="BF10">
        <v>3150</v>
      </c>
      <c r="BG10">
        <v>13.4</v>
      </c>
      <c r="BH10">
        <v>13.5</v>
      </c>
      <c r="BI10">
        <v>13.4</v>
      </c>
      <c r="BJ10">
        <v>2.2400000000000002</v>
      </c>
      <c r="BK10">
        <v>2.2999999999999998</v>
      </c>
      <c r="BL10">
        <v>2.27</v>
      </c>
      <c r="BM10">
        <v>4580</v>
      </c>
      <c r="BN10">
        <v>4766</v>
      </c>
      <c r="BO10">
        <v>4656</v>
      </c>
      <c r="BP10">
        <v>2250</v>
      </c>
      <c r="BQ10">
        <v>2450</v>
      </c>
      <c r="BR10">
        <v>2331</v>
      </c>
      <c r="BS10">
        <v>847</v>
      </c>
      <c r="BT10">
        <v>868</v>
      </c>
      <c r="BU10">
        <v>857</v>
      </c>
      <c r="BV10">
        <v>143</v>
      </c>
      <c r="BW10">
        <v>143.9</v>
      </c>
      <c r="BX10">
        <v>143.5</v>
      </c>
      <c r="BY10">
        <v>86</v>
      </c>
      <c r="BZ10">
        <v>87.9</v>
      </c>
      <c r="CA10">
        <v>87.3</v>
      </c>
      <c r="CB10">
        <v>92</v>
      </c>
      <c r="CC10">
        <v>93.7</v>
      </c>
      <c r="CD10">
        <v>93.1</v>
      </c>
      <c r="CE10">
        <v>5.3</v>
      </c>
      <c r="CF10">
        <v>6.2</v>
      </c>
      <c r="CG10">
        <v>5.8</v>
      </c>
      <c r="CH10">
        <v>29.8</v>
      </c>
      <c r="CI10">
        <v>36.1</v>
      </c>
      <c r="CJ10">
        <v>32.299999999999997</v>
      </c>
      <c r="CK10">
        <v>270</v>
      </c>
      <c r="CL10">
        <v>277</v>
      </c>
      <c r="CM10">
        <v>273</v>
      </c>
      <c r="CN10">
        <v>5</v>
      </c>
      <c r="CO10">
        <v>5.4</v>
      </c>
      <c r="CP10">
        <v>5.2</v>
      </c>
      <c r="CQ10">
        <v>0.7</v>
      </c>
      <c r="CR10">
        <v>1.1000000000000001</v>
      </c>
      <c r="CS10">
        <v>0.9</v>
      </c>
      <c r="CT10">
        <v>0.43</v>
      </c>
      <c r="CU10">
        <v>0.57999999999999996</v>
      </c>
      <c r="CV10">
        <v>0.53</v>
      </c>
      <c r="CW10">
        <v>35</v>
      </c>
      <c r="CX10">
        <v>35</v>
      </c>
      <c r="CY10">
        <v>35</v>
      </c>
      <c r="CZ10">
        <v>231</v>
      </c>
      <c r="DA10">
        <v>268</v>
      </c>
      <c r="DB10">
        <v>250</v>
      </c>
      <c r="DC10">
        <v>1660</v>
      </c>
      <c r="DD10">
        <v>711</v>
      </c>
      <c r="DE10">
        <v>534</v>
      </c>
      <c r="DF10">
        <v>1700</v>
      </c>
      <c r="DG10">
        <v>5.8400000000000001E-2</v>
      </c>
      <c r="DH10">
        <v>6.6000000000000003E-2</v>
      </c>
      <c r="DI10">
        <v>6.2199999999999998E-2</v>
      </c>
      <c r="DJ10">
        <v>8.1299999999999997E-2</v>
      </c>
      <c r="DK10">
        <v>8.8900000000000007E-2</v>
      </c>
      <c r="DL10">
        <v>8.5099999999999995E-2</v>
      </c>
      <c r="DM10">
        <v>6.0999999999999999E-2</v>
      </c>
      <c r="DN10">
        <v>6.3500000000000001E-2</v>
      </c>
      <c r="DO10">
        <v>6.2199999999999998E-2</v>
      </c>
      <c r="DP10">
        <v>5.0799999999999998E-2</v>
      </c>
      <c r="DQ10">
        <v>5.33E-2</v>
      </c>
      <c r="DR10">
        <v>5.1999999999999998E-2</v>
      </c>
      <c r="DS10">
        <v>5.5899999999999998E-2</v>
      </c>
      <c r="DT10">
        <v>6.8599999999999994E-2</v>
      </c>
      <c r="DU10">
        <v>6.2899999999999998E-2</v>
      </c>
      <c r="DV10">
        <v>2.5000000000000001E-3</v>
      </c>
      <c r="DW10">
        <v>2</v>
      </c>
      <c r="DX10">
        <v>3.3000000000000002E-2</v>
      </c>
      <c r="DY10">
        <v>4949</v>
      </c>
      <c r="DZ10">
        <v>31</v>
      </c>
      <c r="EA10">
        <v>8252</v>
      </c>
      <c r="EB10" t="s">
        <v>188</v>
      </c>
      <c r="EC10">
        <v>104</v>
      </c>
      <c r="ED10">
        <v>2405</v>
      </c>
      <c r="EE10" t="s">
        <v>142</v>
      </c>
      <c r="EF10">
        <v>1301</v>
      </c>
      <c r="EG10">
        <v>19990823</v>
      </c>
      <c r="EH10" t="s">
        <v>294</v>
      </c>
      <c r="EI10">
        <v>31</v>
      </c>
      <c r="EJ10" t="s">
        <v>143</v>
      </c>
    </row>
    <row r="11" spans="1:140">
      <c r="A11" t="s">
        <v>160</v>
      </c>
      <c r="B11">
        <v>1</v>
      </c>
      <c r="C11">
        <v>14.5</v>
      </c>
      <c r="D11">
        <v>34150</v>
      </c>
      <c r="E11">
        <v>1006</v>
      </c>
      <c r="F11" t="s">
        <v>145</v>
      </c>
      <c r="G11">
        <v>19990827</v>
      </c>
      <c r="H11" t="s">
        <v>303</v>
      </c>
      <c r="I11" t="s">
        <v>295</v>
      </c>
      <c r="J11">
        <v>19990902</v>
      </c>
      <c r="K11" t="s">
        <v>131</v>
      </c>
      <c r="L11">
        <v>6</v>
      </c>
      <c r="N11" s="2">
        <f t="shared" si="0"/>
        <v>0</v>
      </c>
      <c r="O11" s="27">
        <f t="shared" si="1"/>
        <v>-1.5</v>
      </c>
      <c r="P11">
        <v>-1.5</v>
      </c>
      <c r="Q11">
        <f t="shared" si="2"/>
        <v>-0.35664168959999998</v>
      </c>
      <c r="R11">
        <f t="shared" si="3"/>
        <v>0</v>
      </c>
      <c r="S11">
        <f t="shared" si="4"/>
        <v>-1.5</v>
      </c>
      <c r="T11" s="36">
        <f t="shared" si="5"/>
        <v>26.4</v>
      </c>
      <c r="U11">
        <f t="shared" si="6"/>
        <v>-0.22042292906666661</v>
      </c>
      <c r="V11" s="26">
        <f t="shared" si="7"/>
        <v>0.22042292906666661</v>
      </c>
      <c r="W11" s="25">
        <f t="shared" si="8"/>
        <v>-1.5994713386666668</v>
      </c>
      <c r="X11" s="36">
        <f t="shared" si="9"/>
        <v>25.341969940479999</v>
      </c>
      <c r="Y11">
        <f t="shared" si="10"/>
        <v>-1.5994713386666668</v>
      </c>
      <c r="Z11">
        <f t="shared" si="11"/>
        <v>0</v>
      </c>
      <c r="AA11">
        <f t="shared" si="12"/>
        <v>-0.22042292906666661</v>
      </c>
      <c r="AB11">
        <f t="shared" si="13"/>
        <v>0</v>
      </c>
      <c r="AC11">
        <f t="shared" si="14"/>
        <v>0</v>
      </c>
      <c r="AD11">
        <f t="shared" si="15"/>
        <v>1</v>
      </c>
      <c r="AE11">
        <f t="shared" si="16"/>
        <v>0</v>
      </c>
      <c r="AF11">
        <f t="shared" si="17"/>
        <v>0</v>
      </c>
      <c r="AG11" s="2">
        <f t="shared" si="18"/>
        <v>-1.734</v>
      </c>
      <c r="AH11" s="2">
        <f t="shared" si="19"/>
        <v>1.734</v>
      </c>
      <c r="AI11" s="2">
        <f t="shared" si="20"/>
        <v>-2.0659999999999998</v>
      </c>
      <c r="AJ11" s="2">
        <f t="shared" si="21"/>
        <v>2.0659999999999998</v>
      </c>
      <c r="AK11" t="s">
        <v>151</v>
      </c>
      <c r="AL11">
        <v>143.5</v>
      </c>
      <c r="AM11">
        <v>19990825</v>
      </c>
      <c r="AN11" t="s">
        <v>138</v>
      </c>
      <c r="AO11" t="s">
        <v>307</v>
      </c>
      <c r="AP11">
        <v>9903160</v>
      </c>
      <c r="AQ11">
        <v>40</v>
      </c>
      <c r="AR11">
        <v>59.96</v>
      </c>
      <c r="AS11">
        <v>50.17</v>
      </c>
      <c r="AT11">
        <v>10.199999999999999</v>
      </c>
      <c r="AU11">
        <v>8.65</v>
      </c>
      <c r="AV11">
        <v>9.17</v>
      </c>
      <c r="AW11">
        <v>237</v>
      </c>
      <c r="AX11" t="s">
        <v>308</v>
      </c>
      <c r="AY11">
        <v>40</v>
      </c>
      <c r="AZ11">
        <v>7.4</v>
      </c>
      <c r="BA11">
        <v>7.1</v>
      </c>
      <c r="BB11">
        <v>14.5</v>
      </c>
      <c r="BC11">
        <v>0</v>
      </c>
      <c r="BD11">
        <v>3140</v>
      </c>
      <c r="BE11">
        <v>3158</v>
      </c>
      <c r="BF11">
        <v>3149</v>
      </c>
      <c r="BG11">
        <v>13.4</v>
      </c>
      <c r="BH11">
        <v>13.5</v>
      </c>
      <c r="BI11">
        <v>13.5</v>
      </c>
      <c r="BJ11">
        <v>2.23</v>
      </c>
      <c r="BK11">
        <v>2.31</v>
      </c>
      <c r="BL11">
        <v>2.2599999999999998</v>
      </c>
      <c r="BM11">
        <v>4317</v>
      </c>
      <c r="BN11">
        <v>4987</v>
      </c>
      <c r="BO11">
        <v>4879</v>
      </c>
      <c r="BP11">
        <v>2025</v>
      </c>
      <c r="BQ11">
        <v>2400</v>
      </c>
      <c r="BR11">
        <v>2313</v>
      </c>
      <c r="BS11">
        <v>846</v>
      </c>
      <c r="BT11">
        <v>863</v>
      </c>
      <c r="BU11">
        <v>854</v>
      </c>
      <c r="BV11">
        <v>142.19999999999999</v>
      </c>
      <c r="BW11">
        <v>143.80000000000001</v>
      </c>
      <c r="BX11">
        <v>143.1</v>
      </c>
      <c r="BY11">
        <v>86.3</v>
      </c>
      <c r="BZ11">
        <v>87.9</v>
      </c>
      <c r="CA11">
        <v>87.3</v>
      </c>
      <c r="CB11">
        <v>92.4</v>
      </c>
      <c r="CC11">
        <v>94.2</v>
      </c>
      <c r="CD11">
        <v>93.3</v>
      </c>
      <c r="CE11">
        <v>5.5</v>
      </c>
      <c r="CF11">
        <v>6.4</v>
      </c>
      <c r="CG11">
        <v>6</v>
      </c>
      <c r="CH11">
        <v>28.8</v>
      </c>
      <c r="CI11">
        <v>33.6</v>
      </c>
      <c r="CJ11">
        <v>30.9</v>
      </c>
      <c r="CK11">
        <v>272</v>
      </c>
      <c r="CL11">
        <v>280</v>
      </c>
      <c r="CM11">
        <v>275</v>
      </c>
      <c r="CN11">
        <v>5.8</v>
      </c>
      <c r="CO11">
        <v>7.4</v>
      </c>
      <c r="CP11">
        <v>6.3</v>
      </c>
      <c r="CQ11">
        <v>0.8</v>
      </c>
      <c r="CR11">
        <v>1.3</v>
      </c>
      <c r="CS11">
        <v>1</v>
      </c>
      <c r="CT11">
        <v>0.46</v>
      </c>
      <c r="CU11">
        <v>0.6</v>
      </c>
      <c r="CV11">
        <v>0.54</v>
      </c>
      <c r="CW11">
        <v>35</v>
      </c>
      <c r="CX11">
        <v>35</v>
      </c>
      <c r="CY11">
        <v>35</v>
      </c>
      <c r="CZ11">
        <v>186</v>
      </c>
      <c r="DA11">
        <v>219</v>
      </c>
      <c r="DB11">
        <v>200</v>
      </c>
      <c r="DC11">
        <v>1660</v>
      </c>
      <c r="DD11">
        <v>711</v>
      </c>
      <c r="DE11">
        <v>534</v>
      </c>
      <c r="DF11">
        <v>1600</v>
      </c>
      <c r="DG11">
        <v>6.6000000000000003E-2</v>
      </c>
      <c r="DH11">
        <v>8.3799999999999999E-2</v>
      </c>
      <c r="DI11">
        <v>7.4899999999999994E-2</v>
      </c>
      <c r="DJ11">
        <v>9.6500000000000002E-2</v>
      </c>
      <c r="DK11">
        <v>0.1168</v>
      </c>
      <c r="DL11">
        <v>0.1067</v>
      </c>
      <c r="DM11">
        <v>6.3500000000000001E-2</v>
      </c>
      <c r="DN11">
        <v>6.6000000000000003E-2</v>
      </c>
      <c r="DO11">
        <v>6.4799999999999996E-2</v>
      </c>
      <c r="DP11">
        <v>5.0799999999999998E-2</v>
      </c>
      <c r="DQ11">
        <v>5.33E-2</v>
      </c>
      <c r="DR11">
        <v>5.1400000000000001E-2</v>
      </c>
      <c r="DS11">
        <v>6.3500000000000001E-2</v>
      </c>
      <c r="DT11">
        <v>7.3700000000000002E-2</v>
      </c>
      <c r="DU11">
        <v>6.8000000000000005E-2</v>
      </c>
      <c r="DV11">
        <v>2.5000000000000001E-3</v>
      </c>
      <c r="DW11">
        <v>3</v>
      </c>
      <c r="DX11">
        <v>3.3000000000000002E-2</v>
      </c>
      <c r="DY11">
        <v>4944</v>
      </c>
      <c r="DZ11">
        <v>31</v>
      </c>
      <c r="EA11">
        <v>8252</v>
      </c>
      <c r="EB11" t="s">
        <v>188</v>
      </c>
      <c r="EC11" t="s">
        <v>309</v>
      </c>
      <c r="ED11">
        <v>2405</v>
      </c>
      <c r="EE11" t="s">
        <v>142</v>
      </c>
      <c r="EF11" t="s">
        <v>310</v>
      </c>
      <c r="EG11">
        <v>19990827</v>
      </c>
      <c r="EH11" t="s">
        <v>303</v>
      </c>
      <c r="EI11">
        <v>31</v>
      </c>
      <c r="EJ11" t="s">
        <v>143</v>
      </c>
    </row>
    <row r="12" spans="1:140">
      <c r="A12" t="s">
        <v>160</v>
      </c>
      <c r="B12">
        <v>1</v>
      </c>
      <c r="C12">
        <v>7.8</v>
      </c>
      <c r="D12">
        <v>34148</v>
      </c>
      <c r="E12" t="s">
        <v>144</v>
      </c>
      <c r="F12" t="s">
        <v>145</v>
      </c>
      <c r="G12">
        <v>19990904</v>
      </c>
      <c r="H12" t="s">
        <v>194</v>
      </c>
      <c r="I12" t="s">
        <v>295</v>
      </c>
      <c r="J12">
        <v>19990908</v>
      </c>
      <c r="K12" t="s">
        <v>131</v>
      </c>
      <c r="L12">
        <v>7</v>
      </c>
      <c r="N12" s="2">
        <f t="shared" si="0"/>
        <v>0</v>
      </c>
      <c r="O12" s="27">
        <f t="shared" si="1"/>
        <v>-2.9399999999999999E-2</v>
      </c>
      <c r="P12">
        <v>-2.9399999999999999E-2</v>
      </c>
      <c r="Q12">
        <f t="shared" si="2"/>
        <v>-0.29119335167999999</v>
      </c>
      <c r="R12">
        <f t="shared" si="3"/>
        <v>0</v>
      </c>
      <c r="S12">
        <f t="shared" si="4"/>
        <v>-2.9399999999999999E-2</v>
      </c>
      <c r="T12" s="36">
        <f t="shared" si="5"/>
        <v>26.4</v>
      </c>
      <c r="U12">
        <f t="shared" si="6"/>
        <v>-0.1822183432533333</v>
      </c>
      <c r="V12" s="26">
        <f t="shared" si="7"/>
        <v>0.1822183432533333</v>
      </c>
      <c r="W12" s="25">
        <f t="shared" si="8"/>
        <v>0.1910229290666666</v>
      </c>
      <c r="X12" s="36">
        <f t="shared" si="9"/>
        <v>25.525351952384</v>
      </c>
      <c r="Y12">
        <f t="shared" si="10"/>
        <v>0.1910229290666666</v>
      </c>
      <c r="Z12">
        <f t="shared" si="11"/>
        <v>0</v>
      </c>
      <c r="AA12">
        <f t="shared" si="12"/>
        <v>-0.1822183432533333</v>
      </c>
      <c r="AB12">
        <f t="shared" si="13"/>
        <v>0</v>
      </c>
      <c r="AC12">
        <f t="shared" si="14"/>
        <v>0</v>
      </c>
      <c r="AD12">
        <f t="shared" si="15"/>
        <v>0</v>
      </c>
      <c r="AE12">
        <f t="shared" si="16"/>
        <v>1</v>
      </c>
      <c r="AF12">
        <f t="shared" si="17"/>
        <v>1</v>
      </c>
      <c r="AG12" s="2">
        <f t="shared" si="18"/>
        <v>-1.734</v>
      </c>
      <c r="AH12" s="2">
        <f t="shared" si="19"/>
        <v>1.734</v>
      </c>
      <c r="AI12" s="2">
        <f t="shared" si="20"/>
        <v>-2.0659999999999998</v>
      </c>
      <c r="AJ12" s="2">
        <f t="shared" si="21"/>
        <v>2.0659999999999998</v>
      </c>
      <c r="AK12" t="s">
        <v>147</v>
      </c>
      <c r="AL12">
        <v>143.5</v>
      </c>
      <c r="AM12">
        <v>19990902</v>
      </c>
      <c r="AN12" t="s">
        <v>138</v>
      </c>
      <c r="AO12" t="s">
        <v>195</v>
      </c>
      <c r="AP12">
        <v>9903160</v>
      </c>
      <c r="AQ12">
        <v>40</v>
      </c>
      <c r="AR12">
        <v>71.69</v>
      </c>
      <c r="AS12">
        <v>66.25</v>
      </c>
      <c r="AT12">
        <v>10.9</v>
      </c>
      <c r="AU12">
        <v>10.19</v>
      </c>
      <c r="AV12">
        <v>10.36</v>
      </c>
      <c r="AW12">
        <v>240</v>
      </c>
      <c r="AX12" t="s">
        <v>316</v>
      </c>
      <c r="AY12">
        <v>40</v>
      </c>
      <c r="AZ12">
        <v>4</v>
      </c>
      <c r="BA12">
        <v>3.8</v>
      </c>
      <c r="BB12">
        <v>7.8</v>
      </c>
      <c r="BC12">
        <v>0</v>
      </c>
      <c r="BD12">
        <v>3140</v>
      </c>
      <c r="BE12">
        <v>3158</v>
      </c>
      <c r="BF12">
        <v>3150.5</v>
      </c>
      <c r="BG12">
        <v>13.3</v>
      </c>
      <c r="BH12">
        <v>13.5</v>
      </c>
      <c r="BI12">
        <v>13.5</v>
      </c>
      <c r="BJ12">
        <v>2.23</v>
      </c>
      <c r="BK12">
        <v>2.27</v>
      </c>
      <c r="BL12">
        <v>2.25</v>
      </c>
      <c r="BM12">
        <v>4735.2</v>
      </c>
      <c r="BN12">
        <v>4973.8</v>
      </c>
      <c r="BO12">
        <v>4842.2</v>
      </c>
      <c r="BP12">
        <v>2150</v>
      </c>
      <c r="BQ12">
        <v>2450</v>
      </c>
      <c r="BR12">
        <v>2280.6</v>
      </c>
      <c r="BS12">
        <v>825</v>
      </c>
      <c r="BT12">
        <v>866</v>
      </c>
      <c r="BU12">
        <v>850</v>
      </c>
      <c r="BV12">
        <v>142.80000000000001</v>
      </c>
      <c r="BW12">
        <v>143.69999999999999</v>
      </c>
      <c r="BX12">
        <v>143.19999999999999</v>
      </c>
      <c r="BY12">
        <v>86.6</v>
      </c>
      <c r="BZ12">
        <v>88.4</v>
      </c>
      <c r="CA12">
        <v>88</v>
      </c>
      <c r="CB12">
        <v>93</v>
      </c>
      <c r="CC12">
        <v>93.7</v>
      </c>
      <c r="CD12">
        <v>93.4</v>
      </c>
      <c r="CE12">
        <v>5</v>
      </c>
      <c r="CF12">
        <v>6.6</v>
      </c>
      <c r="CG12">
        <v>5.4</v>
      </c>
      <c r="CH12">
        <v>28.6</v>
      </c>
      <c r="CI12">
        <v>33.4</v>
      </c>
      <c r="CJ12">
        <v>30.1</v>
      </c>
      <c r="CK12">
        <v>271</v>
      </c>
      <c r="CL12">
        <v>278</v>
      </c>
      <c r="CM12">
        <v>276</v>
      </c>
      <c r="CN12">
        <v>8</v>
      </c>
      <c r="CO12">
        <v>9.3000000000000007</v>
      </c>
      <c r="CP12">
        <v>8.8000000000000007</v>
      </c>
      <c r="CQ12">
        <v>0.8</v>
      </c>
      <c r="CR12">
        <v>1.5</v>
      </c>
      <c r="CS12">
        <v>1.1000000000000001</v>
      </c>
      <c r="CT12">
        <v>0.4</v>
      </c>
      <c r="CU12">
        <v>0.56000000000000005</v>
      </c>
      <c r="CV12">
        <v>0.49</v>
      </c>
      <c r="CW12">
        <v>35</v>
      </c>
      <c r="CX12">
        <v>35</v>
      </c>
      <c r="CY12">
        <v>35</v>
      </c>
      <c r="CZ12">
        <v>199</v>
      </c>
      <c r="DA12">
        <v>226</v>
      </c>
      <c r="DB12">
        <v>215.1</v>
      </c>
      <c r="DC12">
        <v>1660</v>
      </c>
      <c r="DD12">
        <v>720</v>
      </c>
      <c r="DE12">
        <v>540</v>
      </c>
      <c r="DF12">
        <v>1600</v>
      </c>
      <c r="DG12">
        <v>4.5699999999999998E-2</v>
      </c>
      <c r="DH12">
        <v>6.3500000000000001E-2</v>
      </c>
      <c r="DI12">
        <v>5.4600000000000003E-2</v>
      </c>
      <c r="DJ12">
        <v>8.1299999999999997E-2</v>
      </c>
      <c r="DK12">
        <v>9.9099999999999994E-2</v>
      </c>
      <c r="DL12">
        <v>9.0200000000000002E-2</v>
      </c>
      <c r="DM12">
        <v>6.0999999999999999E-2</v>
      </c>
      <c r="DN12">
        <v>6.3500000000000001E-2</v>
      </c>
      <c r="DO12">
        <v>6.2199999999999998E-2</v>
      </c>
      <c r="DP12">
        <v>5.0799999999999998E-2</v>
      </c>
      <c r="DQ12">
        <v>5.33E-2</v>
      </c>
      <c r="DR12">
        <v>5.1400000000000001E-2</v>
      </c>
      <c r="DS12">
        <v>6.0999999999999999E-2</v>
      </c>
      <c r="DT12">
        <v>7.3700000000000002E-2</v>
      </c>
      <c r="DU12">
        <v>6.7400000000000002E-2</v>
      </c>
      <c r="DV12">
        <v>2E-3</v>
      </c>
      <c r="DW12">
        <v>4</v>
      </c>
      <c r="DX12">
        <v>5.33E-2</v>
      </c>
      <c r="DY12">
        <v>4944</v>
      </c>
      <c r="DZ12">
        <v>31</v>
      </c>
      <c r="EA12">
        <v>8252</v>
      </c>
      <c r="EB12" t="s">
        <v>188</v>
      </c>
      <c r="EC12" t="s">
        <v>309</v>
      </c>
      <c r="ED12">
        <v>2405</v>
      </c>
      <c r="EE12" t="s">
        <v>142</v>
      </c>
      <c r="EF12" t="s">
        <v>317</v>
      </c>
      <c r="EG12">
        <v>19990904</v>
      </c>
      <c r="EH12" t="s">
        <v>194</v>
      </c>
      <c r="EI12">
        <v>31</v>
      </c>
      <c r="EJ12" t="s">
        <v>143</v>
      </c>
    </row>
    <row r="13" spans="1:140">
      <c r="A13" t="s">
        <v>160</v>
      </c>
      <c r="B13">
        <v>1</v>
      </c>
      <c r="C13">
        <v>7.7</v>
      </c>
      <c r="D13">
        <v>34151</v>
      </c>
      <c r="E13" t="s">
        <v>144</v>
      </c>
      <c r="F13" t="s">
        <v>145</v>
      </c>
      <c r="G13">
        <v>19990911</v>
      </c>
      <c r="H13" t="s">
        <v>327</v>
      </c>
      <c r="I13" t="s">
        <v>236</v>
      </c>
      <c r="J13">
        <v>19990913</v>
      </c>
      <c r="K13">
        <v>20000311</v>
      </c>
      <c r="L13">
        <v>8</v>
      </c>
      <c r="N13" s="2">
        <f t="shared" si="0"/>
        <v>0</v>
      </c>
      <c r="O13" s="27">
        <f t="shared" si="1"/>
        <v>-5.8799999999999998E-2</v>
      </c>
      <c r="P13">
        <v>-5.8799999999999998E-2</v>
      </c>
      <c r="Q13">
        <f t="shared" si="2"/>
        <v>-0.24471468134399998</v>
      </c>
      <c r="R13">
        <f t="shared" si="3"/>
        <v>0</v>
      </c>
      <c r="S13">
        <f t="shared" si="4"/>
        <v>-5.8799999999999998E-2</v>
      </c>
      <c r="T13" s="36">
        <f t="shared" si="5"/>
        <v>26.4</v>
      </c>
      <c r="U13">
        <f t="shared" si="6"/>
        <v>-0.15753467460266665</v>
      </c>
      <c r="V13" s="26">
        <f t="shared" si="7"/>
        <v>0.15753467460266665</v>
      </c>
      <c r="W13" s="25">
        <f t="shared" si="8"/>
        <v>0.12341834325333331</v>
      </c>
      <c r="X13" s="36">
        <f t="shared" si="9"/>
        <v>25.643833561907197</v>
      </c>
      <c r="Y13">
        <f t="shared" si="10"/>
        <v>0.12341834325333331</v>
      </c>
      <c r="Z13">
        <f t="shared" si="11"/>
        <v>0</v>
      </c>
      <c r="AA13">
        <f t="shared" si="12"/>
        <v>-0.15753467460266665</v>
      </c>
      <c r="AB13">
        <f t="shared" si="13"/>
        <v>0</v>
      </c>
      <c r="AC13">
        <f t="shared" si="14"/>
        <v>0</v>
      </c>
      <c r="AD13">
        <f t="shared" si="15"/>
        <v>0</v>
      </c>
      <c r="AE13">
        <f t="shared" si="16"/>
        <v>1</v>
      </c>
      <c r="AF13">
        <f t="shared" si="17"/>
        <v>1</v>
      </c>
      <c r="AG13" s="2">
        <f t="shared" si="18"/>
        <v>-1.734</v>
      </c>
      <c r="AH13" s="2">
        <f t="shared" si="19"/>
        <v>1.734</v>
      </c>
      <c r="AI13" s="2">
        <f t="shared" si="20"/>
        <v>-2.0659999999999998</v>
      </c>
      <c r="AJ13" s="2">
        <f t="shared" si="21"/>
        <v>2.0659999999999998</v>
      </c>
      <c r="AK13" t="s">
        <v>200</v>
      </c>
      <c r="AL13">
        <v>143.5</v>
      </c>
      <c r="AM13">
        <v>19990909</v>
      </c>
      <c r="AN13" t="s">
        <v>138</v>
      </c>
      <c r="AO13" t="s">
        <v>328</v>
      </c>
      <c r="AP13">
        <v>9903160</v>
      </c>
      <c r="AQ13">
        <v>40</v>
      </c>
      <c r="AR13">
        <v>71.709999999999994</v>
      </c>
      <c r="AS13">
        <v>67.86</v>
      </c>
      <c r="AT13">
        <v>10.85</v>
      </c>
      <c r="AU13">
        <v>10.33</v>
      </c>
      <c r="AV13">
        <v>10.38</v>
      </c>
      <c r="AW13">
        <v>537</v>
      </c>
      <c r="AX13" t="s">
        <v>329</v>
      </c>
      <c r="AY13">
        <v>40</v>
      </c>
      <c r="AZ13">
        <v>4.2</v>
      </c>
      <c r="BA13">
        <v>3.5</v>
      </c>
      <c r="BB13">
        <v>7.7</v>
      </c>
      <c r="BC13">
        <v>0</v>
      </c>
      <c r="BD13">
        <v>3147</v>
      </c>
      <c r="BE13">
        <v>3163</v>
      </c>
      <c r="BF13">
        <v>3154.1</v>
      </c>
      <c r="BG13">
        <v>13.3</v>
      </c>
      <c r="BH13">
        <v>13.5</v>
      </c>
      <c r="BI13">
        <v>13.4</v>
      </c>
      <c r="BJ13">
        <v>2.14</v>
      </c>
      <c r="BK13">
        <v>2.27</v>
      </c>
      <c r="BL13">
        <v>2.2200000000000002</v>
      </c>
      <c r="BM13">
        <v>4369.8</v>
      </c>
      <c r="BN13">
        <v>5108</v>
      </c>
      <c r="BO13">
        <v>4754.8999999999996</v>
      </c>
      <c r="BP13">
        <v>2000</v>
      </c>
      <c r="BQ13">
        <v>2400</v>
      </c>
      <c r="BR13">
        <v>2217.3000000000002</v>
      </c>
      <c r="BS13">
        <v>838</v>
      </c>
      <c r="BT13">
        <v>866</v>
      </c>
      <c r="BU13">
        <v>851</v>
      </c>
      <c r="BV13">
        <v>142.69999999999999</v>
      </c>
      <c r="BW13">
        <v>144.4</v>
      </c>
      <c r="BX13">
        <v>143.4</v>
      </c>
      <c r="BY13">
        <v>87.2</v>
      </c>
      <c r="BZ13">
        <v>88.7</v>
      </c>
      <c r="CA13">
        <v>87.9</v>
      </c>
      <c r="CB13">
        <v>92.7</v>
      </c>
      <c r="CC13">
        <v>94</v>
      </c>
      <c r="CD13">
        <v>93.5</v>
      </c>
      <c r="CE13">
        <v>4.5999999999999996</v>
      </c>
      <c r="CF13">
        <v>6</v>
      </c>
      <c r="CG13">
        <v>5.6</v>
      </c>
      <c r="CH13">
        <v>27.8</v>
      </c>
      <c r="CI13">
        <v>35</v>
      </c>
      <c r="CJ13">
        <v>30.8</v>
      </c>
      <c r="CK13">
        <v>264</v>
      </c>
      <c r="CL13">
        <v>288</v>
      </c>
      <c r="CM13">
        <v>272</v>
      </c>
      <c r="CN13">
        <v>9.5</v>
      </c>
      <c r="CO13">
        <v>11.8</v>
      </c>
      <c r="CP13">
        <v>10.4</v>
      </c>
      <c r="CQ13">
        <v>1.2</v>
      </c>
      <c r="CR13">
        <v>1.7</v>
      </c>
      <c r="CS13">
        <v>1.5</v>
      </c>
      <c r="CT13">
        <v>0.35</v>
      </c>
      <c r="CU13">
        <v>0.6</v>
      </c>
      <c r="CV13">
        <v>0.5</v>
      </c>
      <c r="CW13">
        <v>35</v>
      </c>
      <c r="CX13">
        <v>35</v>
      </c>
      <c r="CY13">
        <v>35</v>
      </c>
      <c r="CZ13">
        <v>158</v>
      </c>
      <c r="DA13">
        <v>236</v>
      </c>
      <c r="DB13">
        <v>189.1</v>
      </c>
      <c r="DC13">
        <v>1660</v>
      </c>
      <c r="DD13">
        <v>711</v>
      </c>
      <c r="DE13">
        <v>534</v>
      </c>
      <c r="DF13">
        <v>1300</v>
      </c>
      <c r="DG13">
        <v>5.8400000000000001E-2</v>
      </c>
      <c r="DH13">
        <v>7.3700000000000002E-2</v>
      </c>
      <c r="DI13">
        <v>6.6000000000000003E-2</v>
      </c>
      <c r="DJ13">
        <v>8.6400000000000005E-2</v>
      </c>
      <c r="DK13">
        <v>0.1016</v>
      </c>
      <c r="DL13">
        <v>9.4E-2</v>
      </c>
      <c r="DM13">
        <v>6.6000000000000003E-2</v>
      </c>
      <c r="DN13">
        <v>6.8599999999999994E-2</v>
      </c>
      <c r="DO13">
        <v>6.8000000000000005E-2</v>
      </c>
      <c r="DP13">
        <v>5.0799999999999998E-2</v>
      </c>
      <c r="DQ13">
        <v>5.8400000000000001E-2</v>
      </c>
      <c r="DR13">
        <v>5.3999999999999999E-2</v>
      </c>
      <c r="DS13">
        <v>5.8400000000000001E-2</v>
      </c>
      <c r="DT13">
        <v>7.1099999999999997E-2</v>
      </c>
      <c r="DU13">
        <v>6.6600000000000006E-2</v>
      </c>
      <c r="DV13">
        <v>3.0000000000000001E-3</v>
      </c>
      <c r="DW13">
        <v>5</v>
      </c>
      <c r="DX13">
        <v>5.0799999999999998E-2</v>
      </c>
      <c r="DY13">
        <v>4944</v>
      </c>
      <c r="DZ13">
        <v>31</v>
      </c>
      <c r="EA13">
        <v>8252</v>
      </c>
      <c r="EB13" t="s">
        <v>188</v>
      </c>
      <c r="EC13" t="s">
        <v>309</v>
      </c>
      <c r="ED13">
        <v>2405</v>
      </c>
      <c r="EE13" t="s">
        <v>142</v>
      </c>
      <c r="EF13">
        <v>1302</v>
      </c>
      <c r="EG13">
        <v>19990911</v>
      </c>
      <c r="EH13" t="s">
        <v>327</v>
      </c>
      <c r="EI13">
        <v>31</v>
      </c>
      <c r="EJ13" t="s">
        <v>143</v>
      </c>
    </row>
    <row r="14" spans="1:140">
      <c r="A14" t="s">
        <v>160</v>
      </c>
      <c r="B14">
        <v>2</v>
      </c>
      <c r="C14">
        <v>7.9</v>
      </c>
      <c r="D14">
        <v>35923</v>
      </c>
      <c r="E14" t="s">
        <v>144</v>
      </c>
      <c r="F14" t="s">
        <v>145</v>
      </c>
      <c r="G14">
        <v>19991213</v>
      </c>
      <c r="H14" t="s">
        <v>381</v>
      </c>
      <c r="I14" t="s">
        <v>236</v>
      </c>
      <c r="J14">
        <v>19991215</v>
      </c>
      <c r="K14">
        <v>20000613</v>
      </c>
      <c r="L14">
        <v>9</v>
      </c>
      <c r="N14" s="2">
        <f t="shared" si="0"/>
        <v>0</v>
      </c>
      <c r="O14" s="27">
        <f t="shared" si="1"/>
        <v>-2.9399999999999999E-2</v>
      </c>
      <c r="P14">
        <v>-2.9399999999999999E-2</v>
      </c>
      <c r="Q14">
        <f t="shared" si="2"/>
        <v>-0.20165174507520001</v>
      </c>
      <c r="R14">
        <f t="shared" si="3"/>
        <v>0</v>
      </c>
      <c r="S14">
        <f t="shared" si="4"/>
        <v>-2.9399999999999999E-2</v>
      </c>
      <c r="T14" s="36">
        <f t="shared" si="5"/>
        <v>26.4</v>
      </c>
      <c r="U14">
        <f t="shared" si="6"/>
        <v>-0.13190773968213332</v>
      </c>
      <c r="V14" s="26">
        <f t="shared" si="7"/>
        <v>0.13190773968213332</v>
      </c>
      <c r="W14" s="25">
        <f t="shared" si="8"/>
        <v>0.12813467460266664</v>
      </c>
      <c r="X14" s="36">
        <f t="shared" si="9"/>
        <v>25.766842849525759</v>
      </c>
      <c r="Y14">
        <f t="shared" si="10"/>
        <v>0.12813467460266664</v>
      </c>
      <c r="Z14">
        <f t="shared" si="11"/>
        <v>0</v>
      </c>
      <c r="AA14">
        <f t="shared" si="12"/>
        <v>-0.13190773968213332</v>
      </c>
      <c r="AB14">
        <f t="shared" si="13"/>
        <v>0</v>
      </c>
      <c r="AC14">
        <f t="shared" si="14"/>
        <v>0</v>
      </c>
      <c r="AD14">
        <f t="shared" si="15"/>
        <v>0</v>
      </c>
      <c r="AE14">
        <f t="shared" si="16"/>
        <v>1</v>
      </c>
      <c r="AF14">
        <f t="shared" si="17"/>
        <v>1</v>
      </c>
      <c r="AG14" s="2">
        <f t="shared" si="18"/>
        <v>-1.734</v>
      </c>
      <c r="AH14" s="2">
        <f t="shared" si="19"/>
        <v>1.734</v>
      </c>
      <c r="AI14" s="2">
        <f t="shared" si="20"/>
        <v>-2.0659999999999998</v>
      </c>
      <c r="AJ14" s="2">
        <f t="shared" si="21"/>
        <v>2.0659999999999998</v>
      </c>
      <c r="AK14" t="s">
        <v>147</v>
      </c>
      <c r="AL14">
        <v>143.5</v>
      </c>
      <c r="AM14">
        <v>19991211</v>
      </c>
      <c r="AN14" t="s">
        <v>383</v>
      </c>
      <c r="AO14" t="s">
        <v>384</v>
      </c>
      <c r="AP14">
        <v>9903160</v>
      </c>
      <c r="AQ14">
        <v>40</v>
      </c>
      <c r="AR14">
        <v>71.819999999999993</v>
      </c>
      <c r="AS14">
        <v>66.239999999999995</v>
      </c>
      <c r="AT14">
        <v>10.9</v>
      </c>
      <c r="AU14">
        <v>10.15</v>
      </c>
      <c r="AV14">
        <v>10.28</v>
      </c>
      <c r="AW14">
        <v>55</v>
      </c>
      <c r="AX14" t="s">
        <v>385</v>
      </c>
      <c r="AY14">
        <v>40</v>
      </c>
      <c r="AZ14">
        <v>4.3</v>
      </c>
      <c r="BA14">
        <v>3.6</v>
      </c>
      <c r="BB14">
        <v>7.9</v>
      </c>
      <c r="BC14">
        <v>0</v>
      </c>
      <c r="BD14">
        <v>3149</v>
      </c>
      <c r="BE14">
        <v>3162</v>
      </c>
      <c r="BF14">
        <v>3153</v>
      </c>
      <c r="BG14">
        <v>13.3</v>
      </c>
      <c r="BH14">
        <v>13.7</v>
      </c>
      <c r="BI14">
        <v>13.5</v>
      </c>
      <c r="BJ14">
        <v>2.16</v>
      </c>
      <c r="BK14">
        <v>2.29</v>
      </c>
      <c r="BL14">
        <v>2.2400000000000002</v>
      </c>
      <c r="BM14">
        <v>4906</v>
      </c>
      <c r="BN14">
        <v>5509</v>
      </c>
      <c r="BO14">
        <v>5214</v>
      </c>
      <c r="BP14">
        <v>1860</v>
      </c>
      <c r="BQ14">
        <v>2516</v>
      </c>
      <c r="BR14">
        <v>2275</v>
      </c>
      <c r="BS14">
        <v>825</v>
      </c>
      <c r="BT14">
        <v>864</v>
      </c>
      <c r="BU14">
        <v>860</v>
      </c>
      <c r="BV14">
        <v>142.9</v>
      </c>
      <c r="BW14">
        <v>144</v>
      </c>
      <c r="BX14">
        <v>143.4</v>
      </c>
      <c r="BY14">
        <v>87.6</v>
      </c>
      <c r="BZ14">
        <v>89.5</v>
      </c>
      <c r="CA14">
        <v>88.4</v>
      </c>
      <c r="CB14">
        <v>93</v>
      </c>
      <c r="CC14">
        <v>94.4</v>
      </c>
      <c r="CD14">
        <v>93.8</v>
      </c>
      <c r="CE14">
        <v>4.8</v>
      </c>
      <c r="CF14">
        <v>5.8</v>
      </c>
      <c r="CG14">
        <v>5.4</v>
      </c>
      <c r="CH14">
        <v>26.6</v>
      </c>
      <c r="CI14">
        <v>47.8</v>
      </c>
      <c r="CJ14">
        <v>30</v>
      </c>
      <c r="CK14">
        <v>265</v>
      </c>
      <c r="CL14">
        <v>287</v>
      </c>
      <c r="CM14">
        <v>276</v>
      </c>
      <c r="CN14">
        <v>7.8</v>
      </c>
      <c r="CO14">
        <v>9.5</v>
      </c>
      <c r="CP14">
        <v>9.1999999999999993</v>
      </c>
      <c r="CQ14">
        <v>0.9</v>
      </c>
      <c r="CR14">
        <v>1.5</v>
      </c>
      <c r="CS14">
        <v>1.3</v>
      </c>
      <c r="CT14">
        <v>0.44</v>
      </c>
      <c r="CU14">
        <v>0.6</v>
      </c>
      <c r="CV14">
        <v>0.5</v>
      </c>
      <c r="CW14">
        <v>35</v>
      </c>
      <c r="CX14">
        <v>35</v>
      </c>
      <c r="CY14">
        <v>35</v>
      </c>
      <c r="CZ14">
        <v>125</v>
      </c>
      <c r="DA14">
        <v>232</v>
      </c>
      <c r="DB14">
        <v>139</v>
      </c>
      <c r="DC14">
        <v>1660</v>
      </c>
      <c r="DD14">
        <v>720</v>
      </c>
      <c r="DE14">
        <v>540</v>
      </c>
      <c r="DF14">
        <v>1785</v>
      </c>
      <c r="DG14">
        <v>6.8599999999999994E-2</v>
      </c>
      <c r="DH14">
        <v>7.3700000000000002E-2</v>
      </c>
      <c r="DI14">
        <v>7.1099999999999997E-2</v>
      </c>
      <c r="DJ14">
        <v>9.4E-2</v>
      </c>
      <c r="DK14">
        <v>0.1041</v>
      </c>
      <c r="DL14">
        <v>9.9099999999999994E-2</v>
      </c>
      <c r="DM14">
        <v>7.3700000000000002E-2</v>
      </c>
      <c r="DN14">
        <v>7.6200000000000004E-2</v>
      </c>
      <c r="DO14">
        <v>7.4999999999999997E-2</v>
      </c>
      <c r="DP14">
        <v>5.8400000000000001E-2</v>
      </c>
      <c r="DQ14">
        <v>6.3500000000000001E-2</v>
      </c>
      <c r="DR14">
        <v>5.9700000000000003E-2</v>
      </c>
      <c r="DS14">
        <v>6.3500000000000001E-2</v>
      </c>
      <c r="DT14">
        <v>7.3700000000000002E-2</v>
      </c>
      <c r="DU14">
        <v>6.8599999999999994E-2</v>
      </c>
      <c r="DV14">
        <v>2.5000000000000001E-3</v>
      </c>
      <c r="DW14">
        <v>1</v>
      </c>
      <c r="DX14">
        <v>3.56E-2</v>
      </c>
      <c r="DY14" t="s">
        <v>386</v>
      </c>
      <c r="DZ14">
        <v>103</v>
      </c>
      <c r="EA14">
        <v>8252</v>
      </c>
      <c r="EB14" t="s">
        <v>188</v>
      </c>
      <c r="EC14">
        <v>1243</v>
      </c>
      <c r="ED14">
        <v>2405</v>
      </c>
      <c r="EE14" t="s">
        <v>142</v>
      </c>
      <c r="EF14" t="s">
        <v>387</v>
      </c>
      <c r="EG14">
        <v>19991213</v>
      </c>
      <c r="EH14" t="s">
        <v>381</v>
      </c>
      <c r="EI14">
        <v>103</v>
      </c>
      <c r="EJ14" t="s">
        <v>143</v>
      </c>
    </row>
    <row r="15" spans="1:140">
      <c r="A15" t="s">
        <v>160</v>
      </c>
      <c r="B15">
        <v>1</v>
      </c>
      <c r="C15">
        <v>12.5</v>
      </c>
      <c r="D15">
        <v>35359</v>
      </c>
      <c r="E15">
        <v>1006</v>
      </c>
      <c r="F15" t="s">
        <v>145</v>
      </c>
      <c r="G15">
        <v>19991220</v>
      </c>
      <c r="H15" t="s">
        <v>360</v>
      </c>
      <c r="I15" t="s">
        <v>236</v>
      </c>
      <c r="J15">
        <v>19991221</v>
      </c>
      <c r="K15">
        <v>20000620</v>
      </c>
      <c r="L15">
        <v>10</v>
      </c>
      <c r="N15" s="2">
        <f t="shared" si="0"/>
        <v>0</v>
      </c>
      <c r="O15" s="27">
        <f t="shared" si="1"/>
        <v>-0.87119999999999997</v>
      </c>
      <c r="P15">
        <v>-0.87119999999999997</v>
      </c>
      <c r="Q15">
        <f t="shared" si="2"/>
        <v>-0.33556139606016</v>
      </c>
      <c r="R15">
        <f t="shared" si="3"/>
        <v>0</v>
      </c>
      <c r="S15">
        <f t="shared" si="4"/>
        <v>-0.87119999999999997</v>
      </c>
      <c r="T15" s="36">
        <f t="shared" si="5"/>
        <v>26.4</v>
      </c>
      <c r="U15">
        <f t="shared" si="6"/>
        <v>-0.27976619174570666</v>
      </c>
      <c r="V15" s="26">
        <f t="shared" si="7"/>
        <v>0.27976619174570666</v>
      </c>
      <c r="W15" s="25">
        <f t="shared" si="8"/>
        <v>-0.73929226031786666</v>
      </c>
      <c r="X15" s="36">
        <f t="shared" si="9"/>
        <v>25.057122279620607</v>
      </c>
      <c r="Y15">
        <f t="shared" si="10"/>
        <v>-0.73929226031786666</v>
      </c>
      <c r="Z15">
        <f t="shared" si="11"/>
        <v>0</v>
      </c>
      <c r="AA15">
        <f t="shared" si="12"/>
        <v>-0.27976619174570666</v>
      </c>
      <c r="AB15">
        <f t="shared" si="13"/>
        <v>0</v>
      </c>
      <c r="AC15">
        <f t="shared" si="14"/>
        <v>0</v>
      </c>
      <c r="AD15">
        <f t="shared" si="15"/>
        <v>0</v>
      </c>
      <c r="AE15">
        <f t="shared" si="16"/>
        <v>0</v>
      </c>
      <c r="AF15">
        <f t="shared" si="17"/>
        <v>0</v>
      </c>
      <c r="AG15" s="2">
        <f t="shared" si="18"/>
        <v>-1.734</v>
      </c>
      <c r="AH15" s="2">
        <f t="shared" si="19"/>
        <v>1.734</v>
      </c>
      <c r="AI15" s="2">
        <f t="shared" si="20"/>
        <v>-2.0659999999999998</v>
      </c>
      <c r="AJ15" s="2">
        <f t="shared" si="21"/>
        <v>2.0659999999999998</v>
      </c>
      <c r="AK15" t="s">
        <v>151</v>
      </c>
      <c r="AL15">
        <v>143.5</v>
      </c>
      <c r="AM15">
        <v>19991218</v>
      </c>
      <c r="AN15" t="s">
        <v>138</v>
      </c>
      <c r="AO15" t="s">
        <v>388</v>
      </c>
      <c r="AP15">
        <v>9903160</v>
      </c>
      <c r="AQ15">
        <v>40</v>
      </c>
      <c r="AR15">
        <v>59.94</v>
      </c>
      <c r="AS15">
        <v>51.39</v>
      </c>
      <c r="AT15">
        <v>10.18</v>
      </c>
      <c r="AU15">
        <v>8.86</v>
      </c>
      <c r="AV15">
        <v>8.9700000000000006</v>
      </c>
      <c r="AW15">
        <v>40</v>
      </c>
      <c r="AX15" t="s">
        <v>389</v>
      </c>
      <c r="AY15">
        <v>40</v>
      </c>
      <c r="AZ15">
        <v>5.8</v>
      </c>
      <c r="BA15">
        <v>6.7</v>
      </c>
      <c r="BB15">
        <v>12.5</v>
      </c>
      <c r="BC15">
        <v>0</v>
      </c>
      <c r="BD15">
        <v>3140</v>
      </c>
      <c r="BE15">
        <v>3152</v>
      </c>
      <c r="BF15">
        <v>3146.5</v>
      </c>
      <c r="BG15">
        <v>13.5</v>
      </c>
      <c r="BH15">
        <v>13.8</v>
      </c>
      <c r="BI15">
        <v>13.6</v>
      </c>
      <c r="BJ15">
        <v>2.14</v>
      </c>
      <c r="BK15">
        <v>2.29</v>
      </c>
      <c r="BL15">
        <v>2.2599999999999998</v>
      </c>
      <c r="BM15">
        <v>4280.3</v>
      </c>
      <c r="BN15">
        <v>5182.6000000000004</v>
      </c>
      <c r="BO15">
        <v>4982.2</v>
      </c>
      <c r="BP15">
        <v>2000</v>
      </c>
      <c r="BQ15">
        <v>2300</v>
      </c>
      <c r="BR15">
        <v>2201.3000000000002</v>
      </c>
      <c r="BS15">
        <v>833</v>
      </c>
      <c r="BT15">
        <v>872</v>
      </c>
      <c r="BU15">
        <v>851</v>
      </c>
      <c r="BV15">
        <v>142.19999999999999</v>
      </c>
      <c r="BW15">
        <v>144.4</v>
      </c>
      <c r="BX15">
        <v>143.4</v>
      </c>
      <c r="BY15">
        <v>86.7</v>
      </c>
      <c r="BZ15">
        <v>88.4</v>
      </c>
      <c r="CA15">
        <v>87.5</v>
      </c>
      <c r="CB15">
        <v>92.8</v>
      </c>
      <c r="CC15">
        <v>94.2</v>
      </c>
      <c r="CD15">
        <v>93.5</v>
      </c>
      <c r="CE15">
        <v>5.5</v>
      </c>
      <c r="CF15">
        <v>6.5</v>
      </c>
      <c r="CG15">
        <v>6</v>
      </c>
      <c r="CH15">
        <v>27.6</v>
      </c>
      <c r="CI15">
        <v>32.700000000000003</v>
      </c>
      <c r="CJ15">
        <v>30.1</v>
      </c>
      <c r="CK15">
        <v>268</v>
      </c>
      <c r="CL15">
        <v>279</v>
      </c>
      <c r="CM15">
        <v>273</v>
      </c>
      <c r="CN15">
        <v>8.1</v>
      </c>
      <c r="CO15">
        <v>9.1</v>
      </c>
      <c r="CP15">
        <v>8.4</v>
      </c>
      <c r="CQ15">
        <v>0.4</v>
      </c>
      <c r="CR15">
        <v>0.7</v>
      </c>
      <c r="CS15">
        <v>0.5</v>
      </c>
      <c r="CT15">
        <v>0.39</v>
      </c>
      <c r="CU15">
        <v>0.6</v>
      </c>
      <c r="CV15">
        <v>0.51</v>
      </c>
      <c r="CW15">
        <v>35</v>
      </c>
      <c r="CX15">
        <v>35</v>
      </c>
      <c r="CY15">
        <v>35</v>
      </c>
      <c r="CZ15">
        <v>125</v>
      </c>
      <c r="DA15">
        <v>173</v>
      </c>
      <c r="DB15">
        <v>151.80000000000001</v>
      </c>
      <c r="DC15">
        <v>1660</v>
      </c>
      <c r="DD15">
        <v>720</v>
      </c>
      <c r="DE15">
        <v>540</v>
      </c>
      <c r="DF15">
        <v>1800</v>
      </c>
      <c r="DG15">
        <v>6.0999999999999999E-2</v>
      </c>
      <c r="DH15">
        <v>7.3700000000000002E-2</v>
      </c>
      <c r="DI15">
        <v>6.6699999999999995E-2</v>
      </c>
      <c r="DJ15">
        <v>8.8900000000000007E-2</v>
      </c>
      <c r="DK15">
        <v>0.1041</v>
      </c>
      <c r="DL15">
        <v>9.5899999999999999E-2</v>
      </c>
      <c r="DM15">
        <v>6.6000000000000003E-2</v>
      </c>
      <c r="DN15">
        <v>6.8599999999999994E-2</v>
      </c>
      <c r="DO15">
        <v>6.7299999999999999E-2</v>
      </c>
      <c r="DP15">
        <v>5.0799999999999998E-2</v>
      </c>
      <c r="DQ15">
        <v>5.0799999999999998E-2</v>
      </c>
      <c r="DR15">
        <v>5.0799999999999998E-2</v>
      </c>
      <c r="DS15">
        <v>5.8400000000000001E-2</v>
      </c>
      <c r="DT15">
        <v>7.6200000000000004E-2</v>
      </c>
      <c r="DU15">
        <v>6.7299999999999999E-2</v>
      </c>
      <c r="DV15">
        <v>2.5999999999999999E-3</v>
      </c>
      <c r="DW15">
        <v>10</v>
      </c>
      <c r="DX15">
        <v>5.33E-2</v>
      </c>
      <c r="DY15" t="s">
        <v>390</v>
      </c>
      <c r="DZ15">
        <v>31</v>
      </c>
      <c r="EA15">
        <v>8252</v>
      </c>
      <c r="EB15" t="s">
        <v>188</v>
      </c>
      <c r="EC15">
        <v>1156</v>
      </c>
      <c r="ED15">
        <v>2405</v>
      </c>
      <c r="EE15" t="s">
        <v>142</v>
      </c>
      <c r="EF15" t="s">
        <v>391</v>
      </c>
      <c r="EG15">
        <v>19991220</v>
      </c>
      <c r="EH15" t="s">
        <v>360</v>
      </c>
      <c r="EI15">
        <v>31</v>
      </c>
      <c r="EJ15" t="s">
        <v>143</v>
      </c>
    </row>
    <row r="16" spans="1:140">
      <c r="A16" t="s">
        <v>160</v>
      </c>
      <c r="B16">
        <v>2</v>
      </c>
      <c r="C16">
        <v>20.100000000000001</v>
      </c>
      <c r="D16">
        <v>35360</v>
      </c>
      <c r="E16">
        <v>1006</v>
      </c>
      <c r="F16" t="s">
        <v>145</v>
      </c>
      <c r="G16">
        <v>20000306</v>
      </c>
      <c r="H16" t="s">
        <v>394</v>
      </c>
      <c r="I16" t="s">
        <v>236</v>
      </c>
      <c r="J16">
        <v>20000308</v>
      </c>
      <c r="K16">
        <v>20000906</v>
      </c>
      <c r="L16">
        <v>11</v>
      </c>
      <c r="N16" s="2">
        <f t="shared" si="0"/>
        <v>0</v>
      </c>
      <c r="O16" s="27">
        <f t="shared" si="1"/>
        <v>0.56820000000000004</v>
      </c>
      <c r="P16">
        <v>0.56820000000000004</v>
      </c>
      <c r="Q16">
        <f t="shared" si="2"/>
        <v>-0.15480911684812798</v>
      </c>
      <c r="R16">
        <f t="shared" si="3"/>
        <v>0</v>
      </c>
      <c r="S16">
        <f t="shared" si="4"/>
        <v>0.56820000000000004</v>
      </c>
      <c r="T16" s="36">
        <f t="shared" si="5"/>
        <v>26.4</v>
      </c>
      <c r="U16">
        <f t="shared" si="6"/>
        <v>-0.11017295339656533</v>
      </c>
      <c r="V16" s="26">
        <f t="shared" si="7"/>
        <v>0.11017295339656533</v>
      </c>
      <c r="W16" s="25">
        <f t="shared" si="8"/>
        <v>0.84796619174570664</v>
      </c>
      <c r="X16" s="36">
        <f t="shared" si="9"/>
        <v>25.871169823696484</v>
      </c>
      <c r="Y16">
        <f t="shared" si="10"/>
        <v>0.84796619174570664</v>
      </c>
      <c r="Z16">
        <f t="shared" si="11"/>
        <v>0</v>
      </c>
      <c r="AA16">
        <f t="shared" si="12"/>
        <v>-0.11017295339656533</v>
      </c>
      <c r="AB16">
        <f t="shared" si="13"/>
        <v>0</v>
      </c>
      <c r="AC16">
        <f t="shared" si="14"/>
        <v>0</v>
      </c>
      <c r="AD16">
        <f t="shared" si="15"/>
        <v>0</v>
      </c>
      <c r="AE16">
        <f t="shared" si="16"/>
        <v>0</v>
      </c>
      <c r="AF16">
        <f t="shared" si="17"/>
        <v>0</v>
      </c>
      <c r="AG16" s="2">
        <f t="shared" si="18"/>
        <v>-1.734</v>
      </c>
      <c r="AH16" s="2">
        <f t="shared" si="19"/>
        <v>1.734</v>
      </c>
      <c r="AI16" s="2">
        <f t="shared" si="20"/>
        <v>-2.0659999999999998</v>
      </c>
      <c r="AJ16" s="2">
        <f t="shared" si="21"/>
        <v>2.0659999999999998</v>
      </c>
      <c r="AK16" t="s">
        <v>151</v>
      </c>
      <c r="AL16">
        <v>143.5</v>
      </c>
      <c r="AM16">
        <v>20000304</v>
      </c>
      <c r="AN16" t="s">
        <v>138</v>
      </c>
      <c r="AO16" t="s">
        <v>395</v>
      </c>
      <c r="AP16">
        <v>9903160</v>
      </c>
      <c r="AQ16">
        <v>40</v>
      </c>
      <c r="AR16">
        <v>59.87</v>
      </c>
      <c r="AS16">
        <v>50.39</v>
      </c>
      <c r="AT16">
        <v>10.18</v>
      </c>
      <c r="AU16">
        <v>8.73</v>
      </c>
      <c r="AV16">
        <v>8.7899999999999991</v>
      </c>
      <c r="AW16">
        <v>40</v>
      </c>
      <c r="AX16" t="s">
        <v>396</v>
      </c>
      <c r="AY16">
        <v>40</v>
      </c>
      <c r="AZ16">
        <v>12.2</v>
      </c>
      <c r="BA16">
        <v>7.9</v>
      </c>
      <c r="BB16">
        <v>20.100000000000001</v>
      </c>
      <c r="BC16">
        <v>0</v>
      </c>
      <c r="BD16">
        <v>3141</v>
      </c>
      <c r="BE16">
        <v>3168</v>
      </c>
      <c r="BF16">
        <v>3148.3</v>
      </c>
      <c r="BG16">
        <v>13.4</v>
      </c>
      <c r="BH16">
        <v>13.6</v>
      </c>
      <c r="BI16">
        <v>13.5</v>
      </c>
      <c r="BJ16">
        <v>2.17</v>
      </c>
      <c r="BK16">
        <v>2.29</v>
      </c>
      <c r="BL16">
        <v>2.23</v>
      </c>
      <c r="BM16">
        <v>4847.1000000000004</v>
      </c>
      <c r="BN16">
        <v>5219.8999999999996</v>
      </c>
      <c r="BO16">
        <v>5057.7</v>
      </c>
      <c r="BP16">
        <v>1997</v>
      </c>
      <c r="BQ16">
        <v>2316</v>
      </c>
      <c r="BR16">
        <v>2146.4</v>
      </c>
      <c r="BS16">
        <v>839</v>
      </c>
      <c r="BT16">
        <v>857</v>
      </c>
      <c r="BU16">
        <v>850</v>
      </c>
      <c r="BV16">
        <v>142.9</v>
      </c>
      <c r="BW16">
        <v>143.6</v>
      </c>
      <c r="BX16">
        <v>143.19999999999999</v>
      </c>
      <c r="BY16">
        <v>87.3</v>
      </c>
      <c r="BZ16">
        <v>88.6</v>
      </c>
      <c r="CA16">
        <v>87.8</v>
      </c>
      <c r="CB16">
        <v>93</v>
      </c>
      <c r="CC16">
        <v>94.2</v>
      </c>
      <c r="CD16">
        <v>93.5</v>
      </c>
      <c r="CE16">
        <v>5.5</v>
      </c>
      <c r="CF16">
        <v>6</v>
      </c>
      <c r="CG16">
        <v>5.7</v>
      </c>
      <c r="CH16">
        <v>30.5</v>
      </c>
      <c r="CI16">
        <v>37.1</v>
      </c>
      <c r="CJ16">
        <v>35.299999999999997</v>
      </c>
      <c r="CK16">
        <v>269</v>
      </c>
      <c r="CL16">
        <v>277</v>
      </c>
      <c r="CM16">
        <v>273</v>
      </c>
      <c r="CN16">
        <v>8.4</v>
      </c>
      <c r="CO16">
        <v>8.9</v>
      </c>
      <c r="CP16">
        <v>8.6999999999999993</v>
      </c>
      <c r="CQ16">
        <v>0.8</v>
      </c>
      <c r="CR16">
        <v>0.9</v>
      </c>
      <c r="CS16">
        <v>0.8</v>
      </c>
      <c r="CT16">
        <v>0.4</v>
      </c>
      <c r="CU16">
        <v>0.59</v>
      </c>
      <c r="CV16">
        <v>0.53</v>
      </c>
      <c r="CW16">
        <v>35</v>
      </c>
      <c r="CX16">
        <v>35</v>
      </c>
      <c r="CY16">
        <v>35</v>
      </c>
      <c r="CZ16">
        <v>177</v>
      </c>
      <c r="DA16">
        <v>187</v>
      </c>
      <c r="DB16">
        <v>182.7</v>
      </c>
      <c r="DC16">
        <v>1660</v>
      </c>
      <c r="DD16">
        <v>720</v>
      </c>
      <c r="DE16">
        <v>540</v>
      </c>
      <c r="DF16">
        <v>1800</v>
      </c>
      <c r="DG16">
        <v>6.8500000000000005E-2</v>
      </c>
      <c r="DH16">
        <v>7.1099999999999997E-2</v>
      </c>
      <c r="DI16">
        <v>7.0499999999999993E-2</v>
      </c>
      <c r="DJ16">
        <v>9.1399999999999995E-2</v>
      </c>
      <c r="DK16">
        <v>9.4E-2</v>
      </c>
      <c r="DL16">
        <v>9.3299999999999994E-2</v>
      </c>
      <c r="DM16">
        <v>6.3500000000000001E-2</v>
      </c>
      <c r="DN16">
        <v>7.3700000000000002E-2</v>
      </c>
      <c r="DO16">
        <v>3.7900000000000003E-2</v>
      </c>
      <c r="DP16">
        <v>5.8400000000000001E-2</v>
      </c>
      <c r="DQ16">
        <v>6.6000000000000003E-2</v>
      </c>
      <c r="DR16">
        <v>6.2199999999999998E-2</v>
      </c>
      <c r="DS16">
        <v>6.3500000000000001E-2</v>
      </c>
      <c r="DT16">
        <v>7.1099999999999997E-2</v>
      </c>
      <c r="DU16">
        <v>6.6699999999999995E-2</v>
      </c>
      <c r="DV16">
        <v>1.0200000000000001E-2</v>
      </c>
      <c r="DW16">
        <v>6</v>
      </c>
      <c r="DX16">
        <v>4.5699999999999998E-2</v>
      </c>
      <c r="DY16">
        <v>1642</v>
      </c>
      <c r="DZ16">
        <v>103</v>
      </c>
      <c r="EA16">
        <v>8252</v>
      </c>
      <c r="EB16" t="s">
        <v>188</v>
      </c>
      <c r="EC16">
        <v>1243</v>
      </c>
      <c r="ED16">
        <v>2405</v>
      </c>
      <c r="EE16" t="s">
        <v>142</v>
      </c>
      <c r="EF16">
        <v>20</v>
      </c>
      <c r="EG16">
        <v>20000306</v>
      </c>
      <c r="EH16" t="s">
        <v>394</v>
      </c>
      <c r="EI16">
        <v>103</v>
      </c>
      <c r="EJ16" t="s">
        <v>143</v>
      </c>
    </row>
    <row r="17" spans="1:140">
      <c r="A17" t="s">
        <v>160</v>
      </c>
      <c r="B17">
        <v>3</v>
      </c>
      <c r="C17">
        <v>11.1</v>
      </c>
      <c r="D17">
        <v>36201</v>
      </c>
      <c r="E17">
        <v>1006</v>
      </c>
      <c r="F17" t="s">
        <v>145</v>
      </c>
      <c r="G17">
        <v>20000629</v>
      </c>
      <c r="H17" t="s">
        <v>405</v>
      </c>
      <c r="I17" t="s">
        <v>236</v>
      </c>
      <c r="J17">
        <v>20000630</v>
      </c>
      <c r="K17">
        <v>20001229</v>
      </c>
      <c r="L17">
        <v>12</v>
      </c>
      <c r="N17" s="2">
        <f t="shared" si="0"/>
        <v>0</v>
      </c>
      <c r="O17" s="27">
        <f t="shared" si="1"/>
        <v>-1.1364000000000001</v>
      </c>
      <c r="P17">
        <v>-1.1364000000000001</v>
      </c>
      <c r="Q17">
        <f t="shared" si="2"/>
        <v>-0.35112729347850241</v>
      </c>
      <c r="R17">
        <f t="shared" si="3"/>
        <v>0</v>
      </c>
      <c r="S17">
        <f t="shared" si="4"/>
        <v>-1.1364000000000001</v>
      </c>
      <c r="T17" s="36">
        <f t="shared" si="5"/>
        <v>26.4</v>
      </c>
      <c r="U17">
        <f t="shared" si="6"/>
        <v>-0.31541836271725232</v>
      </c>
      <c r="V17" s="26">
        <f t="shared" si="7"/>
        <v>0.31541836271725232</v>
      </c>
      <c r="W17" s="25">
        <f t="shared" si="8"/>
        <v>-1.0262270466034347</v>
      </c>
      <c r="X17" s="36">
        <f t="shared" si="9"/>
        <v>24.885991858957187</v>
      </c>
      <c r="Y17">
        <f t="shared" si="10"/>
        <v>-1.0262270466034347</v>
      </c>
      <c r="Z17">
        <f t="shared" si="11"/>
        <v>0</v>
      </c>
      <c r="AA17">
        <f t="shared" si="12"/>
        <v>-0.31541836271725232</v>
      </c>
      <c r="AB17">
        <f t="shared" si="13"/>
        <v>0</v>
      </c>
      <c r="AC17">
        <f t="shared" si="14"/>
        <v>0</v>
      </c>
      <c r="AD17">
        <f t="shared" si="15"/>
        <v>0</v>
      </c>
      <c r="AE17">
        <f t="shared" si="16"/>
        <v>0</v>
      </c>
      <c r="AF17">
        <f t="shared" si="17"/>
        <v>0</v>
      </c>
      <c r="AG17" s="2">
        <f t="shared" si="18"/>
        <v>-1.734</v>
      </c>
      <c r="AH17" s="2">
        <f t="shared" si="19"/>
        <v>1.734</v>
      </c>
      <c r="AI17" s="2">
        <f t="shared" si="20"/>
        <v>-2.0659999999999998</v>
      </c>
      <c r="AJ17" s="2">
        <f t="shared" si="21"/>
        <v>2.0659999999999998</v>
      </c>
      <c r="AK17" t="s">
        <v>151</v>
      </c>
      <c r="AL17">
        <v>143.5</v>
      </c>
      <c r="AM17">
        <v>20000627</v>
      </c>
      <c r="AN17" t="s">
        <v>138</v>
      </c>
      <c r="AO17" t="s">
        <v>407</v>
      </c>
      <c r="AP17">
        <v>9903160</v>
      </c>
      <c r="AQ17">
        <v>40</v>
      </c>
      <c r="AR17">
        <v>60.02</v>
      </c>
      <c r="AS17">
        <v>50.99</v>
      </c>
      <c r="AT17">
        <v>10.14</v>
      </c>
      <c r="AU17">
        <v>8.81</v>
      </c>
      <c r="AV17">
        <v>8.99</v>
      </c>
      <c r="AW17">
        <v>200</v>
      </c>
      <c r="AX17" t="s">
        <v>408</v>
      </c>
      <c r="AY17">
        <v>40</v>
      </c>
      <c r="AZ17">
        <v>4.7</v>
      </c>
      <c r="BA17">
        <v>6.4</v>
      </c>
      <c r="BB17">
        <v>11.1</v>
      </c>
      <c r="BC17">
        <v>0</v>
      </c>
      <c r="BD17">
        <v>3150</v>
      </c>
      <c r="BE17">
        <v>3151</v>
      </c>
      <c r="BF17">
        <v>3150</v>
      </c>
      <c r="BG17">
        <v>13.4</v>
      </c>
      <c r="BH17">
        <v>13.7</v>
      </c>
      <c r="BI17">
        <v>13.5</v>
      </c>
      <c r="BJ17">
        <v>2.1800000000000002</v>
      </c>
      <c r="BK17">
        <v>2.34</v>
      </c>
      <c r="BL17">
        <v>2.2799999999999998</v>
      </c>
      <c r="BM17">
        <v>5019</v>
      </c>
      <c r="BN17">
        <v>5822</v>
      </c>
      <c r="BO17">
        <v>5310</v>
      </c>
      <c r="BP17">
        <v>1905</v>
      </c>
      <c r="BQ17">
        <v>2129</v>
      </c>
      <c r="BR17">
        <v>2032</v>
      </c>
      <c r="BS17">
        <v>842</v>
      </c>
      <c r="BT17">
        <v>850</v>
      </c>
      <c r="BU17">
        <v>850</v>
      </c>
      <c r="BV17">
        <v>143.4</v>
      </c>
      <c r="BW17">
        <v>143.5</v>
      </c>
      <c r="BX17">
        <v>143.5</v>
      </c>
      <c r="BY17">
        <v>87.9</v>
      </c>
      <c r="BZ17">
        <v>87.9</v>
      </c>
      <c r="CA17">
        <v>87.9</v>
      </c>
      <c r="CB17">
        <v>93.4</v>
      </c>
      <c r="CC17">
        <v>93.5</v>
      </c>
      <c r="CD17">
        <v>93.5</v>
      </c>
      <c r="CE17">
        <v>5.6</v>
      </c>
      <c r="CF17">
        <v>5.6</v>
      </c>
      <c r="CG17">
        <v>5.6</v>
      </c>
      <c r="CH17">
        <v>26.9</v>
      </c>
      <c r="CI17">
        <v>33.200000000000003</v>
      </c>
      <c r="CJ17">
        <v>29.2</v>
      </c>
      <c r="CK17">
        <v>268</v>
      </c>
      <c r="CL17">
        <v>283</v>
      </c>
      <c r="CM17">
        <v>276</v>
      </c>
      <c r="CN17">
        <v>7.4</v>
      </c>
      <c r="CO17">
        <v>8.8000000000000007</v>
      </c>
      <c r="CP17">
        <v>8.3000000000000007</v>
      </c>
      <c r="CQ17">
        <v>0.4</v>
      </c>
      <c r="CR17">
        <v>0.9</v>
      </c>
      <c r="CS17">
        <v>0.8</v>
      </c>
      <c r="CT17">
        <v>0.49</v>
      </c>
      <c r="CU17">
        <v>0.56999999999999995</v>
      </c>
      <c r="CV17">
        <v>0.5</v>
      </c>
      <c r="CW17">
        <v>35</v>
      </c>
      <c r="CX17">
        <v>35</v>
      </c>
      <c r="CY17">
        <v>35</v>
      </c>
      <c r="CZ17">
        <v>140</v>
      </c>
      <c r="DA17">
        <v>192</v>
      </c>
      <c r="DB17">
        <v>177</v>
      </c>
      <c r="DC17">
        <v>1660</v>
      </c>
      <c r="DD17">
        <v>720</v>
      </c>
      <c r="DE17">
        <v>540</v>
      </c>
      <c r="DF17">
        <v>1640</v>
      </c>
      <c r="DG17">
        <v>6.6000000000000003E-2</v>
      </c>
      <c r="DH17">
        <v>7.1099999999999997E-2</v>
      </c>
      <c r="DI17">
        <v>6.7900000000000002E-2</v>
      </c>
      <c r="DJ17">
        <v>9.6500000000000002E-2</v>
      </c>
      <c r="DK17">
        <v>9.9099999999999994E-2</v>
      </c>
      <c r="DL17">
        <v>9.8400000000000001E-2</v>
      </c>
      <c r="DM17">
        <v>6.0999999999999999E-2</v>
      </c>
      <c r="DN17">
        <v>6.6000000000000003E-2</v>
      </c>
      <c r="DO17">
        <v>6.3500000000000001E-2</v>
      </c>
      <c r="DP17">
        <v>5.0799999999999998E-2</v>
      </c>
      <c r="DQ17">
        <v>5.0799999999999998E-2</v>
      </c>
      <c r="DR17">
        <v>5.0799999999999998E-2</v>
      </c>
      <c r="DS17">
        <v>5.0799999999999998E-2</v>
      </c>
      <c r="DT17">
        <v>5.33E-2</v>
      </c>
      <c r="DU17">
        <v>5.1400000000000001E-2</v>
      </c>
      <c r="DV17">
        <v>2.5000000000000001E-3</v>
      </c>
      <c r="DW17">
        <v>3</v>
      </c>
      <c r="DX17">
        <v>5.0799999999999998E-2</v>
      </c>
      <c r="DY17">
        <v>1616</v>
      </c>
      <c r="DZ17">
        <v>31</v>
      </c>
      <c r="EA17">
        <v>8252</v>
      </c>
      <c r="EB17" t="s">
        <v>188</v>
      </c>
      <c r="EC17">
        <v>1156</v>
      </c>
      <c r="ED17">
        <v>2405</v>
      </c>
      <c r="EE17" t="s">
        <v>142</v>
      </c>
      <c r="EF17" t="s">
        <v>293</v>
      </c>
      <c r="EG17">
        <v>20000629</v>
      </c>
      <c r="EH17" t="s">
        <v>405</v>
      </c>
      <c r="EI17">
        <v>31</v>
      </c>
      <c r="EJ17" t="s">
        <v>143</v>
      </c>
    </row>
    <row r="18" spans="1:140">
      <c r="A18" t="s">
        <v>160</v>
      </c>
      <c r="B18">
        <v>2</v>
      </c>
      <c r="C18">
        <v>11.7</v>
      </c>
      <c r="D18">
        <v>36199</v>
      </c>
      <c r="E18" t="s">
        <v>144</v>
      </c>
      <c r="F18" t="s">
        <v>145</v>
      </c>
      <c r="G18">
        <v>20000911</v>
      </c>
      <c r="H18" t="s">
        <v>438</v>
      </c>
      <c r="I18" t="s">
        <v>236</v>
      </c>
      <c r="J18">
        <v>20000912</v>
      </c>
      <c r="K18">
        <v>20010311</v>
      </c>
      <c r="L18">
        <v>13</v>
      </c>
      <c r="N18" s="2">
        <f t="shared" si="0"/>
        <v>0</v>
      </c>
      <c r="O18" s="27">
        <f t="shared" si="1"/>
        <v>1.0882000000000001</v>
      </c>
      <c r="P18">
        <v>1.0882000000000001</v>
      </c>
      <c r="Q18">
        <f t="shared" si="2"/>
        <v>-6.3261834782801923E-2</v>
      </c>
      <c r="R18">
        <f t="shared" si="3"/>
        <v>0</v>
      </c>
      <c r="S18">
        <f t="shared" si="4"/>
        <v>1.0882000000000001</v>
      </c>
      <c r="T18" s="36">
        <f t="shared" si="5"/>
        <v>26.4</v>
      </c>
      <c r="U18">
        <f t="shared" si="6"/>
        <v>-3.4694690173801862E-2</v>
      </c>
      <c r="V18" s="26">
        <f t="shared" si="7"/>
        <v>3.4694690173801862E-2</v>
      </c>
      <c r="W18" s="25">
        <f t="shared" si="8"/>
        <v>1.4036183627172525</v>
      </c>
      <c r="X18" s="36">
        <f t="shared" si="9"/>
        <v>26.233465487165748</v>
      </c>
      <c r="Y18">
        <f t="shared" si="10"/>
        <v>1.4036183627172525</v>
      </c>
      <c r="Z18">
        <f t="shared" si="11"/>
        <v>0</v>
      </c>
      <c r="AA18">
        <f t="shared" si="12"/>
        <v>-3.4694690173801862E-2</v>
      </c>
      <c r="AB18">
        <f t="shared" si="13"/>
        <v>0</v>
      </c>
      <c r="AC18">
        <f t="shared" si="14"/>
        <v>0</v>
      </c>
      <c r="AD18">
        <f t="shared" si="15"/>
        <v>1</v>
      </c>
      <c r="AE18">
        <f t="shared" si="16"/>
        <v>0</v>
      </c>
      <c r="AF18">
        <f t="shared" si="17"/>
        <v>0</v>
      </c>
      <c r="AG18" s="2">
        <f t="shared" si="18"/>
        <v>-1.734</v>
      </c>
      <c r="AH18" s="2">
        <f t="shared" si="19"/>
        <v>1.734</v>
      </c>
      <c r="AI18" s="2">
        <f t="shared" si="20"/>
        <v>-2.0659999999999998</v>
      </c>
      <c r="AJ18" s="2">
        <f t="shared" si="21"/>
        <v>2.0659999999999998</v>
      </c>
      <c r="AK18" t="s">
        <v>147</v>
      </c>
      <c r="AL18">
        <v>143.5</v>
      </c>
      <c r="AM18">
        <v>20000909</v>
      </c>
      <c r="AN18" t="s">
        <v>138</v>
      </c>
      <c r="AO18" t="s">
        <v>206</v>
      </c>
      <c r="AP18">
        <v>9903160</v>
      </c>
      <c r="AQ18">
        <v>40</v>
      </c>
      <c r="AR18">
        <v>70.819999999999993</v>
      </c>
      <c r="AS18">
        <v>66.84</v>
      </c>
      <c r="AT18">
        <v>10.87</v>
      </c>
      <c r="AU18">
        <v>10.23</v>
      </c>
      <c r="AV18">
        <v>10.29</v>
      </c>
      <c r="AW18">
        <v>80</v>
      </c>
      <c r="AX18" t="s">
        <v>439</v>
      </c>
      <c r="AY18">
        <v>40</v>
      </c>
      <c r="AZ18">
        <v>5.3</v>
      </c>
      <c r="BA18">
        <v>6.4</v>
      </c>
      <c r="BB18">
        <v>11.7</v>
      </c>
      <c r="BC18">
        <v>0</v>
      </c>
      <c r="BD18">
        <v>3147</v>
      </c>
      <c r="BE18">
        <v>3153</v>
      </c>
      <c r="BF18">
        <v>3151</v>
      </c>
      <c r="BG18">
        <v>13.2</v>
      </c>
      <c r="BH18">
        <v>13.5</v>
      </c>
      <c r="BI18">
        <v>13.4</v>
      </c>
      <c r="BJ18">
        <v>2.12</v>
      </c>
      <c r="BK18">
        <v>2.2400000000000002</v>
      </c>
      <c r="BL18">
        <v>2.19</v>
      </c>
      <c r="BM18">
        <v>4456</v>
      </c>
      <c r="BN18">
        <v>5199</v>
      </c>
      <c r="BO18">
        <v>4964</v>
      </c>
      <c r="BP18">
        <v>1782</v>
      </c>
      <c r="BQ18">
        <v>2130</v>
      </c>
      <c r="BR18">
        <v>1894</v>
      </c>
      <c r="BS18">
        <v>828</v>
      </c>
      <c r="BT18">
        <v>867</v>
      </c>
      <c r="BU18">
        <v>848</v>
      </c>
      <c r="BV18">
        <v>143.30000000000001</v>
      </c>
      <c r="BW18">
        <v>143.5</v>
      </c>
      <c r="BX18">
        <v>143.5</v>
      </c>
      <c r="BY18">
        <v>87.5</v>
      </c>
      <c r="BZ18">
        <v>88.2</v>
      </c>
      <c r="CA18">
        <v>87.7</v>
      </c>
      <c r="CB18">
        <v>93.2</v>
      </c>
      <c r="CC18">
        <v>93.9</v>
      </c>
      <c r="CD18">
        <v>93.5</v>
      </c>
      <c r="CE18">
        <v>5.6</v>
      </c>
      <c r="CF18">
        <v>6.2</v>
      </c>
      <c r="CG18">
        <v>5.8</v>
      </c>
      <c r="CH18">
        <v>25.4</v>
      </c>
      <c r="CI18">
        <v>30.6</v>
      </c>
      <c r="CJ18">
        <v>27.7</v>
      </c>
      <c r="CK18">
        <v>269</v>
      </c>
      <c r="CL18">
        <v>279</v>
      </c>
      <c r="CM18">
        <v>275</v>
      </c>
      <c r="CN18">
        <v>9.6999999999999993</v>
      </c>
      <c r="CO18">
        <v>11.5</v>
      </c>
      <c r="CP18">
        <v>10.6</v>
      </c>
      <c r="CQ18">
        <v>0.1</v>
      </c>
      <c r="CR18">
        <v>0.5</v>
      </c>
      <c r="CS18">
        <v>0.5</v>
      </c>
      <c r="CT18">
        <v>0.4</v>
      </c>
      <c r="CU18">
        <v>0.6</v>
      </c>
      <c r="CV18">
        <v>0.49</v>
      </c>
      <c r="CW18">
        <v>35</v>
      </c>
      <c r="CX18">
        <v>35</v>
      </c>
      <c r="CY18">
        <v>35</v>
      </c>
      <c r="CZ18">
        <v>136</v>
      </c>
      <c r="DA18">
        <v>157</v>
      </c>
      <c r="DB18">
        <v>152</v>
      </c>
      <c r="DC18">
        <v>1660</v>
      </c>
      <c r="DD18">
        <v>720</v>
      </c>
      <c r="DE18">
        <v>540</v>
      </c>
      <c r="DF18">
        <v>1760</v>
      </c>
      <c r="DG18">
        <v>7.6200000000000004E-2</v>
      </c>
      <c r="DH18">
        <v>7.8700000000000006E-2</v>
      </c>
      <c r="DI18">
        <v>7.7499999999999999E-2</v>
      </c>
      <c r="DJ18">
        <v>9.9099999999999994E-2</v>
      </c>
      <c r="DK18">
        <v>0.1067</v>
      </c>
      <c r="DL18">
        <v>0.1016</v>
      </c>
      <c r="DM18">
        <v>6.3500000000000001E-2</v>
      </c>
      <c r="DN18">
        <v>6.6000000000000003E-2</v>
      </c>
      <c r="DO18">
        <v>6.54E-2</v>
      </c>
      <c r="DP18">
        <v>5.0799999999999998E-2</v>
      </c>
      <c r="DQ18">
        <v>6.0999999999999999E-2</v>
      </c>
      <c r="DR18">
        <v>5.5899999999999998E-2</v>
      </c>
      <c r="DS18">
        <v>5.5899999999999998E-2</v>
      </c>
      <c r="DT18">
        <v>6.3500000000000001E-2</v>
      </c>
      <c r="DU18">
        <v>5.9700000000000003E-2</v>
      </c>
      <c r="DV18">
        <v>2.5000000000000001E-3</v>
      </c>
      <c r="DW18">
        <v>2</v>
      </c>
      <c r="DX18">
        <v>5.33E-2</v>
      </c>
      <c r="DY18">
        <v>785</v>
      </c>
      <c r="DZ18">
        <v>103</v>
      </c>
      <c r="EA18">
        <v>8252</v>
      </c>
      <c r="EB18" t="s">
        <v>188</v>
      </c>
      <c r="EC18">
        <v>1037</v>
      </c>
      <c r="ED18">
        <v>2405</v>
      </c>
      <c r="EE18" t="s">
        <v>142</v>
      </c>
      <c r="EF18" t="s">
        <v>440</v>
      </c>
      <c r="EG18">
        <v>20000911</v>
      </c>
      <c r="EH18" t="s">
        <v>438</v>
      </c>
      <c r="EI18">
        <v>103</v>
      </c>
      <c r="EJ18" t="s">
        <v>143</v>
      </c>
    </row>
    <row r="19" spans="1:140">
      <c r="A19" t="s">
        <v>160</v>
      </c>
      <c r="B19">
        <v>3</v>
      </c>
      <c r="C19">
        <v>6.6</v>
      </c>
      <c r="D19">
        <v>38030</v>
      </c>
      <c r="E19" t="s">
        <v>144</v>
      </c>
      <c r="F19" t="s">
        <v>145</v>
      </c>
      <c r="G19">
        <v>20001002</v>
      </c>
      <c r="H19" t="s">
        <v>453</v>
      </c>
      <c r="I19" t="s">
        <v>236</v>
      </c>
      <c r="J19">
        <v>20001003</v>
      </c>
      <c r="K19">
        <v>20010402</v>
      </c>
      <c r="L19">
        <v>14</v>
      </c>
      <c r="N19" s="2">
        <f t="shared" si="0"/>
        <v>0</v>
      </c>
      <c r="O19" s="27">
        <f t="shared" si="1"/>
        <v>-0.4118</v>
      </c>
      <c r="P19">
        <v>-0.4118</v>
      </c>
      <c r="Q19">
        <f t="shared" si="2"/>
        <v>-0.13296946782624153</v>
      </c>
      <c r="R19">
        <f t="shared" si="3"/>
        <v>0</v>
      </c>
      <c r="S19">
        <f t="shared" si="4"/>
        <v>-0.4118</v>
      </c>
      <c r="T19" s="36">
        <f t="shared" si="5"/>
        <v>26.4</v>
      </c>
      <c r="U19">
        <f t="shared" si="6"/>
        <v>-0.1101157521390415</v>
      </c>
      <c r="V19" s="26">
        <f t="shared" si="7"/>
        <v>0.1101157521390415</v>
      </c>
      <c r="W19" s="25">
        <f t="shared" si="8"/>
        <v>-0.37710530982619817</v>
      </c>
      <c r="X19" s="36">
        <f t="shared" si="9"/>
        <v>25.871444389732599</v>
      </c>
      <c r="Y19">
        <f t="shared" si="10"/>
        <v>-0.37710530982619817</v>
      </c>
      <c r="Z19">
        <f t="shared" si="11"/>
        <v>0</v>
      </c>
      <c r="AA19">
        <f t="shared" si="12"/>
        <v>-0.1101157521390415</v>
      </c>
      <c r="AB19">
        <f t="shared" si="13"/>
        <v>0</v>
      </c>
      <c r="AC19">
        <f t="shared" si="14"/>
        <v>0</v>
      </c>
      <c r="AD19">
        <f t="shared" si="15"/>
        <v>0</v>
      </c>
      <c r="AE19">
        <f t="shared" si="16"/>
        <v>1</v>
      </c>
      <c r="AF19">
        <f t="shared" si="17"/>
        <v>1</v>
      </c>
      <c r="AG19" s="2">
        <f t="shared" si="18"/>
        <v>-1.734</v>
      </c>
      <c r="AH19" s="2">
        <f t="shared" si="19"/>
        <v>1.734</v>
      </c>
      <c r="AI19" s="2">
        <f t="shared" si="20"/>
        <v>-2.0659999999999998</v>
      </c>
      <c r="AJ19" s="2">
        <f t="shared" si="21"/>
        <v>2.0659999999999998</v>
      </c>
      <c r="AK19" t="s">
        <v>286</v>
      </c>
      <c r="AL19">
        <v>143.5</v>
      </c>
      <c r="AM19">
        <v>20000930</v>
      </c>
      <c r="AN19" t="s">
        <v>138</v>
      </c>
      <c r="AO19" t="s">
        <v>455</v>
      </c>
      <c r="AP19">
        <v>9903160</v>
      </c>
      <c r="AQ19">
        <v>40</v>
      </c>
      <c r="AR19">
        <v>71.67</v>
      </c>
      <c r="AS19">
        <v>66.03</v>
      </c>
      <c r="AT19">
        <v>10.89</v>
      </c>
      <c r="AU19">
        <v>10.14</v>
      </c>
      <c r="AV19">
        <v>10.19</v>
      </c>
      <c r="AW19">
        <v>240</v>
      </c>
      <c r="AX19" t="s">
        <v>456</v>
      </c>
      <c r="AY19">
        <v>40</v>
      </c>
      <c r="AZ19">
        <v>2.6</v>
      </c>
      <c r="BA19">
        <v>4</v>
      </c>
      <c r="BB19">
        <v>6.6</v>
      </c>
      <c r="BC19">
        <v>0</v>
      </c>
      <c r="BD19">
        <v>3140</v>
      </c>
      <c r="BE19">
        <v>3151</v>
      </c>
      <c r="BF19">
        <v>3150</v>
      </c>
      <c r="BG19">
        <v>13.3</v>
      </c>
      <c r="BH19">
        <v>13.6</v>
      </c>
      <c r="BI19">
        <v>13.5</v>
      </c>
      <c r="BJ19">
        <v>2.2200000000000002</v>
      </c>
      <c r="BK19">
        <v>2.34</v>
      </c>
      <c r="BL19">
        <v>2.2599999999999998</v>
      </c>
      <c r="BM19">
        <v>4805</v>
      </c>
      <c r="BN19">
        <v>5573</v>
      </c>
      <c r="BO19">
        <v>5312</v>
      </c>
      <c r="BP19">
        <v>1452</v>
      </c>
      <c r="BQ19">
        <v>1685</v>
      </c>
      <c r="BR19">
        <v>1580</v>
      </c>
      <c r="BS19">
        <v>834</v>
      </c>
      <c r="BT19">
        <v>852</v>
      </c>
      <c r="BU19">
        <v>849</v>
      </c>
      <c r="BV19">
        <v>143.5</v>
      </c>
      <c r="BW19">
        <v>143.5</v>
      </c>
      <c r="BX19">
        <v>143.5</v>
      </c>
      <c r="BY19">
        <v>87.9</v>
      </c>
      <c r="BZ19">
        <v>87.9</v>
      </c>
      <c r="CA19">
        <v>87.9</v>
      </c>
      <c r="CB19">
        <v>93.5</v>
      </c>
      <c r="CC19">
        <v>93.6</v>
      </c>
      <c r="CD19">
        <v>93.5</v>
      </c>
      <c r="CE19">
        <v>5.6</v>
      </c>
      <c r="CF19">
        <v>5.6</v>
      </c>
      <c r="CG19">
        <v>5.6</v>
      </c>
      <c r="CH19">
        <v>26.6</v>
      </c>
      <c r="CI19">
        <v>31.8</v>
      </c>
      <c r="CJ19">
        <v>29.1</v>
      </c>
      <c r="CK19">
        <v>265</v>
      </c>
      <c r="CL19">
        <v>280</v>
      </c>
      <c r="CM19">
        <v>273</v>
      </c>
      <c r="CN19">
        <v>7</v>
      </c>
      <c r="CO19">
        <v>9</v>
      </c>
      <c r="CP19">
        <v>8.5</v>
      </c>
      <c r="CQ19">
        <v>0.2</v>
      </c>
      <c r="CR19">
        <v>0.6</v>
      </c>
      <c r="CS19">
        <v>0.5</v>
      </c>
      <c r="CT19">
        <v>0.5</v>
      </c>
      <c r="CU19">
        <v>0.5</v>
      </c>
      <c r="CV19">
        <v>0.5</v>
      </c>
      <c r="CW19">
        <v>35</v>
      </c>
      <c r="CX19">
        <v>35</v>
      </c>
      <c r="CY19">
        <v>35</v>
      </c>
      <c r="CZ19">
        <v>303</v>
      </c>
      <c r="DA19">
        <v>338</v>
      </c>
      <c r="DB19">
        <v>333</v>
      </c>
      <c r="DC19">
        <v>1660</v>
      </c>
      <c r="DD19">
        <v>720</v>
      </c>
      <c r="DE19">
        <v>540</v>
      </c>
      <c r="DF19">
        <v>1600</v>
      </c>
      <c r="DG19">
        <v>7.8700000000000006E-2</v>
      </c>
      <c r="DH19">
        <v>8.3799999999999999E-2</v>
      </c>
      <c r="DI19">
        <v>8.1900000000000001E-2</v>
      </c>
      <c r="DJ19">
        <v>7.8700000000000006E-2</v>
      </c>
      <c r="DK19">
        <v>9.4E-2</v>
      </c>
      <c r="DL19">
        <v>8.8900000000000007E-2</v>
      </c>
      <c r="DM19">
        <v>6.3500000000000001E-2</v>
      </c>
      <c r="DN19">
        <v>6.6000000000000003E-2</v>
      </c>
      <c r="DO19">
        <v>6.4799999999999996E-2</v>
      </c>
      <c r="DP19">
        <v>5.0799999999999998E-2</v>
      </c>
      <c r="DQ19">
        <v>5.33E-2</v>
      </c>
      <c r="DR19">
        <v>5.1400000000000001E-2</v>
      </c>
      <c r="DS19">
        <v>5.5899999999999998E-2</v>
      </c>
      <c r="DT19">
        <v>7.6200000000000004E-2</v>
      </c>
      <c r="DU19">
        <v>6.6000000000000003E-2</v>
      </c>
      <c r="DV19">
        <v>0</v>
      </c>
      <c r="DW19">
        <v>2</v>
      </c>
      <c r="DX19">
        <v>3.3000000000000002E-2</v>
      </c>
      <c r="DY19">
        <v>640</v>
      </c>
      <c r="DZ19">
        <v>31</v>
      </c>
      <c r="EA19">
        <v>8252</v>
      </c>
      <c r="EB19" t="s">
        <v>188</v>
      </c>
      <c r="EC19">
        <v>1282</v>
      </c>
      <c r="ED19">
        <v>2405</v>
      </c>
      <c r="EE19" t="s">
        <v>142</v>
      </c>
      <c r="EF19" t="s">
        <v>271</v>
      </c>
      <c r="EG19">
        <v>20001002</v>
      </c>
      <c r="EH19" t="s">
        <v>453</v>
      </c>
      <c r="EI19">
        <v>31</v>
      </c>
      <c r="EJ19" t="s">
        <v>143</v>
      </c>
    </row>
    <row r="20" spans="1:140">
      <c r="A20" t="s">
        <v>160</v>
      </c>
      <c r="B20">
        <v>2</v>
      </c>
      <c r="C20">
        <v>14.2</v>
      </c>
      <c r="D20">
        <v>36202</v>
      </c>
      <c r="E20">
        <v>1006</v>
      </c>
      <c r="F20" t="s">
        <v>145</v>
      </c>
      <c r="G20">
        <v>20001009</v>
      </c>
      <c r="H20" t="s">
        <v>457</v>
      </c>
      <c r="I20" t="s">
        <v>236</v>
      </c>
      <c r="J20">
        <v>20001012</v>
      </c>
      <c r="K20">
        <v>20010409</v>
      </c>
      <c r="L20">
        <v>15</v>
      </c>
      <c r="N20" s="2">
        <f t="shared" si="0"/>
        <v>0</v>
      </c>
      <c r="O20" s="27">
        <f t="shared" si="1"/>
        <v>-0.54920000000000002</v>
      </c>
      <c r="P20">
        <v>-0.54920000000000002</v>
      </c>
      <c r="Q20">
        <f t="shared" si="2"/>
        <v>-0.21621557426099325</v>
      </c>
      <c r="R20">
        <f t="shared" si="3"/>
        <v>0</v>
      </c>
      <c r="S20">
        <f t="shared" si="4"/>
        <v>-0.54920000000000002</v>
      </c>
      <c r="T20" s="36">
        <f t="shared" si="5"/>
        <v>26.4</v>
      </c>
      <c r="U20">
        <f t="shared" si="6"/>
        <v>-0.19793260171123322</v>
      </c>
      <c r="V20" s="26">
        <f t="shared" si="7"/>
        <v>0.19793260171123322</v>
      </c>
      <c r="W20" s="25">
        <f t="shared" si="8"/>
        <v>-0.43908424786095851</v>
      </c>
      <c r="X20" s="36">
        <f t="shared" si="9"/>
        <v>25.449923511786078</v>
      </c>
      <c r="Y20">
        <f t="shared" si="10"/>
        <v>-0.43908424786095851</v>
      </c>
      <c r="Z20">
        <f t="shared" si="11"/>
        <v>0</v>
      </c>
      <c r="AA20">
        <f t="shared" si="12"/>
        <v>-0.19793260171123322</v>
      </c>
      <c r="AB20">
        <f t="shared" si="13"/>
        <v>0</v>
      </c>
      <c r="AC20">
        <f t="shared" si="14"/>
        <v>0</v>
      </c>
      <c r="AD20">
        <f t="shared" si="15"/>
        <v>0</v>
      </c>
      <c r="AE20">
        <f t="shared" si="16"/>
        <v>1</v>
      </c>
      <c r="AF20">
        <f t="shared" si="17"/>
        <v>1</v>
      </c>
      <c r="AG20" s="2">
        <f t="shared" si="18"/>
        <v>-1.734</v>
      </c>
      <c r="AH20" s="2">
        <f t="shared" si="19"/>
        <v>1.734</v>
      </c>
      <c r="AI20" s="2">
        <f t="shared" si="20"/>
        <v>-2.0659999999999998</v>
      </c>
      <c r="AJ20" s="2">
        <f t="shared" si="21"/>
        <v>2.0659999999999998</v>
      </c>
      <c r="AK20" t="s">
        <v>151</v>
      </c>
      <c r="AL20">
        <v>143.5</v>
      </c>
      <c r="AM20">
        <v>20001007</v>
      </c>
      <c r="AN20" t="s">
        <v>138</v>
      </c>
      <c r="AO20" t="s">
        <v>458</v>
      </c>
      <c r="AP20">
        <v>9903160</v>
      </c>
      <c r="AQ20">
        <v>40</v>
      </c>
      <c r="AR20">
        <v>59.75</v>
      </c>
      <c r="AS20">
        <v>52.34</v>
      </c>
      <c r="AT20">
        <v>10.15</v>
      </c>
      <c r="AU20">
        <v>9.0500000000000007</v>
      </c>
      <c r="AV20">
        <v>9.1</v>
      </c>
      <c r="AW20">
        <v>60</v>
      </c>
      <c r="AX20" t="s">
        <v>459</v>
      </c>
      <c r="AY20">
        <v>40</v>
      </c>
      <c r="AZ20">
        <v>7.3</v>
      </c>
      <c r="BA20">
        <v>6.9</v>
      </c>
      <c r="BB20">
        <v>14.2</v>
      </c>
      <c r="BC20">
        <v>0</v>
      </c>
      <c r="BD20">
        <v>3148</v>
      </c>
      <c r="BE20">
        <v>3156</v>
      </c>
      <c r="BF20">
        <v>3151</v>
      </c>
      <c r="BG20">
        <v>13.4</v>
      </c>
      <c r="BH20">
        <v>13.7</v>
      </c>
      <c r="BI20">
        <v>13.6</v>
      </c>
      <c r="BJ20">
        <v>2.1800000000000002</v>
      </c>
      <c r="BK20">
        <v>2.29</v>
      </c>
      <c r="BL20">
        <v>2.2400000000000002</v>
      </c>
      <c r="BM20">
        <v>4215</v>
      </c>
      <c r="BN20">
        <v>5486</v>
      </c>
      <c r="BO20">
        <v>5273</v>
      </c>
      <c r="BP20">
        <v>2280</v>
      </c>
      <c r="BQ20">
        <v>2494</v>
      </c>
      <c r="BR20">
        <v>2403</v>
      </c>
      <c r="BS20">
        <v>834</v>
      </c>
      <c r="BT20">
        <v>860</v>
      </c>
      <c r="BU20">
        <v>845</v>
      </c>
      <c r="BV20">
        <v>143</v>
      </c>
      <c r="BW20">
        <v>144.30000000000001</v>
      </c>
      <c r="BX20">
        <v>143.6</v>
      </c>
      <c r="BY20">
        <v>87.2</v>
      </c>
      <c r="BZ20">
        <v>88</v>
      </c>
      <c r="CA20">
        <v>87.8</v>
      </c>
      <c r="CB20">
        <v>92.7</v>
      </c>
      <c r="CC20">
        <v>93.5</v>
      </c>
      <c r="CD20">
        <v>93.3</v>
      </c>
      <c r="CE20">
        <v>4.9000000000000004</v>
      </c>
      <c r="CF20">
        <v>6.4</v>
      </c>
      <c r="CG20">
        <v>5.4</v>
      </c>
      <c r="CH20">
        <v>22.3</v>
      </c>
      <c r="CI20">
        <v>27</v>
      </c>
      <c r="CJ20">
        <v>26.3</v>
      </c>
      <c r="CK20">
        <v>267</v>
      </c>
      <c r="CL20">
        <v>285</v>
      </c>
      <c r="CM20">
        <v>277</v>
      </c>
      <c r="CN20">
        <v>7.1</v>
      </c>
      <c r="CO20">
        <v>17.399999999999999</v>
      </c>
      <c r="CP20">
        <v>9.8000000000000007</v>
      </c>
      <c r="CQ20">
        <v>0</v>
      </c>
      <c r="CR20">
        <v>6.1</v>
      </c>
      <c r="CS20">
        <v>1.6</v>
      </c>
      <c r="CT20">
        <v>0.42</v>
      </c>
      <c r="CU20">
        <v>0.59</v>
      </c>
      <c r="CV20">
        <v>0.5</v>
      </c>
      <c r="CW20">
        <v>35</v>
      </c>
      <c r="CX20">
        <v>35</v>
      </c>
      <c r="CY20">
        <v>35</v>
      </c>
      <c r="CZ20">
        <v>95</v>
      </c>
      <c r="DA20">
        <v>150</v>
      </c>
      <c r="DB20">
        <v>125</v>
      </c>
      <c r="DC20">
        <v>1660</v>
      </c>
      <c r="DD20">
        <v>720</v>
      </c>
      <c r="DE20">
        <v>540</v>
      </c>
      <c r="DF20">
        <v>1780</v>
      </c>
      <c r="DG20">
        <v>7.1099999999999997E-2</v>
      </c>
      <c r="DH20">
        <v>7.6200000000000004E-2</v>
      </c>
      <c r="DI20">
        <v>7.2400000000000006E-2</v>
      </c>
      <c r="DJ20">
        <v>9.1399999999999995E-2</v>
      </c>
      <c r="DK20">
        <v>0.1118</v>
      </c>
      <c r="DL20">
        <v>9.9699999999999997E-2</v>
      </c>
      <c r="DM20">
        <v>6.0999999999999999E-2</v>
      </c>
      <c r="DN20">
        <v>6.6000000000000003E-2</v>
      </c>
      <c r="DO20">
        <v>6.3500000000000001E-2</v>
      </c>
      <c r="DP20">
        <v>5.8400000000000001E-2</v>
      </c>
      <c r="DQ20">
        <v>6.6000000000000003E-2</v>
      </c>
      <c r="DR20">
        <v>6.2199999999999998E-2</v>
      </c>
      <c r="DS20">
        <v>6.3500000000000001E-2</v>
      </c>
      <c r="DT20">
        <v>6.6000000000000003E-2</v>
      </c>
      <c r="DU20">
        <v>6.54E-2</v>
      </c>
      <c r="DV20">
        <v>2.5000000000000001E-3</v>
      </c>
      <c r="DW20">
        <v>7</v>
      </c>
      <c r="DX20">
        <v>6.0999999999999999E-2</v>
      </c>
      <c r="DY20">
        <v>1552</v>
      </c>
      <c r="DZ20">
        <v>103</v>
      </c>
      <c r="EA20">
        <v>8252</v>
      </c>
      <c r="EB20" t="s">
        <v>188</v>
      </c>
      <c r="EC20">
        <v>1243</v>
      </c>
      <c r="ED20">
        <v>2405</v>
      </c>
      <c r="EE20" t="s">
        <v>142</v>
      </c>
      <c r="EF20">
        <v>43</v>
      </c>
      <c r="EG20">
        <v>20001009</v>
      </c>
      <c r="EH20" t="s">
        <v>457</v>
      </c>
      <c r="EI20">
        <v>103</v>
      </c>
      <c r="EJ20" t="s">
        <v>143</v>
      </c>
    </row>
    <row r="21" spans="1:140">
      <c r="A21" t="s">
        <v>160</v>
      </c>
      <c r="B21">
        <v>3</v>
      </c>
      <c r="C21">
        <v>18.5</v>
      </c>
      <c r="D21">
        <v>38032</v>
      </c>
      <c r="E21">
        <v>1006</v>
      </c>
      <c r="F21" t="s">
        <v>145</v>
      </c>
      <c r="G21">
        <v>20010117</v>
      </c>
      <c r="H21" t="s">
        <v>469</v>
      </c>
      <c r="I21" t="s">
        <v>236</v>
      </c>
      <c r="J21">
        <v>20010118</v>
      </c>
      <c r="K21">
        <v>20010717</v>
      </c>
      <c r="L21">
        <v>16</v>
      </c>
      <c r="N21" s="2">
        <f t="shared" si="0"/>
        <v>0</v>
      </c>
      <c r="O21" s="27">
        <f t="shared" si="1"/>
        <v>0.26519999999999999</v>
      </c>
      <c r="P21">
        <v>0.26519999999999999</v>
      </c>
      <c r="Q21">
        <f t="shared" si="2"/>
        <v>-0.1199324594087946</v>
      </c>
      <c r="R21">
        <f t="shared" si="3"/>
        <v>0</v>
      </c>
      <c r="S21">
        <f t="shared" si="4"/>
        <v>0.26519999999999999</v>
      </c>
      <c r="T21" s="36">
        <f t="shared" si="5"/>
        <v>26.4</v>
      </c>
      <c r="U21">
        <f t="shared" si="6"/>
        <v>-0.10530608136898659</v>
      </c>
      <c r="V21" s="26">
        <f t="shared" si="7"/>
        <v>0.10530608136898659</v>
      </c>
      <c r="W21" s="25">
        <f t="shared" si="8"/>
        <v>0.46313260171123322</v>
      </c>
      <c r="X21" s="36">
        <f t="shared" si="9"/>
        <v>25.894530809428861</v>
      </c>
      <c r="Y21">
        <f t="shared" si="10"/>
        <v>0.46313260171123322</v>
      </c>
      <c r="Z21">
        <f t="shared" si="11"/>
        <v>0</v>
      </c>
      <c r="AA21">
        <f t="shared" si="12"/>
        <v>-0.10530608136898659</v>
      </c>
      <c r="AB21">
        <f t="shared" si="13"/>
        <v>0</v>
      </c>
      <c r="AC21">
        <f t="shared" si="14"/>
        <v>0</v>
      </c>
      <c r="AD21">
        <f t="shared" si="15"/>
        <v>0</v>
      </c>
      <c r="AE21">
        <f t="shared" si="16"/>
        <v>1</v>
      </c>
      <c r="AF21">
        <f t="shared" si="17"/>
        <v>1</v>
      </c>
      <c r="AG21" s="2">
        <f t="shared" si="18"/>
        <v>-1.734</v>
      </c>
      <c r="AH21" s="2">
        <f t="shared" si="19"/>
        <v>1.734</v>
      </c>
      <c r="AI21" s="2">
        <f t="shared" si="20"/>
        <v>-2.0659999999999998</v>
      </c>
      <c r="AJ21" s="2">
        <f t="shared" si="21"/>
        <v>2.0659999999999998</v>
      </c>
      <c r="AK21" t="s">
        <v>151</v>
      </c>
      <c r="AL21">
        <v>143.5</v>
      </c>
      <c r="AM21">
        <v>20010115</v>
      </c>
      <c r="AN21" t="s">
        <v>138</v>
      </c>
      <c r="AO21" t="s">
        <v>471</v>
      </c>
      <c r="AP21">
        <v>9903160</v>
      </c>
      <c r="AQ21">
        <v>40</v>
      </c>
      <c r="AR21">
        <v>60.02</v>
      </c>
      <c r="AS21">
        <v>52.55</v>
      </c>
      <c r="AT21">
        <v>10.199999999999999</v>
      </c>
      <c r="AU21">
        <v>8.9499999999999993</v>
      </c>
      <c r="AV21">
        <v>9.01</v>
      </c>
      <c r="AW21">
        <v>340</v>
      </c>
      <c r="AX21" t="s">
        <v>472</v>
      </c>
      <c r="AY21">
        <v>40</v>
      </c>
      <c r="AZ21">
        <v>10.5</v>
      </c>
      <c r="BA21">
        <v>8</v>
      </c>
      <c r="BB21">
        <v>18.5</v>
      </c>
      <c r="BC21">
        <v>0</v>
      </c>
      <c r="BD21">
        <v>3149</v>
      </c>
      <c r="BE21">
        <v>3150</v>
      </c>
      <c r="BF21">
        <v>3150</v>
      </c>
      <c r="BG21">
        <v>13.4</v>
      </c>
      <c r="BH21">
        <v>13.8</v>
      </c>
      <c r="BI21">
        <v>13.5</v>
      </c>
      <c r="BJ21">
        <v>2.21</v>
      </c>
      <c r="BK21">
        <v>2.34</v>
      </c>
      <c r="BL21">
        <v>2.29</v>
      </c>
      <c r="BM21">
        <v>5190</v>
      </c>
      <c r="BN21">
        <v>5856</v>
      </c>
      <c r="BO21">
        <v>5580</v>
      </c>
      <c r="BP21">
        <v>2157</v>
      </c>
      <c r="BQ21">
        <v>2324</v>
      </c>
      <c r="BR21">
        <v>2242</v>
      </c>
      <c r="BS21">
        <v>824</v>
      </c>
      <c r="BT21">
        <v>856</v>
      </c>
      <c r="BU21">
        <v>849</v>
      </c>
      <c r="BV21">
        <v>143.5</v>
      </c>
      <c r="BW21">
        <v>143.5</v>
      </c>
      <c r="BX21">
        <v>143.5</v>
      </c>
      <c r="BY21">
        <v>87.8</v>
      </c>
      <c r="BZ21">
        <v>88</v>
      </c>
      <c r="CA21">
        <v>87.9</v>
      </c>
      <c r="CB21">
        <v>93.4</v>
      </c>
      <c r="CC21">
        <v>93.6</v>
      </c>
      <c r="CD21">
        <v>93.5</v>
      </c>
      <c r="CE21">
        <v>5.6</v>
      </c>
      <c r="CF21">
        <v>5.6</v>
      </c>
      <c r="CG21">
        <v>5.6</v>
      </c>
      <c r="CH21">
        <v>25.3</v>
      </c>
      <c r="CI21">
        <v>27.3</v>
      </c>
      <c r="CJ21">
        <v>26.3</v>
      </c>
      <c r="CK21">
        <v>267</v>
      </c>
      <c r="CL21">
        <v>285</v>
      </c>
      <c r="CM21">
        <v>275</v>
      </c>
      <c r="CN21">
        <v>7.2</v>
      </c>
      <c r="CO21">
        <v>8.1999999999999993</v>
      </c>
      <c r="CP21">
        <v>7.9</v>
      </c>
      <c r="CQ21">
        <v>0.4</v>
      </c>
      <c r="CR21">
        <v>1.6</v>
      </c>
      <c r="CS21">
        <v>0.9</v>
      </c>
      <c r="CT21">
        <v>0.5</v>
      </c>
      <c r="CU21">
        <v>0.5</v>
      </c>
      <c r="CV21">
        <v>0.5</v>
      </c>
      <c r="CW21">
        <v>35</v>
      </c>
      <c r="CX21">
        <v>35</v>
      </c>
      <c r="CY21">
        <v>35</v>
      </c>
      <c r="CZ21">
        <v>165</v>
      </c>
      <c r="DA21">
        <v>233</v>
      </c>
      <c r="DB21">
        <v>207</v>
      </c>
      <c r="DC21">
        <v>1660</v>
      </c>
      <c r="DD21">
        <v>720</v>
      </c>
      <c r="DE21">
        <v>540</v>
      </c>
      <c r="DF21">
        <v>1500</v>
      </c>
      <c r="DG21">
        <v>7.8700000000000006E-2</v>
      </c>
      <c r="DH21">
        <v>8.6400000000000005E-2</v>
      </c>
      <c r="DI21">
        <v>8.4500000000000006E-2</v>
      </c>
      <c r="DJ21">
        <v>0.1041</v>
      </c>
      <c r="DK21">
        <v>0.10920000000000001</v>
      </c>
      <c r="DL21">
        <v>0.1067</v>
      </c>
      <c r="DM21">
        <v>6.6000000000000003E-2</v>
      </c>
      <c r="DN21">
        <v>7.3700000000000002E-2</v>
      </c>
      <c r="DO21">
        <v>6.9199999999999998E-2</v>
      </c>
      <c r="DP21">
        <v>6.6000000000000003E-2</v>
      </c>
      <c r="DQ21">
        <v>7.1099999999999997E-2</v>
      </c>
      <c r="DR21">
        <v>6.8599999999999994E-2</v>
      </c>
      <c r="DS21">
        <v>5.8400000000000001E-2</v>
      </c>
      <c r="DT21">
        <v>6.8599999999999994E-2</v>
      </c>
      <c r="DU21">
        <v>6.3500000000000001E-2</v>
      </c>
      <c r="DV21">
        <v>5.1000000000000004E-3</v>
      </c>
      <c r="DW21">
        <v>2</v>
      </c>
      <c r="DX21">
        <v>3.3000000000000002E-2</v>
      </c>
      <c r="DY21">
        <v>640</v>
      </c>
      <c r="DZ21">
        <v>31</v>
      </c>
      <c r="EA21">
        <v>8252</v>
      </c>
      <c r="EB21" t="s">
        <v>188</v>
      </c>
      <c r="EC21">
        <v>1282</v>
      </c>
      <c r="ED21">
        <v>2405</v>
      </c>
      <c r="EE21" t="s">
        <v>142</v>
      </c>
      <c r="EF21">
        <v>14</v>
      </c>
      <c r="EG21">
        <v>20010117</v>
      </c>
      <c r="EH21" t="s">
        <v>469</v>
      </c>
      <c r="EI21">
        <v>152</v>
      </c>
      <c r="EJ21" t="s">
        <v>143</v>
      </c>
    </row>
    <row r="22" spans="1:140">
      <c r="A22" t="s">
        <v>160</v>
      </c>
      <c r="B22">
        <v>2</v>
      </c>
      <c r="C22">
        <v>21.6</v>
      </c>
      <c r="D22">
        <v>39064</v>
      </c>
      <c r="E22">
        <v>1006</v>
      </c>
      <c r="F22" t="s">
        <v>145</v>
      </c>
      <c r="G22">
        <v>20010120</v>
      </c>
      <c r="H22" t="s">
        <v>473</v>
      </c>
      <c r="I22" t="s">
        <v>236</v>
      </c>
      <c r="J22">
        <v>20010122</v>
      </c>
      <c r="K22">
        <v>20010720</v>
      </c>
      <c r="L22">
        <v>17</v>
      </c>
      <c r="N22" s="2">
        <f t="shared" si="0"/>
        <v>0</v>
      </c>
      <c r="O22" s="27">
        <f t="shared" si="1"/>
        <v>0.85229999999999995</v>
      </c>
      <c r="P22">
        <v>0.85229999999999995</v>
      </c>
      <c r="Q22">
        <f t="shared" si="2"/>
        <v>7.4514032472964314E-2</v>
      </c>
      <c r="R22">
        <f t="shared" si="3"/>
        <v>0</v>
      </c>
      <c r="S22">
        <f t="shared" si="4"/>
        <v>0.85229999999999995</v>
      </c>
      <c r="T22" s="36">
        <f t="shared" si="5"/>
        <v>26.4</v>
      </c>
      <c r="U22">
        <f t="shared" si="6"/>
        <v>8.6215134904810725E-2</v>
      </c>
      <c r="V22" s="26">
        <f t="shared" si="7"/>
        <v>-8.6215134904810725E-2</v>
      </c>
      <c r="W22" s="25">
        <f t="shared" si="8"/>
        <v>0.95760608136898651</v>
      </c>
      <c r="X22" s="36">
        <f t="shared" si="9"/>
        <v>26.813832647543091</v>
      </c>
      <c r="Y22">
        <f t="shared" si="10"/>
        <v>0.95760608136898651</v>
      </c>
      <c r="Z22">
        <f t="shared" si="11"/>
        <v>0</v>
      </c>
      <c r="AA22">
        <f t="shared" si="12"/>
        <v>8.6215134904810725E-2</v>
      </c>
      <c r="AB22">
        <f t="shared" si="13"/>
        <v>0</v>
      </c>
      <c r="AC22">
        <f t="shared" si="14"/>
        <v>0</v>
      </c>
      <c r="AD22">
        <f t="shared" si="15"/>
        <v>0</v>
      </c>
      <c r="AE22">
        <f t="shared" si="16"/>
        <v>0</v>
      </c>
      <c r="AF22">
        <f t="shared" si="17"/>
        <v>0</v>
      </c>
      <c r="AG22" s="2">
        <f t="shared" si="18"/>
        <v>-1.734</v>
      </c>
      <c r="AH22" s="2">
        <f t="shared" si="19"/>
        <v>1.734</v>
      </c>
      <c r="AI22" s="2">
        <f t="shared" si="20"/>
        <v>-2.0659999999999998</v>
      </c>
      <c r="AJ22" s="2">
        <f t="shared" si="21"/>
        <v>2.0659999999999998</v>
      </c>
      <c r="AK22" t="s">
        <v>151</v>
      </c>
      <c r="AL22">
        <v>143.5</v>
      </c>
      <c r="AM22">
        <v>20010118</v>
      </c>
      <c r="AN22" t="s">
        <v>138</v>
      </c>
      <c r="AO22" t="s">
        <v>474</v>
      </c>
      <c r="AP22">
        <v>9903160</v>
      </c>
      <c r="AQ22">
        <v>40</v>
      </c>
      <c r="AR22">
        <v>59.96</v>
      </c>
      <c r="AS22">
        <v>52.6</v>
      </c>
      <c r="AT22">
        <v>10.18</v>
      </c>
      <c r="AU22">
        <v>9.0500000000000007</v>
      </c>
      <c r="AV22">
        <v>9.1300000000000008</v>
      </c>
      <c r="AW22">
        <v>115</v>
      </c>
      <c r="AX22" t="s">
        <v>475</v>
      </c>
      <c r="AY22">
        <v>40</v>
      </c>
      <c r="AZ22">
        <v>9.9</v>
      </c>
      <c r="BA22">
        <v>11.7</v>
      </c>
      <c r="BB22">
        <v>21.6</v>
      </c>
      <c r="BC22">
        <v>0</v>
      </c>
      <c r="BD22">
        <v>3144</v>
      </c>
      <c r="BE22">
        <v>3150</v>
      </c>
      <c r="BF22">
        <v>3148</v>
      </c>
      <c r="BG22">
        <v>13.2</v>
      </c>
      <c r="BH22">
        <v>13.6</v>
      </c>
      <c r="BI22">
        <v>13.4</v>
      </c>
      <c r="BJ22">
        <v>2.19</v>
      </c>
      <c r="BK22">
        <v>2.34</v>
      </c>
      <c r="BL22">
        <v>2.25</v>
      </c>
      <c r="BM22">
        <v>5200</v>
      </c>
      <c r="BN22">
        <v>5943</v>
      </c>
      <c r="BO22">
        <v>5498</v>
      </c>
      <c r="BP22">
        <v>2372</v>
      </c>
      <c r="BQ22">
        <v>2624</v>
      </c>
      <c r="BR22">
        <v>2462</v>
      </c>
      <c r="BS22">
        <v>802</v>
      </c>
      <c r="BT22">
        <v>867</v>
      </c>
      <c r="BU22">
        <v>850</v>
      </c>
      <c r="BV22">
        <v>142.9</v>
      </c>
      <c r="BW22">
        <v>144.19999999999999</v>
      </c>
      <c r="BX22">
        <v>143.19999999999999</v>
      </c>
      <c r="BY22">
        <v>87.4</v>
      </c>
      <c r="BZ22">
        <v>88.6</v>
      </c>
      <c r="CA22">
        <v>87.9</v>
      </c>
      <c r="CB22">
        <v>93.2</v>
      </c>
      <c r="CC22">
        <v>94.2</v>
      </c>
      <c r="CD22">
        <v>93.7</v>
      </c>
      <c r="CE22">
        <v>4.8</v>
      </c>
      <c r="CF22">
        <v>6.3</v>
      </c>
      <c r="CG22">
        <v>5.8</v>
      </c>
      <c r="CH22">
        <v>28.2</v>
      </c>
      <c r="CI22">
        <v>33.799999999999997</v>
      </c>
      <c r="CJ22">
        <v>31.4</v>
      </c>
      <c r="CK22">
        <v>266</v>
      </c>
      <c r="CL22">
        <v>284</v>
      </c>
      <c r="CM22">
        <v>273</v>
      </c>
      <c r="CN22">
        <v>8.1999999999999993</v>
      </c>
      <c r="CO22">
        <v>10.199999999999999</v>
      </c>
      <c r="CP22">
        <v>9.6999999999999993</v>
      </c>
      <c r="CQ22">
        <v>0.3</v>
      </c>
      <c r="CR22">
        <v>0.7</v>
      </c>
      <c r="CS22">
        <v>0.6</v>
      </c>
      <c r="CT22">
        <v>0.24</v>
      </c>
      <c r="CU22">
        <v>0.65</v>
      </c>
      <c r="CV22">
        <v>0.5</v>
      </c>
      <c r="CW22">
        <v>35</v>
      </c>
      <c r="CX22">
        <v>35</v>
      </c>
      <c r="CY22">
        <v>35</v>
      </c>
      <c r="CZ22">
        <v>38</v>
      </c>
      <c r="DA22">
        <v>96</v>
      </c>
      <c r="DB22">
        <v>65</v>
      </c>
      <c r="DC22">
        <v>1660</v>
      </c>
      <c r="DD22">
        <v>720</v>
      </c>
      <c r="DE22">
        <v>540</v>
      </c>
      <c r="DF22">
        <v>1725</v>
      </c>
      <c r="DG22">
        <v>6.8599999999999994E-2</v>
      </c>
      <c r="DH22">
        <v>7.6200000000000004E-2</v>
      </c>
      <c r="DI22">
        <v>7.3700000000000002E-2</v>
      </c>
      <c r="DJ22">
        <v>9.1399999999999995E-2</v>
      </c>
      <c r="DK22">
        <v>0.1016</v>
      </c>
      <c r="DL22">
        <v>9.5200000000000007E-2</v>
      </c>
      <c r="DM22">
        <v>7.3700000000000002E-2</v>
      </c>
      <c r="DN22">
        <v>7.6200000000000004E-2</v>
      </c>
      <c r="DO22">
        <v>7.4300000000000005E-2</v>
      </c>
      <c r="DP22">
        <v>5.0799999999999998E-2</v>
      </c>
      <c r="DQ22">
        <v>5.8400000000000001E-2</v>
      </c>
      <c r="DR22">
        <v>5.5199999999999999E-2</v>
      </c>
      <c r="DS22">
        <v>6.0999999999999999E-2</v>
      </c>
      <c r="DT22">
        <v>7.6200000000000004E-2</v>
      </c>
      <c r="DU22">
        <v>6.9199999999999998E-2</v>
      </c>
      <c r="DV22">
        <v>2.5000000000000001E-3</v>
      </c>
      <c r="DW22">
        <v>1</v>
      </c>
      <c r="DX22">
        <v>4.5699999999999998E-2</v>
      </c>
      <c r="DY22">
        <v>1552</v>
      </c>
      <c r="DZ22">
        <v>103</v>
      </c>
      <c r="EA22">
        <v>8252</v>
      </c>
      <c r="EB22" t="s">
        <v>188</v>
      </c>
      <c r="EC22">
        <v>1243</v>
      </c>
      <c r="ED22">
        <v>2405</v>
      </c>
      <c r="EE22" t="s">
        <v>142</v>
      </c>
      <c r="EF22">
        <v>59</v>
      </c>
      <c r="EG22">
        <v>20010120</v>
      </c>
      <c r="EH22" t="s">
        <v>473</v>
      </c>
      <c r="EI22">
        <v>103</v>
      </c>
      <c r="EJ22" t="s">
        <v>143</v>
      </c>
    </row>
    <row r="23" spans="1:140">
      <c r="A23" t="s">
        <v>160</v>
      </c>
      <c r="B23">
        <v>4</v>
      </c>
      <c r="C23">
        <v>7.5</v>
      </c>
      <c r="D23">
        <v>38031</v>
      </c>
      <c r="E23" t="s">
        <v>144</v>
      </c>
      <c r="F23" t="s">
        <v>145</v>
      </c>
      <c r="G23">
        <v>20010219</v>
      </c>
      <c r="H23" t="s">
        <v>483</v>
      </c>
      <c r="I23" t="s">
        <v>236</v>
      </c>
      <c r="J23">
        <v>20010220</v>
      </c>
      <c r="K23">
        <v>20010819</v>
      </c>
      <c r="L23">
        <v>18</v>
      </c>
      <c r="N23" s="2">
        <f t="shared" si="0"/>
        <v>0</v>
      </c>
      <c r="O23" s="27">
        <f t="shared" si="1"/>
        <v>-0.14710000000000001</v>
      </c>
      <c r="P23">
        <v>-0.14710000000000001</v>
      </c>
      <c r="Q23">
        <f t="shared" si="2"/>
        <v>3.0191225978371455E-2</v>
      </c>
      <c r="R23">
        <f t="shared" si="3"/>
        <v>0</v>
      </c>
      <c r="S23">
        <f t="shared" si="4"/>
        <v>-0.14710000000000001</v>
      </c>
      <c r="T23" s="36">
        <f t="shared" si="5"/>
        <v>26.4</v>
      </c>
      <c r="U23">
        <f t="shared" si="6"/>
        <v>3.9552107923848584E-2</v>
      </c>
      <c r="V23" s="26">
        <f t="shared" si="7"/>
        <v>-3.9552107923848584E-2</v>
      </c>
      <c r="W23" s="25">
        <f t="shared" si="8"/>
        <v>-0.23331513490481073</v>
      </c>
      <c r="X23" s="36">
        <f t="shared" si="9"/>
        <v>26.589850118034473</v>
      </c>
      <c r="Y23">
        <f t="shared" si="10"/>
        <v>-0.23331513490481073</v>
      </c>
      <c r="Z23">
        <f t="shared" si="11"/>
        <v>0</v>
      </c>
      <c r="AA23">
        <f t="shared" si="12"/>
        <v>3.9552107923848584E-2</v>
      </c>
      <c r="AB23">
        <f t="shared" si="13"/>
        <v>0</v>
      </c>
      <c r="AC23">
        <f t="shared" si="14"/>
        <v>0</v>
      </c>
      <c r="AD23">
        <f t="shared" si="15"/>
        <v>0</v>
      </c>
      <c r="AE23">
        <f t="shared" si="16"/>
        <v>1</v>
      </c>
      <c r="AF23">
        <f t="shared" si="17"/>
        <v>1</v>
      </c>
      <c r="AG23" s="2">
        <f t="shared" si="18"/>
        <v>-1.734</v>
      </c>
      <c r="AH23" s="2">
        <f t="shared" si="19"/>
        <v>1.734</v>
      </c>
      <c r="AI23" s="2">
        <f t="shared" si="20"/>
        <v>-2.0659999999999998</v>
      </c>
      <c r="AJ23" s="2">
        <f t="shared" si="21"/>
        <v>2.0659999999999998</v>
      </c>
      <c r="AK23" t="s">
        <v>200</v>
      </c>
      <c r="AL23">
        <v>143.5</v>
      </c>
      <c r="AM23">
        <v>20010217</v>
      </c>
      <c r="AN23" t="s">
        <v>138</v>
      </c>
      <c r="AO23" t="s">
        <v>485</v>
      </c>
      <c r="AP23">
        <v>9903160</v>
      </c>
      <c r="AQ23">
        <v>40</v>
      </c>
      <c r="AR23">
        <v>71.900000000000006</v>
      </c>
      <c r="AS23">
        <v>65.8</v>
      </c>
      <c r="AT23">
        <v>10.92</v>
      </c>
      <c r="AU23">
        <v>10.15</v>
      </c>
      <c r="AV23">
        <v>10.19</v>
      </c>
      <c r="AW23">
        <v>190</v>
      </c>
      <c r="AX23" t="s">
        <v>486</v>
      </c>
      <c r="AY23">
        <v>40</v>
      </c>
      <c r="AZ23">
        <v>4.0999999999999996</v>
      </c>
      <c r="BA23">
        <v>3.4</v>
      </c>
      <c r="BB23">
        <v>7.5</v>
      </c>
      <c r="BC23">
        <v>0</v>
      </c>
      <c r="BD23">
        <v>3148</v>
      </c>
      <c r="BE23">
        <v>3152</v>
      </c>
      <c r="BF23">
        <v>3150</v>
      </c>
      <c r="BG23">
        <v>13.3</v>
      </c>
      <c r="BH23">
        <v>13.6</v>
      </c>
      <c r="BI23">
        <v>13.4</v>
      </c>
      <c r="BJ23">
        <v>2.16</v>
      </c>
      <c r="BK23">
        <v>2.27</v>
      </c>
      <c r="BL23">
        <v>2.2400000000000002</v>
      </c>
      <c r="BM23">
        <v>5422</v>
      </c>
      <c r="BN23">
        <v>6044</v>
      </c>
      <c r="BO23">
        <v>5829</v>
      </c>
      <c r="BP23">
        <v>2051</v>
      </c>
      <c r="BQ23">
        <v>2249</v>
      </c>
      <c r="BR23">
        <v>2190</v>
      </c>
      <c r="BS23">
        <v>828</v>
      </c>
      <c r="BT23">
        <v>864</v>
      </c>
      <c r="BU23">
        <v>850</v>
      </c>
      <c r="BV23">
        <v>143.4</v>
      </c>
      <c r="BW23">
        <v>143.6</v>
      </c>
      <c r="BX23">
        <v>143.5</v>
      </c>
      <c r="BY23">
        <v>87.4</v>
      </c>
      <c r="BZ23">
        <v>88.4</v>
      </c>
      <c r="CA23">
        <v>87.9</v>
      </c>
      <c r="CB23">
        <v>93.1</v>
      </c>
      <c r="CC23">
        <v>94.1</v>
      </c>
      <c r="CD23">
        <v>93.5</v>
      </c>
      <c r="CE23">
        <v>5.4</v>
      </c>
      <c r="CF23">
        <v>5.8</v>
      </c>
      <c r="CG23">
        <v>5.6</v>
      </c>
      <c r="CH23">
        <v>27.2</v>
      </c>
      <c r="CI23">
        <v>30.1</v>
      </c>
      <c r="CJ23">
        <v>28.3</v>
      </c>
      <c r="CK23">
        <v>270</v>
      </c>
      <c r="CL23">
        <v>282</v>
      </c>
      <c r="CM23">
        <v>275</v>
      </c>
      <c r="CN23">
        <v>8.6</v>
      </c>
      <c r="CO23">
        <v>10.1</v>
      </c>
      <c r="CP23">
        <v>9.3000000000000007</v>
      </c>
      <c r="CQ23">
        <v>1.1000000000000001</v>
      </c>
      <c r="CR23">
        <v>1.5</v>
      </c>
      <c r="CS23">
        <v>1.4</v>
      </c>
      <c r="CT23">
        <v>0.49</v>
      </c>
      <c r="CU23">
        <v>0.51</v>
      </c>
      <c r="CV23">
        <v>0.5</v>
      </c>
      <c r="CW23">
        <v>35</v>
      </c>
      <c r="CX23">
        <v>35</v>
      </c>
      <c r="CY23">
        <v>35</v>
      </c>
      <c r="CZ23">
        <v>108</v>
      </c>
      <c r="DA23">
        <v>140</v>
      </c>
      <c r="DB23">
        <v>124</v>
      </c>
      <c r="DC23">
        <v>1660</v>
      </c>
      <c r="DD23">
        <v>720</v>
      </c>
      <c r="DE23">
        <v>540</v>
      </c>
      <c r="DF23">
        <v>1650</v>
      </c>
      <c r="DG23">
        <v>8.1299999999999997E-2</v>
      </c>
      <c r="DH23">
        <v>8.6400000000000005E-2</v>
      </c>
      <c r="DI23">
        <v>8.3799999999999999E-2</v>
      </c>
      <c r="DJ23">
        <v>8.3799999999999999E-2</v>
      </c>
      <c r="DK23">
        <v>0.1016</v>
      </c>
      <c r="DL23">
        <v>9.4E-2</v>
      </c>
      <c r="DM23">
        <v>6.8599999999999994E-2</v>
      </c>
      <c r="DN23">
        <v>7.1099999999999997E-2</v>
      </c>
      <c r="DO23">
        <v>7.0499999999999993E-2</v>
      </c>
      <c r="DP23">
        <v>7.3700000000000002E-2</v>
      </c>
      <c r="DQ23">
        <v>7.6200000000000004E-2</v>
      </c>
      <c r="DR23">
        <v>7.5600000000000001E-2</v>
      </c>
      <c r="DS23">
        <v>6.3500000000000001E-2</v>
      </c>
      <c r="DT23">
        <v>7.6200000000000004E-2</v>
      </c>
      <c r="DU23">
        <v>6.9800000000000001E-2</v>
      </c>
      <c r="DV23">
        <v>2.5000000000000001E-3</v>
      </c>
      <c r="DW23">
        <v>1</v>
      </c>
      <c r="DX23">
        <v>3.0499999999999999E-2</v>
      </c>
      <c r="DY23">
        <v>640</v>
      </c>
      <c r="DZ23">
        <v>152</v>
      </c>
      <c r="EA23">
        <v>8252</v>
      </c>
      <c r="EB23" t="s">
        <v>188</v>
      </c>
      <c r="EC23">
        <v>1282</v>
      </c>
      <c r="ED23">
        <v>2405</v>
      </c>
      <c r="EE23" t="s">
        <v>142</v>
      </c>
      <c r="EF23">
        <v>18</v>
      </c>
      <c r="EG23">
        <v>20010219</v>
      </c>
      <c r="EH23" t="s">
        <v>483</v>
      </c>
      <c r="EI23">
        <v>152</v>
      </c>
      <c r="EJ23" t="s">
        <v>143</v>
      </c>
    </row>
    <row r="24" spans="1:140">
      <c r="A24" t="s">
        <v>160</v>
      </c>
      <c r="B24">
        <v>4</v>
      </c>
      <c r="C24">
        <v>6.9</v>
      </c>
      <c r="D24">
        <v>38033</v>
      </c>
      <c r="E24" t="s">
        <v>144</v>
      </c>
      <c r="F24" t="s">
        <v>145</v>
      </c>
      <c r="G24">
        <v>20010301</v>
      </c>
      <c r="H24" t="s">
        <v>255</v>
      </c>
      <c r="I24" t="s">
        <v>236</v>
      </c>
      <c r="J24">
        <v>20010302</v>
      </c>
      <c r="K24">
        <v>20010901</v>
      </c>
      <c r="L24">
        <v>19</v>
      </c>
      <c r="N24" s="2">
        <f t="shared" si="0"/>
        <v>0</v>
      </c>
      <c r="O24" s="27">
        <f t="shared" si="1"/>
        <v>-0.32350000000000001</v>
      </c>
      <c r="P24">
        <v>-0.32350000000000001</v>
      </c>
      <c r="Q24">
        <f t="shared" si="2"/>
        <v>-4.0547019217302846E-2</v>
      </c>
      <c r="R24">
        <f t="shared" si="3"/>
        <v>0</v>
      </c>
      <c r="S24">
        <f t="shared" si="4"/>
        <v>-0.32350000000000001</v>
      </c>
      <c r="T24" s="36">
        <f t="shared" si="5"/>
        <v>26.4</v>
      </c>
      <c r="U24">
        <f t="shared" si="6"/>
        <v>-3.3058313660921136E-2</v>
      </c>
      <c r="V24" s="26">
        <f t="shared" si="7"/>
        <v>3.3058313660921136E-2</v>
      </c>
      <c r="W24" s="25">
        <f t="shared" si="8"/>
        <v>-0.36305210792384857</v>
      </c>
      <c r="X24" s="36">
        <f t="shared" si="9"/>
        <v>26.241320094427579</v>
      </c>
      <c r="Y24">
        <f t="shared" si="10"/>
        <v>-0.36305210792384857</v>
      </c>
      <c r="Z24">
        <f t="shared" si="11"/>
        <v>0</v>
      </c>
      <c r="AA24">
        <f t="shared" si="12"/>
        <v>-3.3058313660921136E-2</v>
      </c>
      <c r="AB24">
        <f t="shared" si="13"/>
        <v>0</v>
      </c>
      <c r="AC24">
        <f t="shared" si="14"/>
        <v>0</v>
      </c>
      <c r="AD24">
        <f t="shared" si="15"/>
        <v>0</v>
      </c>
      <c r="AE24">
        <f t="shared" si="16"/>
        <v>1</v>
      </c>
      <c r="AF24">
        <f t="shared" si="17"/>
        <v>1</v>
      </c>
      <c r="AG24" s="2">
        <f t="shared" si="18"/>
        <v>-1.734</v>
      </c>
      <c r="AH24" s="2">
        <f t="shared" si="19"/>
        <v>1.734</v>
      </c>
      <c r="AI24" s="2">
        <f t="shared" si="20"/>
        <v>-2.0659999999999998</v>
      </c>
      <c r="AJ24" s="2">
        <f t="shared" si="21"/>
        <v>2.0659999999999998</v>
      </c>
      <c r="AK24" t="s">
        <v>147</v>
      </c>
      <c r="AL24">
        <v>143.5</v>
      </c>
      <c r="AM24">
        <v>20010227</v>
      </c>
      <c r="AN24" t="s">
        <v>138</v>
      </c>
      <c r="AO24" t="s">
        <v>488</v>
      </c>
      <c r="AP24">
        <v>9903160</v>
      </c>
      <c r="AQ24">
        <v>40</v>
      </c>
      <c r="AR24">
        <v>76.56</v>
      </c>
      <c r="AS24">
        <v>66.900000000000006</v>
      </c>
      <c r="AT24">
        <v>10.91</v>
      </c>
      <c r="AU24">
        <v>10.24</v>
      </c>
      <c r="AV24">
        <v>10.38</v>
      </c>
      <c r="AW24">
        <v>290</v>
      </c>
      <c r="AX24" t="s">
        <v>489</v>
      </c>
      <c r="AY24">
        <v>40</v>
      </c>
      <c r="AZ24">
        <v>3.8</v>
      </c>
      <c r="BA24">
        <v>3.1</v>
      </c>
      <c r="BB24">
        <v>6.9</v>
      </c>
      <c r="BC24">
        <v>0</v>
      </c>
      <c r="BD24">
        <v>3145</v>
      </c>
      <c r="BE24">
        <v>3151</v>
      </c>
      <c r="BF24">
        <v>3150</v>
      </c>
      <c r="BG24">
        <v>13.2</v>
      </c>
      <c r="BH24">
        <v>13.8</v>
      </c>
      <c r="BI24">
        <v>13.5</v>
      </c>
      <c r="BJ24">
        <v>2.2000000000000002</v>
      </c>
      <c r="BK24">
        <v>2.2599999999999998</v>
      </c>
      <c r="BL24">
        <v>2.23</v>
      </c>
      <c r="BM24">
        <v>4914</v>
      </c>
      <c r="BN24">
        <v>5930</v>
      </c>
      <c r="BO24">
        <v>5633</v>
      </c>
      <c r="BP24">
        <v>1984</v>
      </c>
      <c r="BQ24">
        <v>2285</v>
      </c>
      <c r="BR24">
        <v>2133</v>
      </c>
      <c r="BS24">
        <v>840</v>
      </c>
      <c r="BT24">
        <v>860</v>
      </c>
      <c r="BU24">
        <v>850</v>
      </c>
      <c r="BV24">
        <v>142.5</v>
      </c>
      <c r="BW24">
        <v>143.6</v>
      </c>
      <c r="BX24">
        <v>143.5</v>
      </c>
      <c r="BY24">
        <v>87.7</v>
      </c>
      <c r="BZ24">
        <v>88</v>
      </c>
      <c r="CA24">
        <v>87.9</v>
      </c>
      <c r="CB24">
        <v>93.4</v>
      </c>
      <c r="CC24">
        <v>93.6</v>
      </c>
      <c r="CD24">
        <v>93.5</v>
      </c>
      <c r="CE24">
        <v>5.6</v>
      </c>
      <c r="CF24">
        <v>5.6</v>
      </c>
      <c r="CG24">
        <v>5.6</v>
      </c>
      <c r="CH24">
        <v>27.2</v>
      </c>
      <c r="CI24">
        <v>29</v>
      </c>
      <c r="CJ24">
        <v>28.4</v>
      </c>
      <c r="CK24">
        <v>265</v>
      </c>
      <c r="CL24">
        <v>284</v>
      </c>
      <c r="CM24">
        <v>278</v>
      </c>
      <c r="CN24">
        <v>8.4</v>
      </c>
      <c r="CO24">
        <v>10.6</v>
      </c>
      <c r="CP24">
        <v>8.9</v>
      </c>
      <c r="CQ24">
        <v>0</v>
      </c>
      <c r="CR24">
        <v>1.9</v>
      </c>
      <c r="CS24">
        <v>1</v>
      </c>
      <c r="CT24">
        <v>0.5</v>
      </c>
      <c r="CU24">
        <v>0.51</v>
      </c>
      <c r="CV24">
        <v>0.5</v>
      </c>
      <c r="CW24">
        <v>35</v>
      </c>
      <c r="CX24">
        <v>35</v>
      </c>
      <c r="CY24">
        <v>35</v>
      </c>
      <c r="CZ24">
        <v>85</v>
      </c>
      <c r="DA24">
        <v>137</v>
      </c>
      <c r="DB24">
        <v>127</v>
      </c>
      <c r="DC24">
        <v>1660</v>
      </c>
      <c r="DD24">
        <v>720</v>
      </c>
      <c r="DE24">
        <v>540</v>
      </c>
      <c r="DF24">
        <v>1550</v>
      </c>
      <c r="DG24">
        <v>7.6200000000000004E-2</v>
      </c>
      <c r="DH24">
        <v>8.1299999999999997E-2</v>
      </c>
      <c r="DI24">
        <v>7.9399999999999998E-2</v>
      </c>
      <c r="DJ24">
        <v>9.9099999999999994E-2</v>
      </c>
      <c r="DK24">
        <v>0.1041</v>
      </c>
      <c r="DL24">
        <v>0.1022</v>
      </c>
      <c r="DM24">
        <v>6.0999999999999999E-2</v>
      </c>
      <c r="DN24">
        <v>6.3500000000000001E-2</v>
      </c>
      <c r="DO24">
        <v>6.1600000000000002E-2</v>
      </c>
      <c r="DP24">
        <v>5.8400000000000001E-2</v>
      </c>
      <c r="DQ24">
        <v>6.3500000000000001E-2</v>
      </c>
      <c r="DR24">
        <v>6.0299999999999999E-2</v>
      </c>
      <c r="DS24">
        <v>6.6000000000000003E-2</v>
      </c>
      <c r="DT24">
        <v>7.3700000000000002E-2</v>
      </c>
      <c r="DU24">
        <v>6.9800000000000001E-2</v>
      </c>
      <c r="DV24">
        <v>2.5000000000000001E-3</v>
      </c>
      <c r="DW24">
        <v>1</v>
      </c>
      <c r="DX24">
        <v>3.56E-2</v>
      </c>
      <c r="DY24">
        <v>1</v>
      </c>
      <c r="DZ24">
        <v>205</v>
      </c>
      <c r="EA24">
        <v>8252</v>
      </c>
      <c r="EB24" t="s">
        <v>188</v>
      </c>
      <c r="EC24">
        <v>1038</v>
      </c>
      <c r="ED24">
        <v>2405</v>
      </c>
      <c r="EE24" t="s">
        <v>142</v>
      </c>
      <c r="EF24">
        <v>1</v>
      </c>
      <c r="EG24">
        <v>20010301</v>
      </c>
      <c r="EH24" t="s">
        <v>255</v>
      </c>
      <c r="EI24">
        <v>205</v>
      </c>
      <c r="EJ24" t="s">
        <v>143</v>
      </c>
    </row>
    <row r="25" spans="1:140">
      <c r="A25" t="s">
        <v>160</v>
      </c>
      <c r="B25">
        <v>2</v>
      </c>
      <c r="C25">
        <v>13.1</v>
      </c>
      <c r="D25">
        <v>40335</v>
      </c>
      <c r="E25">
        <v>1006</v>
      </c>
      <c r="F25" t="s">
        <v>145</v>
      </c>
      <c r="G25">
        <v>20010512</v>
      </c>
      <c r="H25" t="s">
        <v>500</v>
      </c>
      <c r="I25" t="s">
        <v>236</v>
      </c>
      <c r="J25">
        <v>20010517</v>
      </c>
      <c r="K25">
        <v>20011112</v>
      </c>
      <c r="L25">
        <v>20</v>
      </c>
      <c r="N25" s="2">
        <f t="shared" si="0"/>
        <v>0</v>
      </c>
      <c r="O25" s="27">
        <f t="shared" si="1"/>
        <v>-0.53649999999999998</v>
      </c>
      <c r="P25">
        <v>-0.53649999999999998</v>
      </c>
      <c r="Q25">
        <f t="shared" si="2"/>
        <v>-0.13973761537384227</v>
      </c>
      <c r="R25">
        <f t="shared" si="3"/>
        <v>0</v>
      </c>
      <c r="S25">
        <f t="shared" si="4"/>
        <v>-0.53649999999999998</v>
      </c>
      <c r="T25" s="36">
        <f t="shared" si="5"/>
        <v>26.4</v>
      </c>
      <c r="U25">
        <f t="shared" si="6"/>
        <v>-0.13374665092873692</v>
      </c>
      <c r="V25" s="26">
        <f t="shared" si="7"/>
        <v>0.13374665092873692</v>
      </c>
      <c r="W25" s="25">
        <f t="shared" si="8"/>
        <v>-0.50344168633907882</v>
      </c>
      <c r="X25" s="36">
        <f t="shared" si="9"/>
        <v>25.758016075542063</v>
      </c>
      <c r="Y25">
        <f t="shared" si="10"/>
        <v>-0.50344168633907882</v>
      </c>
      <c r="Z25">
        <f t="shared" si="11"/>
        <v>0</v>
      </c>
      <c r="AA25">
        <f t="shared" si="12"/>
        <v>-0.13374665092873692</v>
      </c>
      <c r="AB25">
        <f t="shared" si="13"/>
        <v>0</v>
      </c>
      <c r="AC25">
        <f t="shared" si="14"/>
        <v>0</v>
      </c>
      <c r="AD25">
        <f t="shared" si="15"/>
        <v>0</v>
      </c>
      <c r="AE25">
        <f t="shared" si="16"/>
        <v>0</v>
      </c>
      <c r="AF25">
        <f t="shared" si="17"/>
        <v>0</v>
      </c>
      <c r="AG25" s="2">
        <f t="shared" si="18"/>
        <v>-1.734</v>
      </c>
      <c r="AH25" s="2">
        <f t="shared" si="19"/>
        <v>1.734</v>
      </c>
      <c r="AI25" s="2">
        <f t="shared" si="20"/>
        <v>-2.0659999999999998</v>
      </c>
      <c r="AJ25" s="2">
        <f t="shared" si="21"/>
        <v>2.0659999999999998</v>
      </c>
      <c r="AK25" t="s">
        <v>151</v>
      </c>
      <c r="AL25">
        <v>143.5</v>
      </c>
      <c r="AM25">
        <v>20010510</v>
      </c>
      <c r="AN25" t="s">
        <v>138</v>
      </c>
      <c r="AO25" t="s">
        <v>501</v>
      </c>
      <c r="AP25">
        <v>9903160</v>
      </c>
      <c r="AQ25">
        <v>40</v>
      </c>
      <c r="AR25">
        <v>60.04</v>
      </c>
      <c r="AS25">
        <v>52.15</v>
      </c>
      <c r="AT25">
        <v>10.19</v>
      </c>
      <c r="AU25">
        <v>8.9499999999999993</v>
      </c>
      <c r="AV25">
        <v>9.07</v>
      </c>
      <c r="AW25">
        <v>220</v>
      </c>
      <c r="AX25" t="s">
        <v>502</v>
      </c>
      <c r="AY25">
        <v>40</v>
      </c>
      <c r="AZ25">
        <v>6.2</v>
      </c>
      <c r="BA25">
        <v>6.9</v>
      </c>
      <c r="BB25">
        <v>13.1</v>
      </c>
      <c r="BC25">
        <v>0</v>
      </c>
      <c r="BD25">
        <v>3142</v>
      </c>
      <c r="BE25">
        <v>3164</v>
      </c>
      <c r="BF25">
        <v>3150</v>
      </c>
      <c r="BG25">
        <v>13.2</v>
      </c>
      <c r="BH25">
        <v>13.9</v>
      </c>
      <c r="BI25">
        <v>13.5</v>
      </c>
      <c r="BJ25">
        <v>2.16</v>
      </c>
      <c r="BK25">
        <v>2.39</v>
      </c>
      <c r="BL25">
        <v>2.2799999999999998</v>
      </c>
      <c r="BM25">
        <v>5311</v>
      </c>
      <c r="BN25">
        <v>6571</v>
      </c>
      <c r="BO25">
        <v>6150</v>
      </c>
      <c r="BP25">
        <v>1952</v>
      </c>
      <c r="BQ25">
        <v>2523</v>
      </c>
      <c r="BR25">
        <v>2254</v>
      </c>
      <c r="BS25">
        <v>820</v>
      </c>
      <c r="BT25">
        <v>869</v>
      </c>
      <c r="BU25">
        <v>856</v>
      </c>
      <c r="BV25">
        <v>143.19999999999999</v>
      </c>
      <c r="BW25">
        <v>144.80000000000001</v>
      </c>
      <c r="BX25">
        <v>143.80000000000001</v>
      </c>
      <c r="BY25">
        <v>87.3</v>
      </c>
      <c r="BZ25">
        <v>87.9</v>
      </c>
      <c r="CA25">
        <v>87.7</v>
      </c>
      <c r="CB25">
        <v>92.9</v>
      </c>
      <c r="CC25">
        <v>93.9</v>
      </c>
      <c r="CD25">
        <v>93.6</v>
      </c>
      <c r="CE25">
        <v>5.6</v>
      </c>
      <c r="CF25">
        <v>6.1</v>
      </c>
      <c r="CG25">
        <v>5.9</v>
      </c>
      <c r="CH25">
        <v>27.3</v>
      </c>
      <c r="CI25">
        <v>35.6</v>
      </c>
      <c r="CJ25">
        <v>30.8</v>
      </c>
      <c r="CK25">
        <v>268</v>
      </c>
      <c r="CL25">
        <v>284</v>
      </c>
      <c r="CM25">
        <v>277</v>
      </c>
      <c r="CN25">
        <v>7</v>
      </c>
      <c r="CO25">
        <v>10.4</v>
      </c>
      <c r="CP25">
        <v>8.6</v>
      </c>
      <c r="CQ25">
        <v>0.2</v>
      </c>
      <c r="CR25">
        <v>0.6</v>
      </c>
      <c r="CS25">
        <v>0.5</v>
      </c>
      <c r="CT25">
        <v>0.43</v>
      </c>
      <c r="CU25">
        <v>0.64</v>
      </c>
      <c r="CV25">
        <v>0.49</v>
      </c>
      <c r="CW25">
        <v>35</v>
      </c>
      <c r="CX25">
        <v>35</v>
      </c>
      <c r="CY25">
        <v>35</v>
      </c>
      <c r="CZ25">
        <v>148</v>
      </c>
      <c r="DA25">
        <v>183</v>
      </c>
      <c r="DB25">
        <v>169</v>
      </c>
      <c r="DC25">
        <v>1660</v>
      </c>
      <c r="DD25">
        <v>720</v>
      </c>
      <c r="DE25">
        <v>540</v>
      </c>
      <c r="DF25">
        <v>1620</v>
      </c>
      <c r="DG25">
        <v>9.4E-2</v>
      </c>
      <c r="DH25">
        <v>9.4E-2</v>
      </c>
      <c r="DI25">
        <v>9.4E-2</v>
      </c>
      <c r="DJ25">
        <v>8.3799999999999999E-2</v>
      </c>
      <c r="DK25">
        <v>9.9099999999999994E-2</v>
      </c>
      <c r="DL25">
        <v>9.3299999999999994E-2</v>
      </c>
      <c r="DM25">
        <v>7.1099999999999997E-2</v>
      </c>
      <c r="DN25">
        <v>7.6200000000000004E-2</v>
      </c>
      <c r="DO25">
        <v>7.4300000000000005E-2</v>
      </c>
      <c r="DP25">
        <v>5.8400000000000001E-2</v>
      </c>
      <c r="DQ25">
        <v>6.0999999999999999E-2</v>
      </c>
      <c r="DR25">
        <v>5.9700000000000003E-2</v>
      </c>
      <c r="DS25">
        <v>6.0999999999999999E-2</v>
      </c>
      <c r="DT25">
        <v>7.6200000000000004E-2</v>
      </c>
      <c r="DU25">
        <v>6.7900000000000002E-2</v>
      </c>
      <c r="DV25">
        <v>2.5000000000000001E-3</v>
      </c>
      <c r="DW25">
        <v>2</v>
      </c>
      <c r="DX25">
        <v>3.56E-2</v>
      </c>
      <c r="DY25">
        <v>1570</v>
      </c>
      <c r="DZ25">
        <v>103</v>
      </c>
      <c r="EA25">
        <v>8252</v>
      </c>
      <c r="EB25" t="s">
        <v>188</v>
      </c>
      <c r="EC25">
        <v>1243</v>
      </c>
      <c r="ED25">
        <v>2405</v>
      </c>
      <c r="EE25" t="s">
        <v>142</v>
      </c>
      <c r="EF25" t="s">
        <v>503</v>
      </c>
      <c r="EG25">
        <v>20010512</v>
      </c>
      <c r="EH25" t="s">
        <v>500</v>
      </c>
      <c r="EI25">
        <v>103</v>
      </c>
      <c r="EJ25" t="s">
        <v>143</v>
      </c>
    </row>
    <row r="26" spans="1:140">
      <c r="A26" t="s">
        <v>160</v>
      </c>
      <c r="B26">
        <v>4</v>
      </c>
      <c r="C26">
        <v>16.399999999999999</v>
      </c>
      <c r="D26">
        <v>40337</v>
      </c>
      <c r="E26">
        <v>1006</v>
      </c>
      <c r="F26" t="s">
        <v>145</v>
      </c>
      <c r="G26">
        <v>20010625</v>
      </c>
      <c r="H26" t="s">
        <v>504</v>
      </c>
      <c r="I26" t="s">
        <v>236</v>
      </c>
      <c r="J26">
        <v>20010625</v>
      </c>
      <c r="K26">
        <v>20011225</v>
      </c>
      <c r="L26">
        <v>21</v>
      </c>
      <c r="N26" s="2">
        <f t="shared" si="0"/>
        <v>0</v>
      </c>
      <c r="O26" s="27">
        <f t="shared" si="1"/>
        <v>0.17169999999999999</v>
      </c>
      <c r="P26">
        <v>0.17169999999999999</v>
      </c>
      <c r="Q26">
        <f t="shared" si="2"/>
        <v>-7.7450092299073819E-2</v>
      </c>
      <c r="R26">
        <f t="shared" si="3"/>
        <v>0</v>
      </c>
      <c r="S26">
        <f t="shared" si="4"/>
        <v>0.17169999999999999</v>
      </c>
      <c r="T26" s="36">
        <f t="shared" si="5"/>
        <v>26.4</v>
      </c>
      <c r="U26">
        <f t="shared" si="6"/>
        <v>-7.2657320742989528E-2</v>
      </c>
      <c r="V26" s="26">
        <f t="shared" si="7"/>
        <v>7.2657320742989528E-2</v>
      </c>
      <c r="W26" s="25">
        <f t="shared" si="8"/>
        <v>0.30544665092873691</v>
      </c>
      <c r="X26" s="36">
        <f t="shared" si="9"/>
        <v>26.051244860433648</v>
      </c>
      <c r="Y26">
        <f t="shared" si="10"/>
        <v>0.30544665092873691</v>
      </c>
      <c r="Z26">
        <f t="shared" si="11"/>
        <v>0</v>
      </c>
      <c r="AA26">
        <f t="shared" si="12"/>
        <v>-7.2657320742989528E-2</v>
      </c>
      <c r="AB26">
        <f t="shared" si="13"/>
        <v>0</v>
      </c>
      <c r="AC26">
        <f t="shared" si="14"/>
        <v>0</v>
      </c>
      <c r="AD26">
        <f t="shared" si="15"/>
        <v>0</v>
      </c>
      <c r="AE26">
        <f t="shared" si="16"/>
        <v>1</v>
      </c>
      <c r="AF26">
        <f t="shared" si="17"/>
        <v>1</v>
      </c>
      <c r="AG26" s="2">
        <f t="shared" si="18"/>
        <v>-1.734</v>
      </c>
      <c r="AH26" s="2">
        <f t="shared" si="19"/>
        <v>1.734</v>
      </c>
      <c r="AI26" s="2">
        <f t="shared" si="20"/>
        <v>-2.0659999999999998</v>
      </c>
      <c r="AJ26" s="2">
        <f t="shared" si="21"/>
        <v>2.0659999999999998</v>
      </c>
      <c r="AK26" t="s">
        <v>151</v>
      </c>
      <c r="AL26">
        <v>143.5</v>
      </c>
      <c r="AM26">
        <v>20010623</v>
      </c>
      <c r="AN26" t="s">
        <v>138</v>
      </c>
      <c r="AO26" t="s">
        <v>505</v>
      </c>
      <c r="AP26">
        <v>9903160</v>
      </c>
      <c r="AQ26">
        <v>40</v>
      </c>
      <c r="AR26">
        <v>59.75</v>
      </c>
      <c r="AS26">
        <v>52.38</v>
      </c>
      <c r="AT26">
        <v>10.210000000000001</v>
      </c>
      <c r="AU26">
        <v>9</v>
      </c>
      <c r="AV26">
        <v>9.17</v>
      </c>
      <c r="AW26">
        <v>290</v>
      </c>
      <c r="AX26" t="s">
        <v>506</v>
      </c>
      <c r="AY26">
        <v>40</v>
      </c>
      <c r="AZ26">
        <v>8.4</v>
      </c>
      <c r="BA26">
        <v>8</v>
      </c>
      <c r="BB26">
        <v>16.399999999999999</v>
      </c>
      <c r="BC26">
        <v>0</v>
      </c>
      <c r="BD26">
        <v>3150</v>
      </c>
      <c r="BE26">
        <v>3151</v>
      </c>
      <c r="BF26">
        <v>3150</v>
      </c>
      <c r="BG26">
        <v>13.4</v>
      </c>
      <c r="BH26">
        <v>13.7</v>
      </c>
      <c r="BI26">
        <v>13.5</v>
      </c>
      <c r="BJ26">
        <v>2.1800000000000002</v>
      </c>
      <c r="BK26">
        <v>2.23</v>
      </c>
      <c r="BL26">
        <v>2.2000000000000002</v>
      </c>
      <c r="BM26">
        <v>4702</v>
      </c>
      <c r="BN26">
        <v>5277</v>
      </c>
      <c r="BO26">
        <v>4914</v>
      </c>
      <c r="BP26">
        <v>2094</v>
      </c>
      <c r="BQ26">
        <v>2231</v>
      </c>
      <c r="BR26">
        <v>2171</v>
      </c>
      <c r="BS26">
        <v>827</v>
      </c>
      <c r="BT26">
        <v>851</v>
      </c>
      <c r="BU26">
        <v>849</v>
      </c>
      <c r="BV26">
        <v>143.5</v>
      </c>
      <c r="BW26">
        <v>143.6</v>
      </c>
      <c r="BX26">
        <v>143.5</v>
      </c>
      <c r="BY26">
        <v>87.4</v>
      </c>
      <c r="BZ26">
        <v>88.2</v>
      </c>
      <c r="CA26">
        <v>87.9</v>
      </c>
      <c r="CB26">
        <v>93</v>
      </c>
      <c r="CC26">
        <v>93.8</v>
      </c>
      <c r="CD26">
        <v>93.5</v>
      </c>
      <c r="CE26">
        <v>5.5</v>
      </c>
      <c r="CF26">
        <v>5.6</v>
      </c>
      <c r="CG26">
        <v>5.6</v>
      </c>
      <c r="CH26">
        <v>28.3</v>
      </c>
      <c r="CI26">
        <v>33</v>
      </c>
      <c r="CJ26">
        <v>30.1</v>
      </c>
      <c r="CK26">
        <v>266</v>
      </c>
      <c r="CL26">
        <v>275</v>
      </c>
      <c r="CM26">
        <v>270</v>
      </c>
      <c r="CN26">
        <v>8.6999999999999993</v>
      </c>
      <c r="CO26">
        <v>9</v>
      </c>
      <c r="CP26">
        <v>8.9</v>
      </c>
      <c r="CQ26">
        <v>0</v>
      </c>
      <c r="CR26">
        <v>1.8</v>
      </c>
      <c r="CS26">
        <v>0.7</v>
      </c>
      <c r="CT26">
        <v>0.5</v>
      </c>
      <c r="CU26">
        <v>0.51</v>
      </c>
      <c r="CV26">
        <v>0.5</v>
      </c>
      <c r="CW26">
        <v>35</v>
      </c>
      <c r="CX26">
        <v>35</v>
      </c>
      <c r="CY26">
        <v>35</v>
      </c>
      <c r="CZ26">
        <v>109</v>
      </c>
      <c r="DA26">
        <v>191</v>
      </c>
      <c r="DB26">
        <v>177</v>
      </c>
      <c r="DC26">
        <v>1660</v>
      </c>
      <c r="DD26">
        <v>720</v>
      </c>
      <c r="DE26">
        <v>540</v>
      </c>
      <c r="DF26">
        <v>1550</v>
      </c>
      <c r="DG26">
        <v>9.4E-2</v>
      </c>
      <c r="DH26">
        <v>9.6500000000000002E-2</v>
      </c>
      <c r="DI26">
        <v>9.5899999999999999E-2</v>
      </c>
      <c r="DJ26">
        <v>9.9099999999999994E-2</v>
      </c>
      <c r="DK26">
        <v>0.10920000000000001</v>
      </c>
      <c r="DL26">
        <v>0.10349999999999999</v>
      </c>
      <c r="DM26">
        <v>6.6000000000000003E-2</v>
      </c>
      <c r="DN26">
        <v>7.1099999999999997E-2</v>
      </c>
      <c r="DO26">
        <v>6.7299999999999999E-2</v>
      </c>
      <c r="DP26">
        <v>6.8599999999999994E-2</v>
      </c>
      <c r="DQ26">
        <v>7.1099999999999997E-2</v>
      </c>
      <c r="DR26">
        <v>6.9199999999999998E-2</v>
      </c>
      <c r="DS26">
        <v>7.3700000000000002E-2</v>
      </c>
      <c r="DT26">
        <v>7.6200000000000004E-2</v>
      </c>
      <c r="DU26">
        <v>7.4300000000000005E-2</v>
      </c>
      <c r="DV26">
        <v>5.1000000000000004E-3</v>
      </c>
      <c r="DW26">
        <v>1</v>
      </c>
      <c r="DX26">
        <v>5.0799999999999998E-2</v>
      </c>
      <c r="DY26">
        <v>640</v>
      </c>
      <c r="DZ26">
        <v>152</v>
      </c>
      <c r="EA26">
        <v>8252</v>
      </c>
      <c r="EB26" t="s">
        <v>188</v>
      </c>
      <c r="EC26">
        <v>432</v>
      </c>
      <c r="ED26">
        <v>2405</v>
      </c>
      <c r="EE26" t="s">
        <v>142</v>
      </c>
      <c r="EF26">
        <v>34</v>
      </c>
      <c r="EG26">
        <v>20010625</v>
      </c>
      <c r="EH26" t="s">
        <v>504</v>
      </c>
      <c r="EI26">
        <v>152</v>
      </c>
      <c r="EJ26" t="s">
        <v>143</v>
      </c>
    </row>
    <row r="27" spans="1:140">
      <c r="A27" t="s">
        <v>160</v>
      </c>
      <c r="B27">
        <v>4</v>
      </c>
      <c r="C27">
        <v>10.8</v>
      </c>
      <c r="D27">
        <v>40336</v>
      </c>
      <c r="E27" t="s">
        <v>144</v>
      </c>
      <c r="F27" t="s">
        <v>145</v>
      </c>
      <c r="G27">
        <v>20010630</v>
      </c>
      <c r="H27" t="s">
        <v>507</v>
      </c>
      <c r="I27" t="s">
        <v>236</v>
      </c>
      <c r="J27">
        <v>20010702</v>
      </c>
      <c r="K27">
        <v>20011230</v>
      </c>
      <c r="L27">
        <v>22</v>
      </c>
      <c r="N27" s="2">
        <f t="shared" si="0"/>
        <v>0</v>
      </c>
      <c r="O27" s="27">
        <f t="shared" si="1"/>
        <v>1.0417000000000001</v>
      </c>
      <c r="P27">
        <v>1.0417000000000001</v>
      </c>
      <c r="Q27">
        <f t="shared" si="2"/>
        <v>0.14637992616074097</v>
      </c>
      <c r="R27">
        <f t="shared" si="3"/>
        <v>0</v>
      </c>
      <c r="S27">
        <f t="shared" si="4"/>
        <v>1.0417000000000001</v>
      </c>
      <c r="T27" s="36">
        <f t="shared" si="5"/>
        <v>26.4</v>
      </c>
      <c r="U27">
        <f t="shared" si="6"/>
        <v>0.1502141434056084</v>
      </c>
      <c r="V27" s="26">
        <f t="shared" si="7"/>
        <v>-0.1502141434056084</v>
      </c>
      <c r="W27" s="25">
        <f t="shared" si="8"/>
        <v>1.1143573207429895</v>
      </c>
      <c r="X27" s="36">
        <f t="shared" si="9"/>
        <v>27.121027888346919</v>
      </c>
      <c r="Y27">
        <f t="shared" si="10"/>
        <v>1.1143573207429895</v>
      </c>
      <c r="Z27">
        <f t="shared" si="11"/>
        <v>0</v>
      </c>
      <c r="AA27">
        <f t="shared" si="12"/>
        <v>0.1502141434056084</v>
      </c>
      <c r="AB27">
        <f t="shared" si="13"/>
        <v>0</v>
      </c>
      <c r="AC27">
        <f t="shared" si="14"/>
        <v>0</v>
      </c>
      <c r="AD27">
        <f t="shared" si="15"/>
        <v>0</v>
      </c>
      <c r="AE27">
        <f t="shared" si="16"/>
        <v>0</v>
      </c>
      <c r="AF27">
        <f t="shared" si="17"/>
        <v>0</v>
      </c>
      <c r="AG27" s="2">
        <f t="shared" si="18"/>
        <v>-1.734</v>
      </c>
      <c r="AH27" s="2">
        <f t="shared" si="19"/>
        <v>1.734</v>
      </c>
      <c r="AI27" s="2">
        <f t="shared" si="20"/>
        <v>-2.0659999999999998</v>
      </c>
      <c r="AJ27" s="2">
        <f t="shared" si="21"/>
        <v>2.0659999999999998</v>
      </c>
      <c r="AK27" t="s">
        <v>147</v>
      </c>
      <c r="AL27">
        <v>143.5</v>
      </c>
      <c r="AM27">
        <v>20010628</v>
      </c>
      <c r="AN27" t="s">
        <v>138</v>
      </c>
      <c r="AO27" t="s">
        <v>508</v>
      </c>
      <c r="AP27">
        <v>9903160</v>
      </c>
      <c r="AQ27">
        <v>40</v>
      </c>
      <c r="AR27">
        <v>71.849999999999994</v>
      </c>
      <c r="AS27">
        <v>66.34</v>
      </c>
      <c r="AT27">
        <v>10.89</v>
      </c>
      <c r="AU27">
        <v>10.18</v>
      </c>
      <c r="AV27">
        <v>10.3</v>
      </c>
      <c r="AW27">
        <v>140</v>
      </c>
      <c r="AX27" t="s">
        <v>509</v>
      </c>
      <c r="AY27">
        <v>40</v>
      </c>
      <c r="AZ27">
        <v>8.9</v>
      </c>
      <c r="BA27">
        <v>1.9</v>
      </c>
      <c r="BB27">
        <v>10.8</v>
      </c>
      <c r="BC27">
        <v>0</v>
      </c>
      <c r="BD27">
        <v>3143</v>
      </c>
      <c r="BE27">
        <v>3153</v>
      </c>
      <c r="BF27">
        <v>3150</v>
      </c>
      <c r="BG27">
        <v>13.3</v>
      </c>
      <c r="BH27">
        <v>13.6</v>
      </c>
      <c r="BI27">
        <v>13.4</v>
      </c>
      <c r="BJ27">
        <v>2.19</v>
      </c>
      <c r="BK27">
        <v>2.3199999999999998</v>
      </c>
      <c r="BL27">
        <v>2.25</v>
      </c>
      <c r="BM27">
        <v>4807</v>
      </c>
      <c r="BN27">
        <v>6823</v>
      </c>
      <c r="BO27">
        <v>6040</v>
      </c>
      <c r="BP27">
        <v>1754</v>
      </c>
      <c r="BQ27">
        <v>2019</v>
      </c>
      <c r="BR27">
        <v>1895</v>
      </c>
      <c r="BS27">
        <v>837</v>
      </c>
      <c r="BT27">
        <v>850</v>
      </c>
      <c r="BU27">
        <v>849</v>
      </c>
      <c r="BV27">
        <v>143.5</v>
      </c>
      <c r="BW27">
        <v>143.5</v>
      </c>
      <c r="BX27">
        <v>143.5</v>
      </c>
      <c r="BY27">
        <v>87.8</v>
      </c>
      <c r="BZ27">
        <v>88.3</v>
      </c>
      <c r="CA27">
        <v>87.9</v>
      </c>
      <c r="CB27">
        <v>93.2</v>
      </c>
      <c r="CC27">
        <v>94</v>
      </c>
      <c r="CD27">
        <v>93.5</v>
      </c>
      <c r="CE27">
        <v>5.3</v>
      </c>
      <c r="CF27">
        <v>5.9</v>
      </c>
      <c r="CG27">
        <v>5.6</v>
      </c>
      <c r="CH27">
        <v>24.8</v>
      </c>
      <c r="CI27">
        <v>219.9</v>
      </c>
      <c r="CJ27">
        <v>76.3</v>
      </c>
      <c r="CK27">
        <v>269</v>
      </c>
      <c r="CL27">
        <v>280</v>
      </c>
      <c r="CM27">
        <v>276</v>
      </c>
      <c r="CN27">
        <v>8.3000000000000007</v>
      </c>
      <c r="CO27">
        <v>10.199999999999999</v>
      </c>
      <c r="CP27">
        <v>8.9</v>
      </c>
      <c r="CQ27">
        <v>0</v>
      </c>
      <c r="CR27">
        <v>1.9</v>
      </c>
      <c r="CS27">
        <v>0.5</v>
      </c>
      <c r="CT27">
        <v>0.48</v>
      </c>
      <c r="CU27">
        <v>0.52</v>
      </c>
      <c r="CV27">
        <v>0.5</v>
      </c>
      <c r="CW27">
        <v>35</v>
      </c>
      <c r="CX27">
        <v>35</v>
      </c>
      <c r="CY27">
        <v>35</v>
      </c>
      <c r="CZ27">
        <v>196</v>
      </c>
      <c r="DA27">
        <v>300</v>
      </c>
      <c r="DB27">
        <v>229</v>
      </c>
      <c r="DC27">
        <v>1660</v>
      </c>
      <c r="DD27">
        <v>720</v>
      </c>
      <c r="DE27">
        <v>540</v>
      </c>
      <c r="DF27">
        <v>1700</v>
      </c>
      <c r="DG27">
        <v>8.8900000000000007E-2</v>
      </c>
      <c r="DH27">
        <v>9.4E-2</v>
      </c>
      <c r="DI27">
        <v>9.0800000000000006E-2</v>
      </c>
      <c r="DJ27">
        <v>0.1041</v>
      </c>
      <c r="DK27">
        <v>0.1118</v>
      </c>
      <c r="DL27">
        <v>0.10730000000000001</v>
      </c>
      <c r="DM27">
        <v>6.3500000000000001E-2</v>
      </c>
      <c r="DN27">
        <v>6.6000000000000003E-2</v>
      </c>
      <c r="DO27">
        <v>6.54E-2</v>
      </c>
      <c r="DP27">
        <v>5.8400000000000001E-2</v>
      </c>
      <c r="DQ27">
        <v>7.3700000000000002E-2</v>
      </c>
      <c r="DR27">
        <v>6.6699999999999995E-2</v>
      </c>
      <c r="DS27">
        <v>6.3500000000000001E-2</v>
      </c>
      <c r="DT27">
        <v>6.8599999999999994E-2</v>
      </c>
      <c r="DU27">
        <v>6.6699999999999995E-2</v>
      </c>
      <c r="DV27">
        <v>2.5000000000000001E-3</v>
      </c>
      <c r="DW27">
        <v>2</v>
      </c>
      <c r="DX27">
        <v>5.33E-2</v>
      </c>
      <c r="DY27">
        <v>1</v>
      </c>
      <c r="DZ27">
        <v>205</v>
      </c>
      <c r="EA27">
        <v>8252</v>
      </c>
      <c r="EB27" t="s">
        <v>188</v>
      </c>
      <c r="EC27">
        <v>1038</v>
      </c>
      <c r="ED27">
        <v>2405</v>
      </c>
      <c r="EE27" t="s">
        <v>142</v>
      </c>
      <c r="EF27">
        <v>17</v>
      </c>
      <c r="EG27">
        <v>20010630</v>
      </c>
      <c r="EH27" t="s">
        <v>507</v>
      </c>
      <c r="EI27">
        <v>205</v>
      </c>
      <c r="EJ27" t="s">
        <v>143</v>
      </c>
    </row>
    <row r="28" spans="1:140">
      <c r="A28" t="s">
        <v>160</v>
      </c>
      <c r="B28">
        <v>2</v>
      </c>
      <c r="C28">
        <v>6.2</v>
      </c>
      <c r="D28">
        <v>40338</v>
      </c>
      <c r="E28" t="s">
        <v>144</v>
      </c>
      <c r="F28" t="s">
        <v>145</v>
      </c>
      <c r="G28">
        <v>20010710</v>
      </c>
      <c r="H28" t="s">
        <v>510</v>
      </c>
      <c r="I28" t="s">
        <v>236</v>
      </c>
      <c r="J28">
        <v>20010710</v>
      </c>
      <c r="K28">
        <v>20020110</v>
      </c>
      <c r="L28">
        <v>23</v>
      </c>
      <c r="N28" s="2">
        <f t="shared" si="0"/>
        <v>0</v>
      </c>
      <c r="O28" s="27">
        <f t="shared" si="1"/>
        <v>-0.875</v>
      </c>
      <c r="P28">
        <v>-0.875</v>
      </c>
      <c r="Q28">
        <f t="shared" si="2"/>
        <v>-5.7896059071407241E-2</v>
      </c>
      <c r="R28">
        <f t="shared" si="3"/>
        <v>0</v>
      </c>
      <c r="S28">
        <f t="shared" si="4"/>
        <v>-0.875</v>
      </c>
      <c r="T28" s="36">
        <f t="shared" si="5"/>
        <v>26.4</v>
      </c>
      <c r="U28">
        <f t="shared" si="6"/>
        <v>-5.4828685275513295E-2</v>
      </c>
      <c r="V28" s="26">
        <f t="shared" si="7"/>
        <v>5.4828685275513295E-2</v>
      </c>
      <c r="W28" s="25">
        <f t="shared" si="8"/>
        <v>-1.0252141434056083</v>
      </c>
      <c r="X28" s="36">
        <f t="shared" si="9"/>
        <v>26.136822310677534</v>
      </c>
      <c r="Y28">
        <f t="shared" si="10"/>
        <v>-1.0252141434056083</v>
      </c>
      <c r="Z28">
        <f t="shared" si="11"/>
        <v>0</v>
      </c>
      <c r="AA28">
        <f t="shared" si="12"/>
        <v>-5.4828685275513295E-2</v>
      </c>
      <c r="AB28">
        <f t="shared" si="13"/>
        <v>0</v>
      </c>
      <c r="AC28">
        <f t="shared" si="14"/>
        <v>0</v>
      </c>
      <c r="AD28">
        <f t="shared" si="15"/>
        <v>0</v>
      </c>
      <c r="AE28">
        <f t="shared" si="16"/>
        <v>0</v>
      </c>
      <c r="AF28">
        <f t="shared" si="17"/>
        <v>0</v>
      </c>
      <c r="AG28" s="2">
        <f t="shared" si="18"/>
        <v>-1.734</v>
      </c>
      <c r="AH28" s="2">
        <f t="shared" si="19"/>
        <v>1.734</v>
      </c>
      <c r="AI28" s="2">
        <f t="shared" si="20"/>
        <v>-2.0659999999999998</v>
      </c>
      <c r="AJ28" s="2">
        <f t="shared" si="21"/>
        <v>2.0659999999999998</v>
      </c>
      <c r="AK28" t="s">
        <v>147</v>
      </c>
      <c r="AL28">
        <v>143.5</v>
      </c>
      <c r="AM28">
        <v>20010708</v>
      </c>
      <c r="AN28" t="s">
        <v>138</v>
      </c>
      <c r="AO28" t="s">
        <v>511</v>
      </c>
      <c r="AP28">
        <v>9903160</v>
      </c>
      <c r="AQ28">
        <v>40</v>
      </c>
      <c r="AR28">
        <v>71.97</v>
      </c>
      <c r="AS28">
        <v>66.3</v>
      </c>
      <c r="AT28">
        <v>10.87</v>
      </c>
      <c r="AU28">
        <v>10.18</v>
      </c>
      <c r="AV28">
        <v>10.32</v>
      </c>
      <c r="AW28">
        <v>290</v>
      </c>
      <c r="AX28" t="s">
        <v>512</v>
      </c>
      <c r="AY28">
        <v>40</v>
      </c>
      <c r="AZ28">
        <v>3.8</v>
      </c>
      <c r="BA28">
        <v>2.4</v>
      </c>
      <c r="BB28">
        <v>6.2</v>
      </c>
      <c r="BC28">
        <v>0</v>
      </c>
      <c r="BD28">
        <v>3152</v>
      </c>
      <c r="BE28">
        <v>3156</v>
      </c>
      <c r="BF28">
        <v>3154</v>
      </c>
      <c r="BG28">
        <v>13.3</v>
      </c>
      <c r="BH28">
        <v>13.6</v>
      </c>
      <c r="BI28">
        <v>13.4</v>
      </c>
      <c r="BJ28">
        <v>2.15</v>
      </c>
      <c r="BK28">
        <v>2.31</v>
      </c>
      <c r="BL28">
        <v>2.2200000000000002</v>
      </c>
      <c r="BM28">
        <v>4797</v>
      </c>
      <c r="BN28">
        <v>5805</v>
      </c>
      <c r="BO28">
        <v>5193</v>
      </c>
      <c r="BP28">
        <v>1872</v>
      </c>
      <c r="BQ28">
        <v>2117</v>
      </c>
      <c r="BR28">
        <v>2031</v>
      </c>
      <c r="BS28">
        <v>823</v>
      </c>
      <c r="BT28">
        <v>872</v>
      </c>
      <c r="BU28">
        <v>852</v>
      </c>
      <c r="BV28">
        <v>143</v>
      </c>
      <c r="BW28">
        <v>143.6</v>
      </c>
      <c r="BX28">
        <v>143.30000000000001</v>
      </c>
      <c r="BY28">
        <v>87.1</v>
      </c>
      <c r="BZ28">
        <v>87.5</v>
      </c>
      <c r="CA28">
        <v>87.4</v>
      </c>
      <c r="CB28">
        <v>92.8</v>
      </c>
      <c r="CC28">
        <v>93.8</v>
      </c>
      <c r="CD28">
        <v>93.4</v>
      </c>
      <c r="CE28">
        <v>5.5</v>
      </c>
      <c r="CF28">
        <v>6.3</v>
      </c>
      <c r="CG28">
        <v>6.1</v>
      </c>
      <c r="CH28">
        <v>29.7</v>
      </c>
      <c r="CI28">
        <v>35.1</v>
      </c>
      <c r="CJ28">
        <v>31.8</v>
      </c>
      <c r="CK28">
        <v>265</v>
      </c>
      <c r="CL28">
        <v>282</v>
      </c>
      <c r="CM28">
        <v>273</v>
      </c>
      <c r="CN28">
        <v>7.9</v>
      </c>
      <c r="CO28">
        <v>9</v>
      </c>
      <c r="CP28">
        <v>8.5</v>
      </c>
      <c r="CQ28">
        <v>0.6</v>
      </c>
      <c r="CR28">
        <v>0.7</v>
      </c>
      <c r="CS28">
        <v>0.6</v>
      </c>
      <c r="CT28">
        <v>0.41</v>
      </c>
      <c r="CU28">
        <v>0.66</v>
      </c>
      <c r="CV28">
        <v>0.52</v>
      </c>
      <c r="CW28">
        <v>35</v>
      </c>
      <c r="CX28">
        <v>35</v>
      </c>
      <c r="CY28">
        <v>35</v>
      </c>
      <c r="CZ28">
        <v>97</v>
      </c>
      <c r="DA28">
        <v>131</v>
      </c>
      <c r="DB28">
        <v>122</v>
      </c>
      <c r="DC28">
        <v>1660</v>
      </c>
      <c r="DD28">
        <v>720</v>
      </c>
      <c r="DE28">
        <v>540</v>
      </c>
      <c r="DF28">
        <v>1550</v>
      </c>
      <c r="DG28">
        <v>8.6400000000000005E-2</v>
      </c>
      <c r="DH28">
        <v>8.8900000000000007E-2</v>
      </c>
      <c r="DI28">
        <v>8.8300000000000003E-2</v>
      </c>
      <c r="DJ28">
        <v>0.1016</v>
      </c>
      <c r="DK28">
        <v>0.1067</v>
      </c>
      <c r="DL28">
        <v>0.10349999999999999</v>
      </c>
      <c r="DM28">
        <v>6.6000000000000003E-2</v>
      </c>
      <c r="DN28">
        <v>7.1099999999999997E-2</v>
      </c>
      <c r="DO28">
        <v>6.9199999999999998E-2</v>
      </c>
      <c r="DP28">
        <v>5.0799999999999998E-2</v>
      </c>
      <c r="DQ28">
        <v>5.33E-2</v>
      </c>
      <c r="DR28">
        <v>5.1400000000000001E-2</v>
      </c>
      <c r="DS28">
        <v>6.6000000000000003E-2</v>
      </c>
      <c r="DT28">
        <v>7.3700000000000002E-2</v>
      </c>
      <c r="DU28">
        <v>6.9199999999999998E-2</v>
      </c>
      <c r="DV28">
        <v>2.5000000000000001E-3</v>
      </c>
      <c r="DW28">
        <v>2</v>
      </c>
      <c r="DX28">
        <v>3.0499999999999999E-2</v>
      </c>
      <c r="DY28">
        <v>1570</v>
      </c>
      <c r="DZ28">
        <v>103</v>
      </c>
      <c r="EA28">
        <v>8252</v>
      </c>
      <c r="EB28" t="s">
        <v>188</v>
      </c>
      <c r="EC28">
        <v>2005</v>
      </c>
      <c r="ED28">
        <v>2405</v>
      </c>
      <c r="EE28" t="s">
        <v>142</v>
      </c>
      <c r="EF28">
        <v>91</v>
      </c>
      <c r="EG28">
        <v>20010710</v>
      </c>
      <c r="EH28" t="s">
        <v>510</v>
      </c>
      <c r="EI28">
        <v>103</v>
      </c>
      <c r="EJ28" t="s">
        <v>143</v>
      </c>
    </row>
    <row r="29" spans="1:140">
      <c r="A29" t="s">
        <v>160</v>
      </c>
      <c r="B29">
        <v>3</v>
      </c>
      <c r="C29">
        <v>23.3</v>
      </c>
      <c r="D29">
        <v>41614</v>
      </c>
      <c r="E29">
        <v>1006</v>
      </c>
      <c r="F29" t="s">
        <v>145</v>
      </c>
      <c r="G29">
        <v>20010903</v>
      </c>
      <c r="H29" t="s">
        <v>530</v>
      </c>
      <c r="I29" t="s">
        <v>236</v>
      </c>
      <c r="J29">
        <v>20010904</v>
      </c>
      <c r="K29">
        <v>20020303</v>
      </c>
      <c r="L29">
        <v>24</v>
      </c>
      <c r="N29" s="2">
        <f t="shared" si="0"/>
        <v>0</v>
      </c>
      <c r="O29" s="27">
        <f t="shared" si="1"/>
        <v>1.6524000000000001</v>
      </c>
      <c r="P29">
        <v>1.6524000000000001</v>
      </c>
      <c r="Q29">
        <f t="shared" si="2"/>
        <v>0.28416315274287424</v>
      </c>
      <c r="R29">
        <f t="shared" si="3"/>
        <v>0</v>
      </c>
      <c r="S29">
        <f t="shared" si="4"/>
        <v>1.6524000000000001</v>
      </c>
      <c r="T29" s="36">
        <f t="shared" si="5"/>
        <v>26.4</v>
      </c>
      <c r="U29">
        <f t="shared" si="6"/>
        <v>0.2866170517795894</v>
      </c>
      <c r="V29" s="26">
        <f t="shared" si="7"/>
        <v>-0.2866170517795894</v>
      </c>
      <c r="W29" s="25">
        <f t="shared" si="8"/>
        <v>1.7072286852755134</v>
      </c>
      <c r="X29" s="36">
        <f t="shared" si="9"/>
        <v>27.775761848542029</v>
      </c>
      <c r="Y29">
        <f t="shared" si="10"/>
        <v>1.7072286852755134</v>
      </c>
      <c r="Z29">
        <f t="shared" si="11"/>
        <v>0</v>
      </c>
      <c r="AA29">
        <f t="shared" si="12"/>
        <v>0.2866170517795894</v>
      </c>
      <c r="AB29">
        <f t="shared" si="13"/>
        <v>0</v>
      </c>
      <c r="AC29">
        <f t="shared" si="14"/>
        <v>0</v>
      </c>
      <c r="AD29">
        <f t="shared" si="15"/>
        <v>1</v>
      </c>
      <c r="AE29">
        <f t="shared" si="16"/>
        <v>0</v>
      </c>
      <c r="AF29">
        <f t="shared" si="17"/>
        <v>0</v>
      </c>
      <c r="AG29" s="2">
        <f t="shared" si="18"/>
        <v>-1.734</v>
      </c>
      <c r="AH29" s="2">
        <f t="shared" si="19"/>
        <v>1.734</v>
      </c>
      <c r="AI29" s="2">
        <f t="shared" si="20"/>
        <v>-2.0659999999999998</v>
      </c>
      <c r="AJ29" s="2">
        <f t="shared" si="21"/>
        <v>2.0659999999999998</v>
      </c>
      <c r="AK29" t="s">
        <v>151</v>
      </c>
      <c r="AL29">
        <v>143.5</v>
      </c>
      <c r="AM29">
        <v>20010901</v>
      </c>
      <c r="AN29" t="s">
        <v>138</v>
      </c>
      <c r="AO29" t="s">
        <v>531</v>
      </c>
      <c r="AP29">
        <v>9903160</v>
      </c>
      <c r="AQ29">
        <v>40</v>
      </c>
      <c r="AR29">
        <v>59.75</v>
      </c>
      <c r="AS29">
        <v>50.98</v>
      </c>
      <c r="AT29">
        <v>10.199999999999999</v>
      </c>
      <c r="AU29">
        <v>8.8000000000000007</v>
      </c>
      <c r="AV29">
        <v>8.9499999999999993</v>
      </c>
      <c r="AW29">
        <v>160</v>
      </c>
      <c r="AX29" t="s">
        <v>532</v>
      </c>
      <c r="AY29">
        <v>40</v>
      </c>
      <c r="AZ29">
        <v>11.6</v>
      </c>
      <c r="BA29">
        <v>11.7</v>
      </c>
      <c r="BB29">
        <v>23.3</v>
      </c>
      <c r="BC29">
        <v>0</v>
      </c>
      <c r="BD29">
        <v>3148</v>
      </c>
      <c r="BE29">
        <v>3152</v>
      </c>
      <c r="BF29">
        <v>3150</v>
      </c>
      <c r="BG29">
        <v>13.2</v>
      </c>
      <c r="BH29">
        <v>13.5</v>
      </c>
      <c r="BI29">
        <v>13.4</v>
      </c>
      <c r="BJ29">
        <v>2.11</v>
      </c>
      <c r="BK29">
        <v>2.25</v>
      </c>
      <c r="BL29">
        <v>2.2000000000000002</v>
      </c>
      <c r="BM29">
        <v>5091</v>
      </c>
      <c r="BN29">
        <v>5951</v>
      </c>
      <c r="BO29">
        <v>5562</v>
      </c>
      <c r="BP29">
        <v>2053</v>
      </c>
      <c r="BQ29">
        <v>2285</v>
      </c>
      <c r="BR29">
        <v>2130</v>
      </c>
      <c r="BS29">
        <v>841</v>
      </c>
      <c r="BT29">
        <v>856</v>
      </c>
      <c r="BU29">
        <v>850</v>
      </c>
      <c r="BV29">
        <v>143.4</v>
      </c>
      <c r="BW29">
        <v>143.6</v>
      </c>
      <c r="BX29">
        <v>143.5</v>
      </c>
      <c r="BY29">
        <v>87.6</v>
      </c>
      <c r="BZ29">
        <v>88.2</v>
      </c>
      <c r="CA29">
        <v>87.9</v>
      </c>
      <c r="CB29">
        <v>93.6</v>
      </c>
      <c r="CC29">
        <v>94.3</v>
      </c>
      <c r="CD29">
        <v>94</v>
      </c>
      <c r="CE29">
        <v>5.8</v>
      </c>
      <c r="CF29">
        <v>6.2</v>
      </c>
      <c r="CG29">
        <v>6.1</v>
      </c>
      <c r="CH29">
        <v>29.4</v>
      </c>
      <c r="CI29">
        <v>32.4</v>
      </c>
      <c r="CJ29">
        <v>30.7</v>
      </c>
      <c r="CK29">
        <v>267</v>
      </c>
      <c r="CL29">
        <v>276</v>
      </c>
      <c r="CM29">
        <v>272</v>
      </c>
      <c r="CN29">
        <v>6.9</v>
      </c>
      <c r="CO29">
        <v>8.6</v>
      </c>
      <c r="CP29">
        <v>7.4</v>
      </c>
      <c r="CQ29">
        <v>0.6</v>
      </c>
      <c r="CR29">
        <v>0.8</v>
      </c>
      <c r="CS29">
        <v>0.8</v>
      </c>
      <c r="CT29">
        <v>0.5</v>
      </c>
      <c r="CU29">
        <v>0.5</v>
      </c>
      <c r="CV29">
        <v>0.5</v>
      </c>
      <c r="CW29">
        <v>35</v>
      </c>
      <c r="CX29">
        <v>35</v>
      </c>
      <c r="CY29">
        <v>35</v>
      </c>
      <c r="CZ29">
        <v>200</v>
      </c>
      <c r="DA29">
        <v>226</v>
      </c>
      <c r="DB29">
        <v>212</v>
      </c>
      <c r="DC29">
        <v>1600</v>
      </c>
      <c r="DD29">
        <v>720</v>
      </c>
      <c r="DE29">
        <v>540</v>
      </c>
      <c r="DF29">
        <v>1620</v>
      </c>
      <c r="DG29">
        <v>9.4E-2</v>
      </c>
      <c r="DH29">
        <v>9.6500000000000002E-2</v>
      </c>
      <c r="DI29">
        <v>9.4600000000000004E-2</v>
      </c>
      <c r="DJ29">
        <v>0.10920000000000001</v>
      </c>
      <c r="DK29">
        <v>0.1118</v>
      </c>
      <c r="DL29">
        <v>0.1111</v>
      </c>
      <c r="DM29">
        <v>6.0999999999999999E-2</v>
      </c>
      <c r="DN29">
        <v>6.3500000000000001E-2</v>
      </c>
      <c r="DO29">
        <v>6.2199999999999998E-2</v>
      </c>
      <c r="DP29">
        <v>6.8599999999999994E-2</v>
      </c>
      <c r="DQ29">
        <v>7.3700000000000002E-2</v>
      </c>
      <c r="DR29">
        <v>7.1800000000000003E-2</v>
      </c>
      <c r="DS29">
        <v>5.8400000000000001E-2</v>
      </c>
      <c r="DT29">
        <v>7.6200000000000004E-2</v>
      </c>
      <c r="DU29">
        <v>6.7299999999999999E-2</v>
      </c>
      <c r="DV29">
        <v>2.5000000000000001E-3</v>
      </c>
      <c r="DW29">
        <v>1</v>
      </c>
      <c r="DX29">
        <v>4.0599999999999997E-2</v>
      </c>
      <c r="DY29">
        <v>1009</v>
      </c>
      <c r="DZ29">
        <v>103</v>
      </c>
      <c r="EA29">
        <v>8252</v>
      </c>
      <c r="EB29" t="s">
        <v>188</v>
      </c>
      <c r="EC29">
        <v>1208</v>
      </c>
      <c r="ED29">
        <v>2405</v>
      </c>
      <c r="EE29" t="s">
        <v>142</v>
      </c>
      <c r="EF29">
        <v>107</v>
      </c>
      <c r="EG29">
        <v>20010903</v>
      </c>
      <c r="EH29" t="s">
        <v>530</v>
      </c>
      <c r="EI29">
        <v>103</v>
      </c>
      <c r="EJ29" t="s">
        <v>143</v>
      </c>
    </row>
    <row r="30" spans="1:140">
      <c r="A30" t="s">
        <v>160</v>
      </c>
      <c r="B30">
        <v>4</v>
      </c>
      <c r="C30">
        <v>6.8</v>
      </c>
      <c r="D30">
        <v>41613</v>
      </c>
      <c r="E30" t="s">
        <v>144</v>
      </c>
      <c r="F30" t="s">
        <v>145</v>
      </c>
      <c r="G30">
        <v>20010909</v>
      </c>
      <c r="H30" t="s">
        <v>536</v>
      </c>
      <c r="I30" t="s">
        <v>236</v>
      </c>
      <c r="J30">
        <v>20010910</v>
      </c>
      <c r="K30">
        <v>20020309</v>
      </c>
      <c r="L30">
        <v>25</v>
      </c>
      <c r="N30" s="2">
        <f t="shared" si="0"/>
        <v>0</v>
      </c>
      <c r="O30" s="27">
        <f t="shared" si="1"/>
        <v>-0.625</v>
      </c>
      <c r="P30">
        <v>-0.625</v>
      </c>
      <c r="Q30">
        <f t="shared" si="2"/>
        <v>0.10233052219429939</v>
      </c>
      <c r="R30">
        <f t="shared" si="3"/>
        <v>0</v>
      </c>
      <c r="S30">
        <f t="shared" si="4"/>
        <v>-0.625</v>
      </c>
      <c r="T30" s="36">
        <f t="shared" si="5"/>
        <v>26.4</v>
      </c>
      <c r="U30">
        <f t="shared" si="6"/>
        <v>0.10429364142367153</v>
      </c>
      <c r="V30" s="26">
        <f t="shared" si="7"/>
        <v>-0.10429364142367153</v>
      </c>
      <c r="W30" s="25">
        <f t="shared" si="8"/>
        <v>-0.9116170517795894</v>
      </c>
      <c r="X30" s="36">
        <f t="shared" si="9"/>
        <v>26.900609478833623</v>
      </c>
      <c r="Y30">
        <f t="shared" si="10"/>
        <v>-0.9116170517795894</v>
      </c>
      <c r="Z30">
        <f t="shared" si="11"/>
        <v>0</v>
      </c>
      <c r="AA30">
        <f t="shared" si="12"/>
        <v>0.10429364142367153</v>
      </c>
      <c r="AB30">
        <f t="shared" si="13"/>
        <v>0</v>
      </c>
      <c r="AC30">
        <f t="shared" si="14"/>
        <v>0</v>
      </c>
      <c r="AD30">
        <f t="shared" si="15"/>
        <v>0</v>
      </c>
      <c r="AE30">
        <f t="shared" si="16"/>
        <v>0</v>
      </c>
      <c r="AF30">
        <f t="shared" si="17"/>
        <v>0</v>
      </c>
      <c r="AG30" s="2">
        <f t="shared" si="18"/>
        <v>-1.734</v>
      </c>
      <c r="AH30" s="2">
        <f t="shared" si="19"/>
        <v>1.734</v>
      </c>
      <c r="AI30" s="2">
        <f t="shared" si="20"/>
        <v>-2.0659999999999998</v>
      </c>
      <c r="AJ30" s="2">
        <f t="shared" si="21"/>
        <v>2.0659999999999998</v>
      </c>
      <c r="AK30" t="s">
        <v>147</v>
      </c>
      <c r="AL30">
        <v>143.5</v>
      </c>
      <c r="AM30">
        <v>20010907</v>
      </c>
      <c r="AN30" t="s">
        <v>138</v>
      </c>
      <c r="AO30" t="s">
        <v>538</v>
      </c>
      <c r="AP30">
        <v>9903160</v>
      </c>
      <c r="AQ30">
        <v>40</v>
      </c>
      <c r="AR30">
        <v>71.89</v>
      </c>
      <c r="AS30">
        <v>66.12</v>
      </c>
      <c r="AT30">
        <v>10.85</v>
      </c>
      <c r="AU30">
        <v>10.119999999999999</v>
      </c>
      <c r="AV30">
        <v>10.29</v>
      </c>
      <c r="AW30">
        <v>180</v>
      </c>
      <c r="AX30" t="s">
        <v>539</v>
      </c>
      <c r="AY30">
        <v>40</v>
      </c>
      <c r="AZ30">
        <v>2.8</v>
      </c>
      <c r="BA30">
        <v>4</v>
      </c>
      <c r="BB30">
        <v>6.8</v>
      </c>
      <c r="BC30">
        <v>0</v>
      </c>
      <c r="BD30">
        <v>3149</v>
      </c>
      <c r="BE30">
        <v>3151</v>
      </c>
      <c r="BF30">
        <v>3150</v>
      </c>
      <c r="BG30">
        <v>13.3</v>
      </c>
      <c r="BH30">
        <v>13.5</v>
      </c>
      <c r="BI30">
        <v>13.4</v>
      </c>
      <c r="BJ30">
        <v>2.17</v>
      </c>
      <c r="BK30">
        <v>2.29</v>
      </c>
      <c r="BL30">
        <v>2.2400000000000002</v>
      </c>
      <c r="BM30">
        <v>5343</v>
      </c>
      <c r="BN30">
        <v>7201</v>
      </c>
      <c r="BO30">
        <v>5842</v>
      </c>
      <c r="BP30">
        <v>1844</v>
      </c>
      <c r="BQ30">
        <v>2151</v>
      </c>
      <c r="BR30">
        <v>2032</v>
      </c>
      <c r="BS30">
        <v>819</v>
      </c>
      <c r="BT30">
        <v>882</v>
      </c>
      <c r="BU30">
        <v>849</v>
      </c>
      <c r="BV30">
        <v>143.4</v>
      </c>
      <c r="BW30">
        <v>143.6</v>
      </c>
      <c r="BX30">
        <v>143.5</v>
      </c>
      <c r="BY30">
        <v>87.7</v>
      </c>
      <c r="BZ30">
        <v>88.2</v>
      </c>
      <c r="CA30">
        <v>87.9</v>
      </c>
      <c r="CB30">
        <v>93.3</v>
      </c>
      <c r="CC30">
        <v>93.9</v>
      </c>
      <c r="CD30">
        <v>93.5</v>
      </c>
      <c r="CE30">
        <v>5.5</v>
      </c>
      <c r="CF30">
        <v>5.8</v>
      </c>
      <c r="CG30">
        <v>5.6</v>
      </c>
      <c r="CH30">
        <v>219.9</v>
      </c>
      <c r="CI30">
        <v>219.9</v>
      </c>
      <c r="CJ30">
        <v>219.9</v>
      </c>
      <c r="CK30">
        <v>267</v>
      </c>
      <c r="CL30">
        <v>279</v>
      </c>
      <c r="CM30">
        <v>274</v>
      </c>
      <c r="CN30">
        <v>8.6</v>
      </c>
      <c r="CO30">
        <v>9.3000000000000007</v>
      </c>
      <c r="CP30">
        <v>9</v>
      </c>
      <c r="CQ30">
        <v>0</v>
      </c>
      <c r="CR30">
        <v>1.5</v>
      </c>
      <c r="CS30">
        <v>0.3</v>
      </c>
      <c r="CT30">
        <v>0.48</v>
      </c>
      <c r="CU30">
        <v>0.52</v>
      </c>
      <c r="CV30">
        <v>0.5</v>
      </c>
      <c r="CW30">
        <v>35</v>
      </c>
      <c r="CX30">
        <v>35</v>
      </c>
      <c r="CY30">
        <v>35</v>
      </c>
      <c r="CZ30">
        <v>166</v>
      </c>
      <c r="DA30">
        <v>240</v>
      </c>
      <c r="DB30">
        <v>202</v>
      </c>
      <c r="DC30">
        <v>1660</v>
      </c>
      <c r="DD30">
        <v>720</v>
      </c>
      <c r="DE30">
        <v>540</v>
      </c>
      <c r="DF30">
        <v>1660</v>
      </c>
      <c r="DG30">
        <v>8.6400000000000005E-2</v>
      </c>
      <c r="DH30">
        <v>8.8900000000000007E-2</v>
      </c>
      <c r="DI30">
        <v>8.8300000000000003E-2</v>
      </c>
      <c r="DJ30">
        <v>0.1016</v>
      </c>
      <c r="DK30">
        <v>0.1067</v>
      </c>
      <c r="DL30">
        <v>0.10539999999999999</v>
      </c>
      <c r="DM30">
        <v>7.1099999999999997E-2</v>
      </c>
      <c r="DN30">
        <v>7.3700000000000002E-2</v>
      </c>
      <c r="DO30">
        <v>7.1800000000000003E-2</v>
      </c>
      <c r="DP30">
        <v>6.0999999999999999E-2</v>
      </c>
      <c r="DQ30">
        <v>7.6200000000000004E-2</v>
      </c>
      <c r="DR30">
        <v>6.7900000000000002E-2</v>
      </c>
      <c r="DS30">
        <v>6.3500000000000001E-2</v>
      </c>
      <c r="DT30">
        <v>7.3700000000000002E-2</v>
      </c>
      <c r="DU30">
        <v>6.7900000000000002E-2</v>
      </c>
      <c r="DV30">
        <v>2.5000000000000001E-3</v>
      </c>
      <c r="DW30">
        <v>4</v>
      </c>
      <c r="DX30">
        <v>5.8400000000000001E-2</v>
      </c>
      <c r="DY30">
        <v>759</v>
      </c>
      <c r="DZ30">
        <v>205</v>
      </c>
      <c r="EA30">
        <v>8252</v>
      </c>
      <c r="EB30" t="s">
        <v>188</v>
      </c>
      <c r="EC30">
        <v>1038</v>
      </c>
      <c r="ED30">
        <v>2405</v>
      </c>
      <c r="EE30" t="s">
        <v>142</v>
      </c>
      <c r="EF30">
        <v>33</v>
      </c>
      <c r="EG30">
        <v>20010909</v>
      </c>
      <c r="EH30" t="s">
        <v>536</v>
      </c>
      <c r="EI30">
        <v>205</v>
      </c>
      <c r="EJ30" t="s">
        <v>143</v>
      </c>
    </row>
    <row r="31" spans="1:140">
      <c r="A31" t="s">
        <v>160</v>
      </c>
      <c r="B31">
        <v>4</v>
      </c>
      <c r="C31">
        <v>8</v>
      </c>
      <c r="D31">
        <v>41616</v>
      </c>
      <c r="E31" t="s">
        <v>144</v>
      </c>
      <c r="F31" t="s">
        <v>145</v>
      </c>
      <c r="G31">
        <v>20010913</v>
      </c>
      <c r="H31" t="s">
        <v>540</v>
      </c>
      <c r="I31" t="s">
        <v>236</v>
      </c>
      <c r="J31">
        <v>20010914</v>
      </c>
      <c r="K31">
        <v>20020313</v>
      </c>
      <c r="L31">
        <v>26</v>
      </c>
      <c r="N31" s="2">
        <f t="shared" si="0"/>
        <v>0</v>
      </c>
      <c r="O31" s="27">
        <f t="shared" si="1"/>
        <v>-0.125</v>
      </c>
      <c r="P31">
        <v>-0.125</v>
      </c>
      <c r="Q31">
        <f t="shared" si="2"/>
        <v>5.686441775543951E-2</v>
      </c>
      <c r="R31">
        <f t="shared" si="3"/>
        <v>0</v>
      </c>
      <c r="S31">
        <f t="shared" si="4"/>
        <v>-0.125</v>
      </c>
      <c r="T31" s="36">
        <f t="shared" si="5"/>
        <v>26.4</v>
      </c>
      <c r="U31">
        <f t="shared" si="6"/>
        <v>5.8434913138937235E-2</v>
      </c>
      <c r="V31" s="26">
        <f t="shared" si="7"/>
        <v>-5.8434913138937235E-2</v>
      </c>
      <c r="W31" s="25">
        <f t="shared" si="8"/>
        <v>-0.22929364142367153</v>
      </c>
      <c r="X31" s="36">
        <f t="shared" si="9"/>
        <v>26.680487583066899</v>
      </c>
      <c r="Y31">
        <f t="shared" si="10"/>
        <v>-0.22929364142367153</v>
      </c>
      <c r="Z31">
        <f t="shared" si="11"/>
        <v>0</v>
      </c>
      <c r="AA31">
        <f t="shared" si="12"/>
        <v>5.8434913138937235E-2</v>
      </c>
      <c r="AB31">
        <f t="shared" si="13"/>
        <v>0</v>
      </c>
      <c r="AC31">
        <f t="shared" si="14"/>
        <v>0</v>
      </c>
      <c r="AD31">
        <f t="shared" si="15"/>
        <v>0</v>
      </c>
      <c r="AE31">
        <f t="shared" si="16"/>
        <v>1</v>
      </c>
      <c r="AF31">
        <f t="shared" si="17"/>
        <v>1</v>
      </c>
      <c r="AG31" s="2">
        <f t="shared" si="18"/>
        <v>-1.734</v>
      </c>
      <c r="AH31" s="2">
        <f t="shared" si="19"/>
        <v>1.734</v>
      </c>
      <c r="AI31" s="2">
        <f t="shared" si="20"/>
        <v>-2.0659999999999998</v>
      </c>
      <c r="AJ31" s="2">
        <f t="shared" si="21"/>
        <v>2.0659999999999998</v>
      </c>
      <c r="AK31" t="s">
        <v>200</v>
      </c>
      <c r="AL31">
        <v>143.5</v>
      </c>
      <c r="AM31">
        <v>20010911</v>
      </c>
      <c r="AN31" t="s">
        <v>541</v>
      </c>
      <c r="AO31" t="s">
        <v>542</v>
      </c>
      <c r="AP31">
        <v>9903160</v>
      </c>
      <c r="AQ31">
        <v>40</v>
      </c>
      <c r="AR31">
        <v>71.680000000000007</v>
      </c>
      <c r="AS31">
        <v>66.14</v>
      </c>
      <c r="AT31">
        <v>10.9</v>
      </c>
      <c r="AU31">
        <v>10.199999999999999</v>
      </c>
      <c r="AV31">
        <v>10.28</v>
      </c>
      <c r="AW31">
        <v>90</v>
      </c>
      <c r="AX31" t="s">
        <v>543</v>
      </c>
      <c r="AY31">
        <v>40</v>
      </c>
      <c r="AZ31">
        <v>4.5999999999999996</v>
      </c>
      <c r="BA31">
        <v>3.4</v>
      </c>
      <c r="BB31">
        <v>8</v>
      </c>
      <c r="BC31">
        <v>0</v>
      </c>
      <c r="BD31">
        <v>3148</v>
      </c>
      <c r="BE31">
        <v>3152</v>
      </c>
      <c r="BF31">
        <v>3150</v>
      </c>
      <c r="BG31">
        <v>13.2</v>
      </c>
      <c r="BH31">
        <v>13.6</v>
      </c>
      <c r="BI31">
        <v>13.4</v>
      </c>
      <c r="BJ31">
        <v>2.17</v>
      </c>
      <c r="BK31">
        <v>2.34</v>
      </c>
      <c r="BL31">
        <v>2.2599999999999998</v>
      </c>
      <c r="BM31">
        <v>5134</v>
      </c>
      <c r="BN31">
        <v>7144</v>
      </c>
      <c r="BO31">
        <v>5755</v>
      </c>
      <c r="BP31">
        <v>2074</v>
      </c>
      <c r="BQ31">
        <v>2339</v>
      </c>
      <c r="BR31">
        <v>2240</v>
      </c>
      <c r="BS31">
        <v>827</v>
      </c>
      <c r="BT31">
        <v>880</v>
      </c>
      <c r="BU31">
        <v>856</v>
      </c>
      <c r="BV31">
        <v>143.4</v>
      </c>
      <c r="BW31">
        <v>143.6</v>
      </c>
      <c r="BX31">
        <v>143.5</v>
      </c>
      <c r="BY31">
        <v>87</v>
      </c>
      <c r="BZ31">
        <v>88.2</v>
      </c>
      <c r="CA31">
        <v>87.9</v>
      </c>
      <c r="CB31">
        <v>92.8</v>
      </c>
      <c r="CC31">
        <v>93.9</v>
      </c>
      <c r="CD31">
        <v>93.5</v>
      </c>
      <c r="CE31">
        <v>5.4</v>
      </c>
      <c r="CF31">
        <v>5.7</v>
      </c>
      <c r="CG31">
        <v>5.6</v>
      </c>
      <c r="CH31">
        <v>219.9</v>
      </c>
      <c r="CI31">
        <v>219.9</v>
      </c>
      <c r="CJ31">
        <v>219.9</v>
      </c>
      <c r="CK31">
        <v>267</v>
      </c>
      <c r="CL31">
        <v>279</v>
      </c>
      <c r="CM31">
        <v>274</v>
      </c>
      <c r="CN31">
        <v>8</v>
      </c>
      <c r="CO31">
        <v>8.4</v>
      </c>
      <c r="CP31">
        <v>8.1999999999999993</v>
      </c>
      <c r="CQ31">
        <v>0</v>
      </c>
      <c r="CR31">
        <v>1.6</v>
      </c>
      <c r="CS31">
        <v>0.2</v>
      </c>
      <c r="CT31">
        <v>0.48</v>
      </c>
      <c r="CU31">
        <v>0.53</v>
      </c>
      <c r="CV31">
        <v>0.5</v>
      </c>
      <c r="CW31">
        <v>35</v>
      </c>
      <c r="CX31">
        <v>35</v>
      </c>
      <c r="CY31">
        <v>35</v>
      </c>
      <c r="CZ31">
        <v>221</v>
      </c>
      <c r="DA31">
        <v>273</v>
      </c>
      <c r="DB31">
        <v>247</v>
      </c>
      <c r="DC31">
        <v>1660</v>
      </c>
      <c r="DD31">
        <v>720</v>
      </c>
      <c r="DE31">
        <v>540</v>
      </c>
      <c r="DF31">
        <v>1750</v>
      </c>
      <c r="DG31">
        <v>8.8900000000000007E-2</v>
      </c>
      <c r="DH31">
        <v>9.4E-2</v>
      </c>
      <c r="DI31">
        <v>9.2100000000000001E-2</v>
      </c>
      <c r="DJ31">
        <v>9.4E-2</v>
      </c>
      <c r="DK31">
        <v>0.1143</v>
      </c>
      <c r="DL31">
        <v>0.1041</v>
      </c>
      <c r="DM31">
        <v>6.3500000000000001E-2</v>
      </c>
      <c r="DN31">
        <v>7.1099999999999997E-2</v>
      </c>
      <c r="DO31">
        <v>6.7299999999999999E-2</v>
      </c>
      <c r="DP31">
        <v>7.3700000000000002E-2</v>
      </c>
      <c r="DQ31">
        <v>7.6200000000000004E-2</v>
      </c>
      <c r="DR31">
        <v>7.4300000000000005E-2</v>
      </c>
      <c r="DS31">
        <v>5.0799999999999998E-2</v>
      </c>
      <c r="DT31">
        <v>7.6200000000000004E-2</v>
      </c>
      <c r="DU31">
        <v>6.3500000000000001E-2</v>
      </c>
      <c r="DV31">
        <v>7.6E-3</v>
      </c>
      <c r="DW31">
        <v>1</v>
      </c>
      <c r="DX31">
        <v>3.0499999999999999E-2</v>
      </c>
      <c r="DY31">
        <v>1448</v>
      </c>
      <c r="DZ31">
        <v>152</v>
      </c>
      <c r="EA31">
        <v>8252</v>
      </c>
      <c r="EB31" t="s">
        <v>188</v>
      </c>
      <c r="EC31">
        <v>2004</v>
      </c>
      <c r="ED31">
        <v>2405</v>
      </c>
      <c r="EE31" t="s">
        <v>142</v>
      </c>
      <c r="EF31" t="s">
        <v>544</v>
      </c>
      <c r="EG31">
        <v>20010913</v>
      </c>
      <c r="EH31" t="s">
        <v>540</v>
      </c>
      <c r="EI31">
        <v>152</v>
      </c>
      <c r="EJ31" t="s">
        <v>143</v>
      </c>
    </row>
    <row r="32" spans="1:140">
      <c r="A32" t="s">
        <v>160</v>
      </c>
      <c r="B32">
        <v>3</v>
      </c>
      <c r="C32">
        <v>22.6</v>
      </c>
      <c r="D32">
        <v>41615</v>
      </c>
      <c r="E32">
        <v>1006</v>
      </c>
      <c r="F32" t="s">
        <v>145</v>
      </c>
      <c r="G32">
        <v>20010915</v>
      </c>
      <c r="H32" t="s">
        <v>545</v>
      </c>
      <c r="I32" t="s">
        <v>236</v>
      </c>
      <c r="J32">
        <v>20010917</v>
      </c>
      <c r="K32">
        <v>20020315</v>
      </c>
      <c r="L32">
        <v>27</v>
      </c>
      <c r="N32" s="2">
        <f t="shared" si="0"/>
        <v>0</v>
      </c>
      <c r="O32" s="27">
        <f t="shared" si="1"/>
        <v>1.5021</v>
      </c>
      <c r="P32">
        <v>1.5021</v>
      </c>
      <c r="Q32">
        <f t="shared" si="2"/>
        <v>0.34591153420435161</v>
      </c>
      <c r="R32">
        <f t="shared" si="3"/>
        <v>0</v>
      </c>
      <c r="S32">
        <f t="shared" si="4"/>
        <v>1.5021</v>
      </c>
      <c r="T32" s="36">
        <f t="shared" si="5"/>
        <v>26.4</v>
      </c>
      <c r="U32">
        <f t="shared" si="6"/>
        <v>0.3471679305111498</v>
      </c>
      <c r="V32" s="26">
        <f t="shared" si="7"/>
        <v>-0.3471679305111498</v>
      </c>
      <c r="W32" s="25">
        <f t="shared" si="8"/>
        <v>1.4436650868610628</v>
      </c>
      <c r="X32" s="36">
        <f t="shared" si="9"/>
        <v>28.066406066453517</v>
      </c>
      <c r="Y32">
        <f t="shared" si="10"/>
        <v>1.4436650868610628</v>
      </c>
      <c r="Z32">
        <f t="shared" si="11"/>
        <v>0</v>
      </c>
      <c r="AA32">
        <f t="shared" si="12"/>
        <v>0.3471679305111498</v>
      </c>
      <c r="AB32">
        <f t="shared" si="13"/>
        <v>0</v>
      </c>
      <c r="AC32">
        <f t="shared" si="14"/>
        <v>0</v>
      </c>
      <c r="AD32">
        <f t="shared" si="15"/>
        <v>1</v>
      </c>
      <c r="AE32">
        <f t="shared" si="16"/>
        <v>0</v>
      </c>
      <c r="AF32">
        <f t="shared" si="17"/>
        <v>0</v>
      </c>
      <c r="AG32" s="2">
        <f t="shared" si="18"/>
        <v>-1.734</v>
      </c>
      <c r="AH32" s="2">
        <f t="shared" si="19"/>
        <v>1.734</v>
      </c>
      <c r="AI32" s="2">
        <f t="shared" si="20"/>
        <v>-2.0659999999999998</v>
      </c>
      <c r="AJ32" s="2">
        <f t="shared" si="21"/>
        <v>2.0659999999999998</v>
      </c>
      <c r="AK32" t="s">
        <v>151</v>
      </c>
      <c r="AL32">
        <v>143.5</v>
      </c>
      <c r="AM32">
        <v>20010913</v>
      </c>
      <c r="AN32" t="s">
        <v>138</v>
      </c>
      <c r="AO32" t="s">
        <v>546</v>
      </c>
      <c r="AP32">
        <v>9903160</v>
      </c>
      <c r="AQ32">
        <v>40</v>
      </c>
      <c r="AR32">
        <v>59.92</v>
      </c>
      <c r="AS32">
        <v>51.35</v>
      </c>
      <c r="AT32">
        <v>10.16</v>
      </c>
      <c r="AU32">
        <v>8.86</v>
      </c>
      <c r="AV32">
        <v>8.9700000000000006</v>
      </c>
      <c r="AW32">
        <v>240</v>
      </c>
      <c r="AX32" t="s">
        <v>547</v>
      </c>
      <c r="AY32">
        <v>40</v>
      </c>
      <c r="AZ32">
        <v>13.4</v>
      </c>
      <c r="BA32">
        <v>9.1999999999999993</v>
      </c>
      <c r="BB32">
        <v>22.6</v>
      </c>
      <c r="BC32">
        <v>0</v>
      </c>
      <c r="BD32">
        <v>3142</v>
      </c>
      <c r="BE32">
        <v>3153</v>
      </c>
      <c r="BF32">
        <v>3150</v>
      </c>
      <c r="BG32">
        <v>13.3</v>
      </c>
      <c r="BH32">
        <v>13.6</v>
      </c>
      <c r="BI32">
        <v>13.4</v>
      </c>
      <c r="BJ32">
        <v>2.17</v>
      </c>
      <c r="BK32">
        <v>2.25</v>
      </c>
      <c r="BL32">
        <v>2.2000000000000002</v>
      </c>
      <c r="BM32">
        <v>4666</v>
      </c>
      <c r="BN32">
        <v>5370</v>
      </c>
      <c r="BO32">
        <v>5064</v>
      </c>
      <c r="BP32">
        <v>2101</v>
      </c>
      <c r="BQ32">
        <v>2494</v>
      </c>
      <c r="BR32">
        <v>2317</v>
      </c>
      <c r="BS32">
        <v>841</v>
      </c>
      <c r="BT32">
        <v>853</v>
      </c>
      <c r="BU32">
        <v>849</v>
      </c>
      <c r="BV32">
        <v>143.30000000000001</v>
      </c>
      <c r="BW32">
        <v>143.69999999999999</v>
      </c>
      <c r="BX32">
        <v>143.5</v>
      </c>
      <c r="BY32">
        <v>87.2</v>
      </c>
      <c r="BZ32">
        <v>88.1</v>
      </c>
      <c r="CA32">
        <v>87.9</v>
      </c>
      <c r="CB32">
        <v>93.4</v>
      </c>
      <c r="CC32">
        <v>94.3</v>
      </c>
      <c r="CD32">
        <v>94.1</v>
      </c>
      <c r="CE32">
        <v>6</v>
      </c>
      <c r="CF32">
        <v>6.3</v>
      </c>
      <c r="CG32">
        <v>6.2</v>
      </c>
      <c r="CH32">
        <v>26.8</v>
      </c>
      <c r="CI32">
        <v>33</v>
      </c>
      <c r="CJ32">
        <v>29.7</v>
      </c>
      <c r="CK32">
        <v>267</v>
      </c>
      <c r="CL32">
        <v>281</v>
      </c>
      <c r="CM32">
        <v>274</v>
      </c>
      <c r="CN32">
        <v>7.8</v>
      </c>
      <c r="CO32">
        <v>8.9</v>
      </c>
      <c r="CP32">
        <v>8.3000000000000007</v>
      </c>
      <c r="CQ32">
        <v>0</v>
      </c>
      <c r="CR32">
        <v>0.7</v>
      </c>
      <c r="CS32">
        <v>0.6</v>
      </c>
      <c r="CT32">
        <v>0.5</v>
      </c>
      <c r="CU32">
        <v>0.5</v>
      </c>
      <c r="CV32">
        <v>0.5</v>
      </c>
      <c r="CW32">
        <v>35</v>
      </c>
      <c r="CX32">
        <v>35</v>
      </c>
      <c r="CY32">
        <v>35</v>
      </c>
      <c r="CZ32">
        <v>115</v>
      </c>
      <c r="DA32">
        <v>163</v>
      </c>
      <c r="DB32">
        <v>134</v>
      </c>
      <c r="DC32">
        <v>1660</v>
      </c>
      <c r="DD32">
        <v>720</v>
      </c>
      <c r="DE32">
        <v>540</v>
      </c>
      <c r="DF32">
        <v>1600</v>
      </c>
      <c r="DG32">
        <v>9.4E-2</v>
      </c>
      <c r="DH32">
        <v>9.6500000000000002E-2</v>
      </c>
      <c r="DI32">
        <v>9.4600000000000004E-2</v>
      </c>
      <c r="DJ32">
        <v>0.10920000000000001</v>
      </c>
      <c r="DK32">
        <v>0.1143</v>
      </c>
      <c r="DL32">
        <v>0.1124</v>
      </c>
      <c r="DM32">
        <v>6.3500000000000001E-2</v>
      </c>
      <c r="DN32">
        <v>6.8599999999999994E-2</v>
      </c>
      <c r="DO32">
        <v>6.6000000000000003E-2</v>
      </c>
      <c r="DP32">
        <v>7.1099999999999997E-2</v>
      </c>
      <c r="DQ32">
        <v>7.6200000000000004E-2</v>
      </c>
      <c r="DR32">
        <v>7.3599999999999999E-2</v>
      </c>
      <c r="DS32">
        <v>6.0999999999999999E-2</v>
      </c>
      <c r="DT32">
        <v>7.6200000000000004E-2</v>
      </c>
      <c r="DU32">
        <v>6.8599999999999994E-2</v>
      </c>
      <c r="DV32">
        <v>2.5000000000000001E-3</v>
      </c>
      <c r="DW32">
        <v>4</v>
      </c>
      <c r="DX32">
        <v>4.0599999999999997E-2</v>
      </c>
      <c r="DY32">
        <v>1009</v>
      </c>
      <c r="DZ32">
        <v>103</v>
      </c>
      <c r="EA32">
        <v>8252</v>
      </c>
      <c r="EB32" t="s">
        <v>188</v>
      </c>
      <c r="EC32">
        <v>1208</v>
      </c>
      <c r="ED32">
        <v>2405</v>
      </c>
      <c r="EE32" t="s">
        <v>142</v>
      </c>
      <c r="EF32">
        <v>110</v>
      </c>
      <c r="EG32">
        <v>20010915</v>
      </c>
      <c r="EH32" t="s">
        <v>545</v>
      </c>
      <c r="EI32">
        <v>103</v>
      </c>
      <c r="EJ32" t="s">
        <v>143</v>
      </c>
    </row>
    <row r="33" spans="1:140">
      <c r="A33" t="s">
        <v>160</v>
      </c>
      <c r="B33">
        <v>3</v>
      </c>
      <c r="C33">
        <v>9.4</v>
      </c>
      <c r="D33">
        <v>42450</v>
      </c>
      <c r="E33" t="s">
        <v>144</v>
      </c>
      <c r="F33" t="s">
        <v>145</v>
      </c>
      <c r="G33">
        <v>20011025</v>
      </c>
      <c r="H33" t="s">
        <v>550</v>
      </c>
      <c r="I33" t="s">
        <v>236</v>
      </c>
      <c r="J33">
        <v>20011026</v>
      </c>
      <c r="K33">
        <v>20020425</v>
      </c>
      <c r="L33">
        <v>28</v>
      </c>
      <c r="N33" s="2">
        <f t="shared" si="0"/>
        <v>0</v>
      </c>
      <c r="O33" s="27">
        <f t="shared" si="1"/>
        <v>0.45829999999999999</v>
      </c>
      <c r="P33">
        <v>0.45829999999999999</v>
      </c>
      <c r="Q33">
        <f t="shared" si="2"/>
        <v>0.36838922736348134</v>
      </c>
      <c r="R33">
        <f t="shared" si="3"/>
        <v>0</v>
      </c>
      <c r="S33">
        <f t="shared" si="4"/>
        <v>0.45829999999999999</v>
      </c>
      <c r="T33" s="36">
        <f t="shared" si="5"/>
        <v>26.4</v>
      </c>
      <c r="U33">
        <f t="shared" si="6"/>
        <v>0.36939434440891988</v>
      </c>
      <c r="V33" s="26">
        <f t="shared" si="7"/>
        <v>-0.36939434440891988</v>
      </c>
      <c r="W33" s="25">
        <f t="shared" si="8"/>
        <v>0.11113206948885018</v>
      </c>
      <c r="X33" s="36">
        <f t="shared" si="9"/>
        <v>28.173092853162814</v>
      </c>
      <c r="Y33">
        <f t="shared" si="10"/>
        <v>0.11113206948885018</v>
      </c>
      <c r="Z33">
        <f t="shared" si="11"/>
        <v>0</v>
      </c>
      <c r="AA33">
        <f t="shared" si="12"/>
        <v>0.36939434440891988</v>
      </c>
      <c r="AB33">
        <f t="shared" si="13"/>
        <v>0</v>
      </c>
      <c r="AC33">
        <f t="shared" si="14"/>
        <v>0</v>
      </c>
      <c r="AD33">
        <f t="shared" si="15"/>
        <v>0</v>
      </c>
      <c r="AE33">
        <f t="shared" si="16"/>
        <v>1</v>
      </c>
      <c r="AF33">
        <f t="shared" si="17"/>
        <v>1</v>
      </c>
      <c r="AG33" s="2">
        <f t="shared" si="18"/>
        <v>-1.734</v>
      </c>
      <c r="AH33" s="2">
        <f t="shared" si="19"/>
        <v>1.734</v>
      </c>
      <c r="AI33" s="2">
        <f t="shared" si="20"/>
        <v>-2.0659999999999998</v>
      </c>
      <c r="AJ33" s="2">
        <f t="shared" si="21"/>
        <v>2.0659999999999998</v>
      </c>
      <c r="AK33" t="s">
        <v>147</v>
      </c>
      <c r="AL33">
        <v>143.5</v>
      </c>
      <c r="AM33">
        <v>20011023</v>
      </c>
      <c r="AN33" t="s">
        <v>138</v>
      </c>
      <c r="AO33" t="s">
        <v>431</v>
      </c>
      <c r="AP33">
        <v>9903160</v>
      </c>
      <c r="AQ33">
        <v>40</v>
      </c>
      <c r="AR33">
        <v>71.55</v>
      </c>
      <c r="AS33">
        <v>65.94</v>
      </c>
      <c r="AT33">
        <v>10.93</v>
      </c>
      <c r="AU33">
        <v>10.07</v>
      </c>
      <c r="AV33">
        <v>10.1</v>
      </c>
      <c r="AW33">
        <v>440</v>
      </c>
      <c r="AX33" t="s">
        <v>551</v>
      </c>
      <c r="AY33">
        <v>40</v>
      </c>
      <c r="AZ33">
        <v>4</v>
      </c>
      <c r="BA33">
        <v>5.4</v>
      </c>
      <c r="BB33">
        <v>9.4</v>
      </c>
      <c r="BC33">
        <v>0</v>
      </c>
      <c r="BD33">
        <v>3148</v>
      </c>
      <c r="BE33">
        <v>3152</v>
      </c>
      <c r="BF33">
        <v>3150</v>
      </c>
      <c r="BG33">
        <v>13.2</v>
      </c>
      <c r="BH33">
        <v>13.7</v>
      </c>
      <c r="BI33">
        <v>13.4</v>
      </c>
      <c r="BJ33">
        <v>2.12</v>
      </c>
      <c r="BK33">
        <v>2.36</v>
      </c>
      <c r="BL33">
        <v>2.23</v>
      </c>
      <c r="BM33">
        <v>3790</v>
      </c>
      <c r="BN33">
        <v>5507</v>
      </c>
      <c r="BO33">
        <v>4955</v>
      </c>
      <c r="BP33">
        <v>1828</v>
      </c>
      <c r="BQ33">
        <v>2390</v>
      </c>
      <c r="BR33">
        <v>2080</v>
      </c>
      <c r="BS33">
        <v>835</v>
      </c>
      <c r="BT33">
        <v>859</v>
      </c>
      <c r="BU33">
        <v>850</v>
      </c>
      <c r="BV33">
        <v>143.4</v>
      </c>
      <c r="BW33">
        <v>143.6</v>
      </c>
      <c r="BX33">
        <v>143.5</v>
      </c>
      <c r="BY33">
        <v>87.4</v>
      </c>
      <c r="BZ33">
        <v>88.5</v>
      </c>
      <c r="CA33">
        <v>87.9</v>
      </c>
      <c r="CB33">
        <v>93.2</v>
      </c>
      <c r="CC33">
        <v>94.5</v>
      </c>
      <c r="CD33">
        <v>93.6</v>
      </c>
      <c r="CE33">
        <v>5.5</v>
      </c>
      <c r="CF33">
        <v>6.2</v>
      </c>
      <c r="CG33">
        <v>5.8</v>
      </c>
      <c r="CH33">
        <v>25.4</v>
      </c>
      <c r="CI33">
        <v>34.1</v>
      </c>
      <c r="CJ33">
        <v>29.4</v>
      </c>
      <c r="CK33">
        <v>262</v>
      </c>
      <c r="CL33">
        <v>281</v>
      </c>
      <c r="CM33">
        <v>272</v>
      </c>
      <c r="CN33">
        <v>6</v>
      </c>
      <c r="CO33">
        <v>9.6</v>
      </c>
      <c r="CP33">
        <v>7.1</v>
      </c>
      <c r="CQ33">
        <v>0.6</v>
      </c>
      <c r="CR33">
        <v>0.7</v>
      </c>
      <c r="CS33">
        <v>0.7</v>
      </c>
      <c r="CT33">
        <v>0.5</v>
      </c>
      <c r="CU33">
        <v>0.5</v>
      </c>
      <c r="CV33">
        <v>0.5</v>
      </c>
      <c r="CW33">
        <v>35</v>
      </c>
      <c r="CX33">
        <v>35</v>
      </c>
      <c r="CY33">
        <v>35</v>
      </c>
      <c r="CZ33">
        <v>205</v>
      </c>
      <c r="DA33">
        <v>251</v>
      </c>
      <c r="DB33">
        <v>226</v>
      </c>
      <c r="DC33">
        <v>1660</v>
      </c>
      <c r="DD33">
        <v>720</v>
      </c>
      <c r="DE33">
        <v>540</v>
      </c>
      <c r="DF33">
        <v>1400</v>
      </c>
      <c r="DG33">
        <v>9.1399999999999995E-2</v>
      </c>
      <c r="DH33">
        <v>9.4E-2</v>
      </c>
      <c r="DI33">
        <v>9.2700000000000005E-2</v>
      </c>
      <c r="DJ33">
        <v>0.1168</v>
      </c>
      <c r="DK33">
        <v>0.11940000000000001</v>
      </c>
      <c r="DL33">
        <v>0.1181</v>
      </c>
      <c r="DM33">
        <v>6.3500000000000001E-2</v>
      </c>
      <c r="DN33">
        <v>7.1099999999999997E-2</v>
      </c>
      <c r="DO33">
        <v>6.7900000000000002E-2</v>
      </c>
      <c r="DP33">
        <v>6.0999999999999999E-2</v>
      </c>
      <c r="DQ33">
        <v>7.3700000000000002E-2</v>
      </c>
      <c r="DR33">
        <v>6.7299999999999999E-2</v>
      </c>
      <c r="DS33">
        <v>5.0799999999999998E-2</v>
      </c>
      <c r="DT33">
        <v>7.6200000000000004E-2</v>
      </c>
      <c r="DU33">
        <v>6.2199999999999998E-2</v>
      </c>
      <c r="DV33">
        <v>7.6E-3</v>
      </c>
      <c r="DW33">
        <v>4</v>
      </c>
      <c r="DX33">
        <v>5.5899999999999998E-2</v>
      </c>
      <c r="DY33">
        <v>1376</v>
      </c>
      <c r="DZ33">
        <v>103</v>
      </c>
      <c r="EA33">
        <v>8252</v>
      </c>
      <c r="EB33" t="s">
        <v>188</v>
      </c>
      <c r="EC33">
        <v>2001</v>
      </c>
      <c r="ED33">
        <v>2405</v>
      </c>
      <c r="EE33" t="s">
        <v>142</v>
      </c>
      <c r="EF33" t="s">
        <v>552</v>
      </c>
      <c r="EG33">
        <v>20011025</v>
      </c>
      <c r="EH33" t="s">
        <v>550</v>
      </c>
      <c r="EI33">
        <v>103</v>
      </c>
      <c r="EJ33" t="s">
        <v>143</v>
      </c>
    </row>
    <row r="34" spans="1:140">
      <c r="A34" t="s">
        <v>160</v>
      </c>
      <c r="B34">
        <v>4</v>
      </c>
      <c r="C34">
        <v>7.3</v>
      </c>
      <c r="D34">
        <v>43019</v>
      </c>
      <c r="E34" t="s">
        <v>144</v>
      </c>
      <c r="F34" t="s">
        <v>145</v>
      </c>
      <c r="G34">
        <v>20011214</v>
      </c>
      <c r="H34" t="s">
        <v>565</v>
      </c>
      <c r="I34" t="s">
        <v>236</v>
      </c>
      <c r="J34">
        <v>20011214</v>
      </c>
      <c r="K34">
        <v>20020614</v>
      </c>
      <c r="L34">
        <v>29</v>
      </c>
      <c r="N34" s="2">
        <f t="shared" si="0"/>
        <v>0</v>
      </c>
      <c r="O34" s="27">
        <f t="shared" si="1"/>
        <v>-0.41670000000000001</v>
      </c>
      <c r="P34">
        <v>-0.41670000000000001</v>
      </c>
      <c r="Q34">
        <f t="shared" si="2"/>
        <v>0.21137138189078508</v>
      </c>
      <c r="R34">
        <f t="shared" si="3"/>
        <v>0</v>
      </c>
      <c r="S34">
        <f t="shared" si="4"/>
        <v>-0.41670000000000001</v>
      </c>
      <c r="T34" s="36">
        <f t="shared" si="5"/>
        <v>26.4</v>
      </c>
      <c r="U34">
        <f t="shared" si="6"/>
        <v>0.21217547552713589</v>
      </c>
      <c r="V34" s="26">
        <f t="shared" si="7"/>
        <v>-0.21217547552713589</v>
      </c>
      <c r="W34" s="25">
        <f t="shared" si="8"/>
        <v>-0.7860943444089199</v>
      </c>
      <c r="X34" s="36">
        <f t="shared" si="9"/>
        <v>27.418442282530251</v>
      </c>
      <c r="Y34">
        <f t="shared" si="10"/>
        <v>-0.7860943444089199</v>
      </c>
      <c r="Z34">
        <f t="shared" si="11"/>
        <v>0</v>
      </c>
      <c r="AA34">
        <f t="shared" si="12"/>
        <v>0.21217547552713589</v>
      </c>
      <c r="AB34">
        <f t="shared" si="13"/>
        <v>0</v>
      </c>
      <c r="AC34">
        <f t="shared" si="14"/>
        <v>0</v>
      </c>
      <c r="AD34">
        <f t="shared" si="15"/>
        <v>0</v>
      </c>
      <c r="AE34">
        <f t="shared" si="16"/>
        <v>0</v>
      </c>
      <c r="AF34">
        <f t="shared" si="17"/>
        <v>0</v>
      </c>
      <c r="AG34" s="2">
        <f t="shared" si="18"/>
        <v>-1.734</v>
      </c>
      <c r="AH34" s="2">
        <f t="shared" si="19"/>
        <v>1.734</v>
      </c>
      <c r="AI34" s="2">
        <f t="shared" si="20"/>
        <v>-2.0659999999999998</v>
      </c>
      <c r="AJ34" s="2">
        <f t="shared" si="21"/>
        <v>2.0659999999999998</v>
      </c>
      <c r="AK34" t="s">
        <v>147</v>
      </c>
      <c r="AL34">
        <v>143.5</v>
      </c>
      <c r="AM34">
        <v>20011212</v>
      </c>
      <c r="AN34" t="s">
        <v>138</v>
      </c>
      <c r="AO34" t="s">
        <v>566</v>
      </c>
      <c r="AP34">
        <v>9903160</v>
      </c>
      <c r="AQ34">
        <v>40</v>
      </c>
      <c r="AR34">
        <v>71.67</v>
      </c>
      <c r="AS34">
        <v>65.81</v>
      </c>
      <c r="AT34">
        <v>10.9</v>
      </c>
      <c r="AU34">
        <v>10.08</v>
      </c>
      <c r="AV34">
        <v>10.210000000000001</v>
      </c>
      <c r="AW34">
        <v>140</v>
      </c>
      <c r="AX34" t="s">
        <v>567</v>
      </c>
      <c r="AY34">
        <v>40</v>
      </c>
      <c r="AZ34">
        <v>3.7</v>
      </c>
      <c r="BA34">
        <v>3.6</v>
      </c>
      <c r="BB34">
        <v>7.3</v>
      </c>
      <c r="BC34">
        <v>0</v>
      </c>
      <c r="BD34">
        <v>3147</v>
      </c>
      <c r="BE34">
        <v>3153</v>
      </c>
      <c r="BF34">
        <v>3150</v>
      </c>
      <c r="BG34">
        <v>13.3</v>
      </c>
      <c r="BH34">
        <v>13.6</v>
      </c>
      <c r="BI34">
        <v>13.4</v>
      </c>
      <c r="BJ34">
        <v>2.16</v>
      </c>
      <c r="BK34">
        <v>2.2999999999999998</v>
      </c>
      <c r="BL34">
        <v>2.23</v>
      </c>
      <c r="BM34">
        <v>3720</v>
      </c>
      <c r="BN34">
        <v>4422</v>
      </c>
      <c r="BO34">
        <v>4057</v>
      </c>
      <c r="BP34">
        <v>1843</v>
      </c>
      <c r="BQ34">
        <v>2009</v>
      </c>
      <c r="BR34">
        <v>1943</v>
      </c>
      <c r="BS34">
        <v>837</v>
      </c>
      <c r="BT34">
        <v>872</v>
      </c>
      <c r="BU34">
        <v>851</v>
      </c>
      <c r="BV34">
        <v>143.4</v>
      </c>
      <c r="BW34">
        <v>143.6</v>
      </c>
      <c r="BX34">
        <v>143.5</v>
      </c>
      <c r="BY34">
        <v>87.7</v>
      </c>
      <c r="BZ34">
        <v>88.7</v>
      </c>
      <c r="CA34">
        <v>88</v>
      </c>
      <c r="CB34">
        <v>93.3</v>
      </c>
      <c r="CC34">
        <v>94.3</v>
      </c>
      <c r="CD34">
        <v>93.5</v>
      </c>
      <c r="CE34">
        <v>5.4</v>
      </c>
      <c r="CF34">
        <v>5.7</v>
      </c>
      <c r="CG34">
        <v>5.6</v>
      </c>
      <c r="CH34">
        <v>26.2</v>
      </c>
      <c r="CI34">
        <v>27</v>
      </c>
      <c r="CJ34">
        <v>26.4</v>
      </c>
      <c r="CK34">
        <v>267</v>
      </c>
      <c r="CL34">
        <v>280</v>
      </c>
      <c r="CM34">
        <v>276</v>
      </c>
      <c r="CN34">
        <v>8.3000000000000007</v>
      </c>
      <c r="CO34">
        <v>9.6999999999999993</v>
      </c>
      <c r="CP34">
        <v>8.6999999999999993</v>
      </c>
      <c r="CQ34">
        <v>0</v>
      </c>
      <c r="CR34">
        <v>1.1000000000000001</v>
      </c>
      <c r="CS34">
        <v>0.1</v>
      </c>
      <c r="CT34">
        <v>0.5</v>
      </c>
      <c r="CU34">
        <v>0.5</v>
      </c>
      <c r="CV34">
        <v>0.5</v>
      </c>
      <c r="CW34">
        <v>35</v>
      </c>
      <c r="CX34">
        <v>35</v>
      </c>
      <c r="CY34">
        <v>35</v>
      </c>
      <c r="CZ34">
        <v>186</v>
      </c>
      <c r="DA34">
        <v>216</v>
      </c>
      <c r="DB34">
        <v>205</v>
      </c>
      <c r="DC34">
        <v>1660</v>
      </c>
      <c r="DD34">
        <v>720</v>
      </c>
      <c r="DE34">
        <v>540</v>
      </c>
      <c r="DF34">
        <v>1700</v>
      </c>
      <c r="DG34">
        <v>8.3799999999999999E-2</v>
      </c>
      <c r="DH34">
        <v>8.6400000000000005E-2</v>
      </c>
      <c r="DI34">
        <v>8.5699999999999998E-2</v>
      </c>
      <c r="DJ34">
        <v>0.1041</v>
      </c>
      <c r="DK34">
        <v>0.10920000000000001</v>
      </c>
      <c r="DL34">
        <v>0.106</v>
      </c>
      <c r="DM34">
        <v>6.0999999999999999E-2</v>
      </c>
      <c r="DN34">
        <v>6.3500000000000001E-2</v>
      </c>
      <c r="DO34">
        <v>6.2199999999999998E-2</v>
      </c>
      <c r="DP34">
        <v>5.8400000000000001E-2</v>
      </c>
      <c r="DQ34">
        <v>6.8599999999999994E-2</v>
      </c>
      <c r="DR34">
        <v>6.3500000000000001E-2</v>
      </c>
      <c r="DS34">
        <v>5.8400000000000001E-2</v>
      </c>
      <c r="DT34">
        <v>6.3500000000000001E-2</v>
      </c>
      <c r="DU34">
        <v>6.0299999999999999E-2</v>
      </c>
      <c r="DV34">
        <v>0</v>
      </c>
      <c r="DW34">
        <v>3</v>
      </c>
      <c r="DX34">
        <v>6.0999999999999999E-2</v>
      </c>
      <c r="DY34">
        <v>1620</v>
      </c>
      <c r="DZ34">
        <v>205</v>
      </c>
      <c r="EA34">
        <v>8252</v>
      </c>
      <c r="EB34" t="s">
        <v>188</v>
      </c>
      <c r="EC34">
        <v>2003</v>
      </c>
      <c r="ED34">
        <v>2405</v>
      </c>
      <c r="EE34" t="s">
        <v>142</v>
      </c>
      <c r="EF34">
        <v>49</v>
      </c>
      <c r="EG34">
        <v>20011214</v>
      </c>
      <c r="EH34" t="s">
        <v>565</v>
      </c>
      <c r="EI34">
        <v>205</v>
      </c>
      <c r="EJ34" t="s">
        <v>143</v>
      </c>
    </row>
    <row r="35" spans="1:140">
      <c r="A35" t="s">
        <v>160</v>
      </c>
      <c r="B35">
        <v>3</v>
      </c>
      <c r="C35">
        <v>5.9</v>
      </c>
      <c r="D35">
        <v>43021</v>
      </c>
      <c r="E35" t="s">
        <v>144</v>
      </c>
      <c r="F35" t="s">
        <v>145</v>
      </c>
      <c r="G35">
        <v>20020127</v>
      </c>
      <c r="H35" t="s">
        <v>570</v>
      </c>
      <c r="I35" t="s">
        <v>236</v>
      </c>
      <c r="J35">
        <v>20020128</v>
      </c>
      <c r="K35">
        <v>20020727</v>
      </c>
      <c r="L35">
        <v>30</v>
      </c>
      <c r="N35" s="2">
        <f t="shared" si="0"/>
        <v>0</v>
      </c>
      <c r="O35" s="27">
        <f t="shared" si="1"/>
        <v>-1.0345</v>
      </c>
      <c r="P35">
        <v>-1.0345</v>
      </c>
      <c r="Q35">
        <f t="shared" si="2"/>
        <v>-3.7802894487371924E-2</v>
      </c>
      <c r="R35">
        <f t="shared" si="3"/>
        <v>0</v>
      </c>
      <c r="S35">
        <f t="shared" si="4"/>
        <v>-1.0345</v>
      </c>
      <c r="T35" s="36">
        <f t="shared" si="5"/>
        <v>26.4</v>
      </c>
      <c r="U35">
        <f t="shared" si="6"/>
        <v>-3.7159619578291281E-2</v>
      </c>
      <c r="V35" s="26">
        <f t="shared" si="7"/>
        <v>3.7159619578291281E-2</v>
      </c>
      <c r="W35" s="25">
        <f t="shared" si="8"/>
        <v>-1.2466754755271359</v>
      </c>
      <c r="X35" s="36">
        <f t="shared" si="9"/>
        <v>26.221633826024199</v>
      </c>
      <c r="Y35">
        <f t="shared" si="10"/>
        <v>-1.2466754755271359</v>
      </c>
      <c r="Z35">
        <f t="shared" si="11"/>
        <v>0</v>
      </c>
      <c r="AA35">
        <f t="shared" si="12"/>
        <v>-3.7159619578291281E-2</v>
      </c>
      <c r="AB35">
        <f t="shared" si="13"/>
        <v>0</v>
      </c>
      <c r="AC35">
        <f t="shared" si="14"/>
        <v>0</v>
      </c>
      <c r="AD35">
        <f t="shared" si="15"/>
        <v>0</v>
      </c>
      <c r="AE35">
        <f t="shared" si="16"/>
        <v>0</v>
      </c>
      <c r="AF35">
        <f t="shared" si="17"/>
        <v>0</v>
      </c>
      <c r="AG35" s="2">
        <f t="shared" si="18"/>
        <v>-1.734</v>
      </c>
      <c r="AH35" s="2">
        <f t="shared" si="19"/>
        <v>1.734</v>
      </c>
      <c r="AI35" s="2">
        <f t="shared" si="20"/>
        <v>-2.0659999999999998</v>
      </c>
      <c r="AJ35" s="2">
        <f t="shared" si="21"/>
        <v>2.0659999999999998</v>
      </c>
      <c r="AK35" t="s">
        <v>147</v>
      </c>
      <c r="AL35">
        <v>143.5</v>
      </c>
      <c r="AM35">
        <v>20020125</v>
      </c>
      <c r="AN35" t="s">
        <v>138</v>
      </c>
      <c r="AO35" t="s">
        <v>571</v>
      </c>
      <c r="AP35">
        <v>9903160</v>
      </c>
      <c r="AQ35">
        <v>40</v>
      </c>
      <c r="AR35">
        <v>72.23</v>
      </c>
      <c r="AS35">
        <v>64.099999999999994</v>
      </c>
      <c r="AT35">
        <v>10.9</v>
      </c>
      <c r="AU35">
        <v>9.99</v>
      </c>
      <c r="AV35">
        <v>10.15</v>
      </c>
      <c r="AW35">
        <v>240</v>
      </c>
      <c r="AX35" t="s">
        <v>572</v>
      </c>
      <c r="AY35">
        <v>40</v>
      </c>
      <c r="AZ35">
        <v>3.4</v>
      </c>
      <c r="BA35">
        <v>2.5</v>
      </c>
      <c r="BB35">
        <v>5.9</v>
      </c>
      <c r="BC35">
        <v>0</v>
      </c>
      <c r="BD35">
        <v>3148</v>
      </c>
      <c r="BE35">
        <v>3151</v>
      </c>
      <c r="BF35">
        <v>3150</v>
      </c>
      <c r="BG35">
        <v>13.3</v>
      </c>
      <c r="BH35">
        <v>13.6</v>
      </c>
      <c r="BI35">
        <v>13.5</v>
      </c>
      <c r="BJ35">
        <v>2.21</v>
      </c>
      <c r="BK35">
        <v>2.2799999999999998</v>
      </c>
      <c r="BL35">
        <v>2.25</v>
      </c>
      <c r="BM35">
        <v>5051</v>
      </c>
      <c r="BN35">
        <v>5543</v>
      </c>
      <c r="BO35">
        <v>5275</v>
      </c>
      <c r="BP35">
        <v>2078</v>
      </c>
      <c r="BQ35">
        <v>2342</v>
      </c>
      <c r="BR35">
        <v>2268</v>
      </c>
      <c r="BS35">
        <v>847</v>
      </c>
      <c r="BT35">
        <v>854</v>
      </c>
      <c r="BU35">
        <v>850</v>
      </c>
      <c r="BV35">
        <v>143.4</v>
      </c>
      <c r="BW35">
        <v>143.69999999999999</v>
      </c>
      <c r="BX35">
        <v>143.5</v>
      </c>
      <c r="BY35">
        <v>87.8</v>
      </c>
      <c r="BZ35">
        <v>88</v>
      </c>
      <c r="CA35">
        <v>87.9</v>
      </c>
      <c r="CB35">
        <v>93.4</v>
      </c>
      <c r="CC35">
        <v>93.6</v>
      </c>
      <c r="CD35">
        <v>93.5</v>
      </c>
      <c r="CE35">
        <v>5.5</v>
      </c>
      <c r="CF35">
        <v>5.7</v>
      </c>
      <c r="CG35">
        <v>5.6</v>
      </c>
      <c r="CH35">
        <v>26</v>
      </c>
      <c r="CI35">
        <v>29.4</v>
      </c>
      <c r="CJ35">
        <v>27.3</v>
      </c>
      <c r="CK35">
        <v>268</v>
      </c>
      <c r="CL35">
        <v>284</v>
      </c>
      <c r="CM35">
        <v>278</v>
      </c>
      <c r="CN35">
        <v>8.6999999999999993</v>
      </c>
      <c r="CO35">
        <v>9</v>
      </c>
      <c r="CP35">
        <v>8.8000000000000007</v>
      </c>
      <c r="CQ35">
        <v>0</v>
      </c>
      <c r="CR35">
        <v>0.9</v>
      </c>
      <c r="CS35">
        <v>0.5</v>
      </c>
      <c r="CT35">
        <v>0.5</v>
      </c>
      <c r="CU35">
        <v>0.5</v>
      </c>
      <c r="CV35">
        <v>0.5</v>
      </c>
      <c r="CW35">
        <v>35</v>
      </c>
      <c r="CX35">
        <v>35</v>
      </c>
      <c r="CY35">
        <v>35</v>
      </c>
      <c r="CZ35">
        <v>184</v>
      </c>
      <c r="DA35">
        <v>203</v>
      </c>
      <c r="DB35">
        <v>196</v>
      </c>
      <c r="DC35">
        <v>1660</v>
      </c>
      <c r="DD35">
        <v>720</v>
      </c>
      <c r="DE35">
        <v>540</v>
      </c>
      <c r="DF35">
        <v>1600</v>
      </c>
      <c r="DG35">
        <v>6.3500000000000001E-2</v>
      </c>
      <c r="DH35">
        <v>7.8700000000000006E-2</v>
      </c>
      <c r="DI35">
        <v>7.1099999999999997E-2</v>
      </c>
      <c r="DJ35">
        <v>9.1399999999999995E-2</v>
      </c>
      <c r="DK35">
        <v>9.4E-2</v>
      </c>
      <c r="DL35">
        <v>9.3299999999999994E-2</v>
      </c>
      <c r="DM35">
        <v>6.0999999999999999E-2</v>
      </c>
      <c r="DN35">
        <v>6.8599999999999994E-2</v>
      </c>
      <c r="DO35">
        <v>6.4100000000000004E-2</v>
      </c>
      <c r="DP35">
        <v>5.0799999999999998E-2</v>
      </c>
      <c r="DQ35">
        <v>5.5899999999999998E-2</v>
      </c>
      <c r="DR35">
        <v>5.33E-2</v>
      </c>
      <c r="DS35">
        <v>5.0799999999999998E-2</v>
      </c>
      <c r="DT35">
        <v>6.3500000000000001E-2</v>
      </c>
      <c r="DU35">
        <v>5.7200000000000001E-2</v>
      </c>
      <c r="DV35">
        <v>7.6E-3</v>
      </c>
      <c r="DW35">
        <v>2</v>
      </c>
      <c r="DX35">
        <v>3.3000000000000002E-2</v>
      </c>
      <c r="DY35">
        <v>1376</v>
      </c>
      <c r="DZ35">
        <v>103</v>
      </c>
      <c r="EA35">
        <v>8252</v>
      </c>
      <c r="EB35" t="s">
        <v>188</v>
      </c>
      <c r="EC35">
        <v>2001</v>
      </c>
      <c r="ED35">
        <v>2405</v>
      </c>
      <c r="EE35" t="s">
        <v>142</v>
      </c>
      <c r="EF35">
        <v>136</v>
      </c>
      <c r="EG35">
        <v>20020127</v>
      </c>
      <c r="EH35" t="s">
        <v>570</v>
      </c>
      <c r="EI35">
        <v>103</v>
      </c>
      <c r="EJ35" t="s">
        <v>143</v>
      </c>
    </row>
    <row r="36" spans="1:140">
      <c r="A36" t="s">
        <v>160</v>
      </c>
      <c r="B36">
        <v>4</v>
      </c>
      <c r="C36">
        <v>10</v>
      </c>
      <c r="D36">
        <v>43022</v>
      </c>
      <c r="E36" t="s">
        <v>144</v>
      </c>
      <c r="F36" t="s">
        <v>145</v>
      </c>
      <c r="G36">
        <v>20020130</v>
      </c>
      <c r="H36" t="s">
        <v>573</v>
      </c>
      <c r="I36" t="s">
        <v>236</v>
      </c>
      <c r="J36">
        <v>20020131</v>
      </c>
      <c r="K36">
        <v>20020730</v>
      </c>
      <c r="L36">
        <v>31</v>
      </c>
      <c r="N36" s="2">
        <f t="shared" si="0"/>
        <v>0</v>
      </c>
      <c r="O36" s="27">
        <f t="shared" si="1"/>
        <v>0.73280000000000001</v>
      </c>
      <c r="P36">
        <v>0.73280000000000001</v>
      </c>
      <c r="Q36">
        <f t="shared" si="2"/>
        <v>0.11631768441010246</v>
      </c>
      <c r="R36">
        <f t="shared" si="3"/>
        <v>0</v>
      </c>
      <c r="S36">
        <f t="shared" si="4"/>
        <v>0.73280000000000001</v>
      </c>
      <c r="T36" s="36">
        <f t="shared" si="5"/>
        <v>26.4</v>
      </c>
      <c r="U36">
        <f t="shared" si="6"/>
        <v>0.11683230433736697</v>
      </c>
      <c r="V36" s="26">
        <f t="shared" si="7"/>
        <v>-0.11683230433736697</v>
      </c>
      <c r="W36" s="25">
        <f t="shared" si="8"/>
        <v>0.76995961957829129</v>
      </c>
      <c r="X36" s="36">
        <f t="shared" si="9"/>
        <v>26.960795060819361</v>
      </c>
      <c r="Y36">
        <f t="shared" si="10"/>
        <v>0.76995961957829129</v>
      </c>
      <c r="Z36">
        <f t="shared" si="11"/>
        <v>0</v>
      </c>
      <c r="AA36">
        <f t="shared" si="12"/>
        <v>0.11683230433736697</v>
      </c>
      <c r="AB36">
        <f t="shared" si="13"/>
        <v>0</v>
      </c>
      <c r="AC36">
        <f t="shared" si="14"/>
        <v>0</v>
      </c>
      <c r="AD36">
        <f t="shared" si="15"/>
        <v>0</v>
      </c>
      <c r="AE36">
        <f t="shared" si="16"/>
        <v>0</v>
      </c>
      <c r="AF36">
        <f t="shared" si="17"/>
        <v>0</v>
      </c>
      <c r="AG36" s="2">
        <f t="shared" si="18"/>
        <v>-1.734</v>
      </c>
      <c r="AH36" s="2">
        <f t="shared" si="19"/>
        <v>1.734</v>
      </c>
      <c r="AI36" s="2">
        <f t="shared" si="20"/>
        <v>-2.0659999999999998</v>
      </c>
      <c r="AJ36" s="2">
        <f t="shared" si="21"/>
        <v>2.0659999999999998</v>
      </c>
      <c r="AK36" t="s">
        <v>147</v>
      </c>
      <c r="AL36">
        <v>143.5</v>
      </c>
      <c r="AM36">
        <v>20020128</v>
      </c>
      <c r="AN36" t="s">
        <v>138</v>
      </c>
      <c r="AO36" t="s">
        <v>574</v>
      </c>
      <c r="AP36">
        <v>9903160</v>
      </c>
      <c r="AQ36">
        <v>40</v>
      </c>
      <c r="AR36">
        <v>71.489999999999995</v>
      </c>
      <c r="AS36">
        <v>66.02</v>
      </c>
      <c r="AT36">
        <v>10.85</v>
      </c>
      <c r="AU36">
        <v>10.15</v>
      </c>
      <c r="AV36">
        <v>10.199999999999999</v>
      </c>
      <c r="AW36">
        <v>240</v>
      </c>
      <c r="AX36" t="s">
        <v>575</v>
      </c>
      <c r="AY36">
        <v>40</v>
      </c>
      <c r="AZ36">
        <v>5.2</v>
      </c>
      <c r="BA36">
        <v>4.8</v>
      </c>
      <c r="BB36">
        <v>10</v>
      </c>
      <c r="BC36">
        <v>0</v>
      </c>
      <c r="BD36">
        <v>3147</v>
      </c>
      <c r="BE36">
        <v>3152</v>
      </c>
      <c r="BF36">
        <v>3150</v>
      </c>
      <c r="BG36">
        <v>13.3</v>
      </c>
      <c r="BH36">
        <v>13.7</v>
      </c>
      <c r="BI36">
        <v>13.5</v>
      </c>
      <c r="BJ36">
        <v>2.04</v>
      </c>
      <c r="BK36">
        <v>2.4300000000000002</v>
      </c>
      <c r="BL36">
        <v>2.2200000000000002</v>
      </c>
      <c r="BM36">
        <v>3636</v>
      </c>
      <c r="BN36">
        <v>4721</v>
      </c>
      <c r="BO36">
        <v>4488</v>
      </c>
      <c r="BP36">
        <v>1722</v>
      </c>
      <c r="BQ36">
        <v>1864</v>
      </c>
      <c r="BR36">
        <v>1801</v>
      </c>
      <c r="BS36">
        <v>841</v>
      </c>
      <c r="BT36">
        <v>854</v>
      </c>
      <c r="BU36">
        <v>850</v>
      </c>
      <c r="BV36">
        <v>143.30000000000001</v>
      </c>
      <c r="BW36">
        <v>143.69999999999999</v>
      </c>
      <c r="BX36">
        <v>143.5</v>
      </c>
      <c r="BY36">
        <v>87.8</v>
      </c>
      <c r="BZ36">
        <v>88</v>
      </c>
      <c r="CA36">
        <v>87.9</v>
      </c>
      <c r="CB36">
        <v>93.4</v>
      </c>
      <c r="CC36">
        <v>93.7</v>
      </c>
      <c r="CD36">
        <v>93.5</v>
      </c>
      <c r="CE36">
        <v>5.4</v>
      </c>
      <c r="CF36">
        <v>5.7</v>
      </c>
      <c r="CG36">
        <v>5.6</v>
      </c>
      <c r="CH36">
        <v>219.5</v>
      </c>
      <c r="CI36">
        <v>219.5</v>
      </c>
      <c r="CJ36">
        <v>219.5</v>
      </c>
      <c r="CK36">
        <v>267</v>
      </c>
      <c r="CL36">
        <v>279</v>
      </c>
      <c r="CM36">
        <v>274</v>
      </c>
      <c r="CN36">
        <v>7.9</v>
      </c>
      <c r="CO36">
        <v>10.9</v>
      </c>
      <c r="CP36">
        <v>8.4</v>
      </c>
      <c r="CQ36">
        <v>0</v>
      </c>
      <c r="CR36">
        <v>1.1000000000000001</v>
      </c>
      <c r="CS36">
        <v>0.1</v>
      </c>
      <c r="CT36">
        <v>0.5</v>
      </c>
      <c r="CU36">
        <v>0.5</v>
      </c>
      <c r="CV36">
        <v>0.5</v>
      </c>
      <c r="CW36">
        <v>35</v>
      </c>
      <c r="CX36">
        <v>35</v>
      </c>
      <c r="CY36">
        <v>35</v>
      </c>
      <c r="CZ36">
        <v>176</v>
      </c>
      <c r="DA36">
        <v>213</v>
      </c>
      <c r="DB36">
        <v>203</v>
      </c>
      <c r="DC36">
        <v>1660</v>
      </c>
      <c r="DD36">
        <v>720</v>
      </c>
      <c r="DE36">
        <v>540</v>
      </c>
      <c r="DF36">
        <v>1600</v>
      </c>
      <c r="DG36">
        <v>7.8700000000000006E-2</v>
      </c>
      <c r="DH36">
        <v>8.8900000000000007E-2</v>
      </c>
      <c r="DI36">
        <v>8.3199999999999996E-2</v>
      </c>
      <c r="DJ36">
        <v>9.4E-2</v>
      </c>
      <c r="DK36">
        <v>9.9099999999999994E-2</v>
      </c>
      <c r="DL36">
        <v>9.6500000000000002E-2</v>
      </c>
      <c r="DM36">
        <v>6.0999999999999999E-2</v>
      </c>
      <c r="DN36">
        <v>6.6000000000000003E-2</v>
      </c>
      <c r="DO36">
        <v>6.2899999999999998E-2</v>
      </c>
      <c r="DP36">
        <v>5.0799999999999998E-2</v>
      </c>
      <c r="DQ36">
        <v>5.8400000000000001E-2</v>
      </c>
      <c r="DR36">
        <v>5.5899999999999998E-2</v>
      </c>
      <c r="DS36">
        <v>5.8400000000000001E-2</v>
      </c>
      <c r="DT36">
        <v>6.8599999999999994E-2</v>
      </c>
      <c r="DU36">
        <v>6.4100000000000004E-2</v>
      </c>
      <c r="DV36">
        <v>5.1000000000000004E-3</v>
      </c>
      <c r="DW36">
        <v>4</v>
      </c>
      <c r="DX36">
        <v>4.3200000000000002E-2</v>
      </c>
      <c r="DY36">
        <v>1510</v>
      </c>
      <c r="DZ36">
        <v>152</v>
      </c>
      <c r="EA36">
        <v>8252</v>
      </c>
      <c r="EB36" t="s">
        <v>188</v>
      </c>
      <c r="EC36">
        <v>2004</v>
      </c>
      <c r="ED36">
        <v>2405</v>
      </c>
      <c r="EE36" t="s">
        <v>142</v>
      </c>
      <c r="EF36" t="s">
        <v>576</v>
      </c>
      <c r="EG36">
        <v>20020130</v>
      </c>
      <c r="EH36" t="s">
        <v>573</v>
      </c>
      <c r="EI36">
        <v>152</v>
      </c>
      <c r="EJ36" t="s">
        <v>143</v>
      </c>
    </row>
    <row r="37" spans="1:140">
      <c r="A37" t="s">
        <v>160</v>
      </c>
      <c r="B37">
        <v>3</v>
      </c>
      <c r="C37">
        <v>7.4</v>
      </c>
      <c r="D37">
        <v>43023</v>
      </c>
      <c r="E37" t="s">
        <v>144</v>
      </c>
      <c r="F37" t="s">
        <v>145</v>
      </c>
      <c r="G37">
        <v>20020510</v>
      </c>
      <c r="H37" t="s">
        <v>582</v>
      </c>
      <c r="I37" t="s">
        <v>236</v>
      </c>
      <c r="J37">
        <v>20020513</v>
      </c>
      <c r="K37">
        <v>20021113</v>
      </c>
      <c r="L37">
        <v>32</v>
      </c>
      <c r="N37" s="2">
        <f t="shared" si="0"/>
        <v>0</v>
      </c>
      <c r="O37" s="27">
        <f t="shared" si="1"/>
        <v>-0.38790000000000002</v>
      </c>
      <c r="P37">
        <v>-0.38790000000000002</v>
      </c>
      <c r="Q37">
        <f t="shared" si="2"/>
        <v>1.5474147528081961E-2</v>
      </c>
      <c r="R37">
        <f t="shared" si="3"/>
        <v>0</v>
      </c>
      <c r="S37">
        <f t="shared" si="4"/>
        <v>-0.38790000000000002</v>
      </c>
      <c r="T37" s="36">
        <f t="shared" si="5"/>
        <v>26.4</v>
      </c>
      <c r="U37">
        <f t="shared" si="6"/>
        <v>1.5885843469893565E-2</v>
      </c>
      <c r="V37" s="26">
        <f t="shared" si="7"/>
        <v>-1.5885843469893565E-2</v>
      </c>
      <c r="W37" s="25">
        <f t="shared" si="8"/>
        <v>-0.50473230433736704</v>
      </c>
      <c r="X37" s="36">
        <f t="shared" si="9"/>
        <v>26.476252048655489</v>
      </c>
      <c r="Y37">
        <f t="shared" si="10"/>
        <v>-0.50473230433736704</v>
      </c>
      <c r="Z37">
        <f t="shared" si="11"/>
        <v>0</v>
      </c>
      <c r="AA37">
        <f t="shared" si="12"/>
        <v>1.5885843469893565E-2</v>
      </c>
      <c r="AB37">
        <f t="shared" si="13"/>
        <v>0</v>
      </c>
      <c r="AC37">
        <f t="shared" si="14"/>
        <v>0</v>
      </c>
      <c r="AD37">
        <f t="shared" si="15"/>
        <v>0</v>
      </c>
      <c r="AE37">
        <f t="shared" si="16"/>
        <v>0</v>
      </c>
      <c r="AF37">
        <f t="shared" si="17"/>
        <v>0</v>
      </c>
      <c r="AG37" s="2">
        <f t="shared" si="18"/>
        <v>-1.734</v>
      </c>
      <c r="AH37" s="2">
        <f t="shared" si="19"/>
        <v>1.734</v>
      </c>
      <c r="AI37" s="2">
        <f t="shared" si="20"/>
        <v>-2.0659999999999998</v>
      </c>
      <c r="AJ37" s="2">
        <f t="shared" si="21"/>
        <v>2.0659999999999998</v>
      </c>
      <c r="AK37" t="s">
        <v>147</v>
      </c>
      <c r="AL37">
        <v>143.5</v>
      </c>
      <c r="AM37">
        <v>20020508</v>
      </c>
      <c r="AN37" t="s">
        <v>138</v>
      </c>
      <c r="AO37" t="s">
        <v>583</v>
      </c>
      <c r="AP37">
        <v>9903160</v>
      </c>
      <c r="AQ37">
        <v>40</v>
      </c>
      <c r="AR37">
        <v>71.84</v>
      </c>
      <c r="AS37">
        <v>65.040000000000006</v>
      </c>
      <c r="AT37">
        <v>10.93</v>
      </c>
      <c r="AU37">
        <v>10.01</v>
      </c>
      <c r="AV37">
        <v>10.1</v>
      </c>
      <c r="AW37">
        <v>150</v>
      </c>
      <c r="AX37" t="s">
        <v>584</v>
      </c>
      <c r="AY37">
        <v>40</v>
      </c>
      <c r="AZ37">
        <v>4.0999999999999996</v>
      </c>
      <c r="BA37">
        <v>3.3</v>
      </c>
      <c r="BB37">
        <v>7.4</v>
      </c>
      <c r="BC37">
        <v>0</v>
      </c>
      <c r="BD37">
        <v>3147</v>
      </c>
      <c r="BE37">
        <v>3156</v>
      </c>
      <c r="BF37">
        <v>3150</v>
      </c>
      <c r="BG37">
        <v>13.1</v>
      </c>
      <c r="BH37">
        <v>13.6</v>
      </c>
      <c r="BI37">
        <v>13.4</v>
      </c>
      <c r="BJ37">
        <v>2.19</v>
      </c>
      <c r="BK37">
        <v>2.2799999999999998</v>
      </c>
      <c r="BL37">
        <v>2.23</v>
      </c>
      <c r="BM37">
        <v>4780</v>
      </c>
      <c r="BN37">
        <v>5527</v>
      </c>
      <c r="BO37">
        <v>5200</v>
      </c>
      <c r="BP37">
        <v>2006</v>
      </c>
      <c r="BQ37">
        <v>2296</v>
      </c>
      <c r="BR37">
        <v>2153</v>
      </c>
      <c r="BS37">
        <v>816</v>
      </c>
      <c r="BT37">
        <v>882</v>
      </c>
      <c r="BU37">
        <v>853</v>
      </c>
      <c r="BV37">
        <v>143.30000000000001</v>
      </c>
      <c r="BW37">
        <v>143.6</v>
      </c>
      <c r="BX37">
        <v>143.5</v>
      </c>
      <c r="BY37">
        <v>87.8</v>
      </c>
      <c r="BZ37">
        <v>88</v>
      </c>
      <c r="CA37">
        <v>87.9</v>
      </c>
      <c r="CB37">
        <v>93.3</v>
      </c>
      <c r="CC37">
        <v>93.6</v>
      </c>
      <c r="CD37">
        <v>93.5</v>
      </c>
      <c r="CE37">
        <v>5.4</v>
      </c>
      <c r="CF37">
        <v>5.7</v>
      </c>
      <c r="CG37">
        <v>5.6</v>
      </c>
      <c r="CH37">
        <v>24.3</v>
      </c>
      <c r="CI37">
        <v>30.7</v>
      </c>
      <c r="CJ37">
        <v>26.7</v>
      </c>
      <c r="CK37">
        <v>267</v>
      </c>
      <c r="CL37">
        <v>282</v>
      </c>
      <c r="CM37">
        <v>277</v>
      </c>
      <c r="CN37">
        <v>8.1999999999999993</v>
      </c>
      <c r="CO37">
        <v>8.4</v>
      </c>
      <c r="CP37">
        <v>8.3000000000000007</v>
      </c>
      <c r="CQ37">
        <v>0.5</v>
      </c>
      <c r="CR37">
        <v>0.6</v>
      </c>
      <c r="CS37">
        <v>0.5</v>
      </c>
      <c r="CT37">
        <v>0.48</v>
      </c>
      <c r="CU37">
        <v>0.52</v>
      </c>
      <c r="CV37">
        <v>0.5</v>
      </c>
      <c r="CW37">
        <v>35</v>
      </c>
      <c r="CX37">
        <v>35</v>
      </c>
      <c r="CY37">
        <v>35</v>
      </c>
      <c r="CZ37">
        <v>265</v>
      </c>
      <c r="DA37">
        <v>306</v>
      </c>
      <c r="DB37">
        <v>290</v>
      </c>
      <c r="DC37">
        <v>1660</v>
      </c>
      <c r="DD37">
        <v>720</v>
      </c>
      <c r="DE37">
        <v>540</v>
      </c>
      <c r="DF37">
        <v>1690</v>
      </c>
      <c r="DG37">
        <v>7.1099999999999997E-2</v>
      </c>
      <c r="DH37">
        <v>7.8700000000000006E-2</v>
      </c>
      <c r="DI37">
        <v>7.5600000000000001E-2</v>
      </c>
      <c r="DJ37">
        <v>9.1399999999999995E-2</v>
      </c>
      <c r="DK37">
        <v>9.9099999999999994E-2</v>
      </c>
      <c r="DL37">
        <v>9.5299999999999996E-2</v>
      </c>
      <c r="DM37">
        <v>6.0999999999999999E-2</v>
      </c>
      <c r="DN37">
        <v>6.3500000000000001E-2</v>
      </c>
      <c r="DO37">
        <v>6.1600000000000002E-2</v>
      </c>
      <c r="DP37">
        <v>5.33E-2</v>
      </c>
      <c r="DQ37">
        <v>5.8400000000000001E-2</v>
      </c>
      <c r="DR37">
        <v>5.6500000000000002E-2</v>
      </c>
      <c r="DS37">
        <v>5.0799999999999998E-2</v>
      </c>
      <c r="DT37">
        <v>7.3700000000000002E-2</v>
      </c>
      <c r="DU37">
        <v>6.2199999999999998E-2</v>
      </c>
      <c r="DV37">
        <v>2.5000000000000001E-3</v>
      </c>
      <c r="DW37">
        <v>1</v>
      </c>
      <c r="DX37">
        <v>3.56E-2</v>
      </c>
      <c r="DY37" t="s">
        <v>585</v>
      </c>
      <c r="DZ37">
        <v>103</v>
      </c>
      <c r="EA37">
        <v>8252</v>
      </c>
      <c r="EB37" t="s">
        <v>188</v>
      </c>
      <c r="EC37">
        <v>2001</v>
      </c>
      <c r="ED37">
        <v>2405</v>
      </c>
      <c r="EE37" t="s">
        <v>142</v>
      </c>
      <c r="EF37">
        <v>152</v>
      </c>
      <c r="EG37">
        <v>20020510</v>
      </c>
      <c r="EH37" t="s">
        <v>582</v>
      </c>
      <c r="EI37">
        <v>103</v>
      </c>
      <c r="EJ37" t="s">
        <v>143</v>
      </c>
    </row>
    <row r="38" spans="1:140">
      <c r="A38" t="s">
        <v>160</v>
      </c>
      <c r="B38">
        <v>4</v>
      </c>
      <c r="C38">
        <v>10.8</v>
      </c>
      <c r="D38">
        <v>42447</v>
      </c>
      <c r="E38" t="s">
        <v>577</v>
      </c>
      <c r="F38" t="s">
        <v>145</v>
      </c>
      <c r="G38">
        <v>20020614</v>
      </c>
      <c r="H38" t="s">
        <v>553</v>
      </c>
      <c r="I38" t="s">
        <v>236</v>
      </c>
      <c r="J38">
        <v>20020617</v>
      </c>
      <c r="K38">
        <v>20021214</v>
      </c>
      <c r="L38">
        <v>33</v>
      </c>
      <c r="N38" s="2">
        <f t="shared" si="0"/>
        <v>0</v>
      </c>
      <c r="O38" s="27">
        <f t="shared" si="1"/>
        <v>-0.51639999999999997</v>
      </c>
      <c r="P38">
        <v>-0.51639999999999997</v>
      </c>
      <c r="Q38">
        <f t="shared" si="2"/>
        <v>-9.0900681977534425E-2</v>
      </c>
      <c r="R38">
        <f t="shared" si="3"/>
        <v>0</v>
      </c>
      <c r="S38">
        <f t="shared" si="4"/>
        <v>-0.51639999999999997</v>
      </c>
      <c r="T38" s="36">
        <f t="shared" si="5"/>
        <v>26.4</v>
      </c>
      <c r="U38">
        <f t="shared" si="6"/>
        <v>-9.0571325224085147E-2</v>
      </c>
      <c r="V38" s="26">
        <f t="shared" si="7"/>
        <v>9.0571325224085147E-2</v>
      </c>
      <c r="W38" s="25">
        <f t="shared" si="8"/>
        <v>-0.53228584346989349</v>
      </c>
      <c r="X38" s="36">
        <f t="shared" si="9"/>
        <v>25.965257638924388</v>
      </c>
      <c r="Y38">
        <f t="shared" si="10"/>
        <v>-0.53228584346989349</v>
      </c>
      <c r="Z38">
        <f t="shared" si="11"/>
        <v>0</v>
      </c>
      <c r="AA38">
        <f t="shared" si="12"/>
        <v>-9.0571325224085147E-2</v>
      </c>
      <c r="AB38">
        <f t="shared" si="13"/>
        <v>0</v>
      </c>
      <c r="AC38">
        <f t="shared" si="14"/>
        <v>0</v>
      </c>
      <c r="AD38">
        <f t="shared" si="15"/>
        <v>0</v>
      </c>
      <c r="AE38">
        <f t="shared" si="16"/>
        <v>0</v>
      </c>
      <c r="AF38">
        <f t="shared" si="17"/>
        <v>0</v>
      </c>
      <c r="AG38" s="2">
        <f t="shared" si="18"/>
        <v>-1.734</v>
      </c>
      <c r="AH38" s="2">
        <f t="shared" si="19"/>
        <v>1.734</v>
      </c>
      <c r="AI38" s="2">
        <f t="shared" si="20"/>
        <v>-2.0659999999999998</v>
      </c>
      <c r="AJ38" s="2">
        <f t="shared" si="21"/>
        <v>2.0659999999999998</v>
      </c>
      <c r="AK38" t="s">
        <v>151</v>
      </c>
      <c r="AL38">
        <v>143.5</v>
      </c>
      <c r="AM38">
        <v>20020612</v>
      </c>
      <c r="AN38" t="s">
        <v>138</v>
      </c>
      <c r="AO38" t="s">
        <v>598</v>
      </c>
      <c r="AP38">
        <v>9903160</v>
      </c>
      <c r="AQ38">
        <v>40</v>
      </c>
      <c r="AR38">
        <v>59.14</v>
      </c>
      <c r="AS38">
        <v>52.2</v>
      </c>
      <c r="AT38">
        <v>10.14</v>
      </c>
      <c r="AU38">
        <v>9.07</v>
      </c>
      <c r="AV38">
        <v>9.15</v>
      </c>
      <c r="AW38">
        <v>180</v>
      </c>
      <c r="AX38" t="s">
        <v>599</v>
      </c>
      <c r="AY38">
        <v>40</v>
      </c>
      <c r="AZ38">
        <v>5.4</v>
      </c>
      <c r="BA38">
        <v>5.4</v>
      </c>
      <c r="BB38">
        <v>10.8</v>
      </c>
      <c r="BC38">
        <v>0</v>
      </c>
      <c r="BD38">
        <v>3148</v>
      </c>
      <c r="BE38">
        <v>3153</v>
      </c>
      <c r="BF38">
        <v>3150</v>
      </c>
      <c r="BG38">
        <v>13.3</v>
      </c>
      <c r="BH38">
        <v>13.6</v>
      </c>
      <c r="BI38">
        <v>13.4</v>
      </c>
      <c r="BJ38">
        <v>2.13</v>
      </c>
      <c r="BK38">
        <v>2.21</v>
      </c>
      <c r="BL38">
        <v>2.1800000000000002</v>
      </c>
      <c r="BM38">
        <v>4255</v>
      </c>
      <c r="BN38">
        <v>4576</v>
      </c>
      <c r="BO38">
        <v>4415</v>
      </c>
      <c r="BP38">
        <v>1998</v>
      </c>
      <c r="BQ38">
        <v>2212</v>
      </c>
      <c r="BR38">
        <v>2113</v>
      </c>
      <c r="BS38">
        <v>828</v>
      </c>
      <c r="BT38">
        <v>862</v>
      </c>
      <c r="BU38">
        <v>848</v>
      </c>
      <c r="BV38">
        <v>143.30000000000001</v>
      </c>
      <c r="BW38">
        <v>143.69999999999999</v>
      </c>
      <c r="BX38">
        <v>143.5</v>
      </c>
      <c r="BY38">
        <v>87.4</v>
      </c>
      <c r="BZ38">
        <v>88.7</v>
      </c>
      <c r="CA38">
        <v>87.9</v>
      </c>
      <c r="CB38">
        <v>92.8</v>
      </c>
      <c r="CC38">
        <v>94.1</v>
      </c>
      <c r="CD38">
        <v>93.5</v>
      </c>
      <c r="CE38">
        <v>5.4</v>
      </c>
      <c r="CF38">
        <v>5.9</v>
      </c>
      <c r="CG38">
        <v>5.6</v>
      </c>
      <c r="CH38">
        <v>26.6</v>
      </c>
      <c r="CI38">
        <v>31.2</v>
      </c>
      <c r="CJ38">
        <v>28.8</v>
      </c>
      <c r="CK38">
        <v>270</v>
      </c>
      <c r="CL38">
        <v>283</v>
      </c>
      <c r="CM38">
        <v>279</v>
      </c>
      <c r="CN38">
        <v>7.6</v>
      </c>
      <c r="CO38">
        <v>8.1999999999999993</v>
      </c>
      <c r="CP38">
        <v>7.8</v>
      </c>
      <c r="CQ38">
        <v>0</v>
      </c>
      <c r="CR38">
        <v>0</v>
      </c>
      <c r="CS38">
        <v>0</v>
      </c>
      <c r="CT38">
        <v>0.5</v>
      </c>
      <c r="CU38">
        <v>0.5</v>
      </c>
      <c r="CV38">
        <v>0.5</v>
      </c>
      <c r="CW38">
        <v>35</v>
      </c>
      <c r="CX38">
        <v>35</v>
      </c>
      <c r="CY38">
        <v>35</v>
      </c>
      <c r="CZ38">
        <v>194</v>
      </c>
      <c r="DA38">
        <v>235</v>
      </c>
      <c r="DB38">
        <v>217</v>
      </c>
      <c r="DC38">
        <v>1660</v>
      </c>
      <c r="DD38">
        <v>720</v>
      </c>
      <c r="DE38">
        <v>540</v>
      </c>
      <c r="DF38">
        <v>1660</v>
      </c>
      <c r="DG38">
        <v>8.6400000000000005E-2</v>
      </c>
      <c r="DH38">
        <v>8.8900000000000007E-2</v>
      </c>
      <c r="DI38">
        <v>8.7599999999999997E-2</v>
      </c>
      <c r="DJ38">
        <v>9.6500000000000002E-2</v>
      </c>
      <c r="DK38">
        <v>0.1016</v>
      </c>
      <c r="DL38">
        <v>9.9699999999999997E-2</v>
      </c>
      <c r="DM38">
        <v>6.8599999999999994E-2</v>
      </c>
      <c r="DN38">
        <v>7.6200000000000004E-2</v>
      </c>
      <c r="DO38">
        <v>7.1800000000000003E-2</v>
      </c>
      <c r="DP38">
        <v>6.0999999999999999E-2</v>
      </c>
      <c r="DQ38">
        <v>6.8599999999999994E-2</v>
      </c>
      <c r="DR38">
        <v>6.54E-2</v>
      </c>
      <c r="DS38">
        <v>7.3700000000000002E-2</v>
      </c>
      <c r="DT38">
        <v>7.6200000000000004E-2</v>
      </c>
      <c r="DU38">
        <v>7.5600000000000001E-2</v>
      </c>
      <c r="DV38">
        <v>2.5000000000000001E-3</v>
      </c>
      <c r="DW38">
        <v>1</v>
      </c>
      <c r="DX38">
        <v>3.8100000000000002E-2</v>
      </c>
      <c r="DY38">
        <v>1620</v>
      </c>
      <c r="DZ38">
        <v>918</v>
      </c>
      <c r="EA38">
        <v>8252</v>
      </c>
      <c r="EB38" t="s">
        <v>188</v>
      </c>
      <c r="EC38">
        <v>2003</v>
      </c>
      <c r="ED38">
        <v>2405</v>
      </c>
      <c r="EE38" t="s">
        <v>142</v>
      </c>
      <c r="EF38">
        <v>65</v>
      </c>
      <c r="EG38">
        <v>20020614</v>
      </c>
      <c r="EH38" t="s">
        <v>553</v>
      </c>
      <c r="EI38">
        <v>205</v>
      </c>
      <c r="EJ38" t="s">
        <v>143</v>
      </c>
    </row>
    <row r="39" spans="1:140">
      <c r="A39" t="s">
        <v>160</v>
      </c>
      <c r="B39">
        <v>3</v>
      </c>
      <c r="C39">
        <v>6.9</v>
      </c>
      <c r="D39">
        <v>44405</v>
      </c>
      <c r="E39" t="s">
        <v>144</v>
      </c>
      <c r="F39" t="s">
        <v>145</v>
      </c>
      <c r="G39">
        <v>20020621</v>
      </c>
      <c r="H39" t="s">
        <v>606</v>
      </c>
      <c r="I39" t="s">
        <v>236</v>
      </c>
      <c r="J39">
        <v>20020624</v>
      </c>
      <c r="K39">
        <v>20021221</v>
      </c>
      <c r="L39">
        <v>34</v>
      </c>
      <c r="N39" s="2">
        <f t="shared" si="0"/>
        <v>0</v>
      </c>
      <c r="O39" s="27">
        <f t="shared" si="1"/>
        <v>-0.60340000000000005</v>
      </c>
      <c r="P39">
        <v>-0.60340000000000005</v>
      </c>
      <c r="Q39">
        <f t="shared" si="2"/>
        <v>-0.19340054558202757</v>
      </c>
      <c r="R39">
        <f t="shared" si="3"/>
        <v>0</v>
      </c>
      <c r="S39">
        <f t="shared" si="4"/>
        <v>-0.60340000000000005</v>
      </c>
      <c r="T39" s="36">
        <f t="shared" si="5"/>
        <v>26.4</v>
      </c>
      <c r="U39">
        <f t="shared" si="6"/>
        <v>-0.19313706017926813</v>
      </c>
      <c r="V39" s="26">
        <f t="shared" si="7"/>
        <v>0.19313706017926813</v>
      </c>
      <c r="W39" s="25">
        <f t="shared" si="8"/>
        <v>-0.51282867477591487</v>
      </c>
      <c r="X39" s="36">
        <f t="shared" si="9"/>
        <v>25.47294211113951</v>
      </c>
      <c r="Y39">
        <f t="shared" si="10"/>
        <v>-0.51282867477591487</v>
      </c>
      <c r="Z39">
        <f t="shared" si="11"/>
        <v>0</v>
      </c>
      <c r="AA39">
        <f t="shared" si="12"/>
        <v>-0.19313706017926813</v>
      </c>
      <c r="AB39">
        <f t="shared" si="13"/>
        <v>0</v>
      </c>
      <c r="AC39">
        <f t="shared" si="14"/>
        <v>0</v>
      </c>
      <c r="AD39">
        <f t="shared" si="15"/>
        <v>0</v>
      </c>
      <c r="AE39">
        <f t="shared" si="16"/>
        <v>0</v>
      </c>
      <c r="AF39">
        <f t="shared" si="17"/>
        <v>0</v>
      </c>
      <c r="AG39" s="2">
        <f t="shared" si="18"/>
        <v>-1.734</v>
      </c>
      <c r="AH39" s="2">
        <f t="shared" si="19"/>
        <v>1.734</v>
      </c>
      <c r="AI39" s="2">
        <f t="shared" si="20"/>
        <v>-2.0659999999999998</v>
      </c>
      <c r="AJ39" s="2">
        <f t="shared" si="21"/>
        <v>2.0659999999999998</v>
      </c>
      <c r="AK39" t="s">
        <v>147</v>
      </c>
      <c r="AL39">
        <v>143.5</v>
      </c>
      <c r="AM39">
        <v>20020619</v>
      </c>
      <c r="AN39" t="s">
        <v>138</v>
      </c>
      <c r="AO39" t="s">
        <v>607</v>
      </c>
      <c r="AP39">
        <v>9903160</v>
      </c>
      <c r="AQ39">
        <v>40</v>
      </c>
      <c r="AR39">
        <v>71.63</v>
      </c>
      <c r="AS39">
        <v>65.77</v>
      </c>
      <c r="AT39">
        <v>10.84</v>
      </c>
      <c r="AU39">
        <v>10.11</v>
      </c>
      <c r="AV39">
        <v>10.19</v>
      </c>
      <c r="AW39">
        <v>40</v>
      </c>
      <c r="AX39" t="s">
        <v>608</v>
      </c>
      <c r="AY39">
        <v>40</v>
      </c>
      <c r="AZ39">
        <v>3.6</v>
      </c>
      <c r="BA39">
        <v>3.3</v>
      </c>
      <c r="BB39">
        <v>6.9</v>
      </c>
      <c r="BC39">
        <v>0</v>
      </c>
      <c r="BD39">
        <v>3148</v>
      </c>
      <c r="BE39">
        <v>3152</v>
      </c>
      <c r="BF39">
        <v>3150</v>
      </c>
      <c r="BG39">
        <v>13.2</v>
      </c>
      <c r="BH39">
        <v>13.8</v>
      </c>
      <c r="BI39">
        <v>13.5</v>
      </c>
      <c r="BJ39">
        <v>2.21</v>
      </c>
      <c r="BK39">
        <v>2.2999999999999998</v>
      </c>
      <c r="BL39">
        <v>2.27</v>
      </c>
      <c r="BM39">
        <v>5339</v>
      </c>
      <c r="BN39">
        <v>5878</v>
      </c>
      <c r="BO39">
        <v>5517</v>
      </c>
      <c r="BP39">
        <v>2044</v>
      </c>
      <c r="BQ39">
        <v>2312</v>
      </c>
      <c r="BR39">
        <v>2187</v>
      </c>
      <c r="BS39">
        <v>836</v>
      </c>
      <c r="BT39">
        <v>864</v>
      </c>
      <c r="BU39">
        <v>849</v>
      </c>
      <c r="BV39">
        <v>143.4</v>
      </c>
      <c r="BW39">
        <v>143.6</v>
      </c>
      <c r="BX39">
        <v>143.5</v>
      </c>
      <c r="BY39">
        <v>87.8</v>
      </c>
      <c r="BZ39">
        <v>88</v>
      </c>
      <c r="CA39">
        <v>87.9</v>
      </c>
      <c r="CB39">
        <v>93.4</v>
      </c>
      <c r="CC39">
        <v>93.7</v>
      </c>
      <c r="CD39">
        <v>93.6</v>
      </c>
      <c r="CE39">
        <v>5.5</v>
      </c>
      <c r="CF39">
        <v>5.8</v>
      </c>
      <c r="CG39">
        <v>5.6</v>
      </c>
      <c r="CH39">
        <v>27.8</v>
      </c>
      <c r="CI39">
        <v>32.700000000000003</v>
      </c>
      <c r="CJ39">
        <v>30</v>
      </c>
      <c r="CK39">
        <v>267</v>
      </c>
      <c r="CL39">
        <v>276</v>
      </c>
      <c r="CM39">
        <v>272</v>
      </c>
      <c r="CN39">
        <v>7.5</v>
      </c>
      <c r="CO39">
        <v>8.1</v>
      </c>
      <c r="CP39">
        <v>7.9</v>
      </c>
      <c r="CQ39">
        <v>0.5</v>
      </c>
      <c r="CR39">
        <v>0.5</v>
      </c>
      <c r="CS39">
        <v>0.5</v>
      </c>
      <c r="CT39">
        <v>0.49</v>
      </c>
      <c r="CU39">
        <v>0.5</v>
      </c>
      <c r="CV39">
        <v>0.5</v>
      </c>
      <c r="CW39">
        <v>35</v>
      </c>
      <c r="CX39">
        <v>35</v>
      </c>
      <c r="CY39">
        <v>35</v>
      </c>
      <c r="CZ39">
        <v>230</v>
      </c>
      <c r="DA39">
        <v>261</v>
      </c>
      <c r="DB39">
        <v>249</v>
      </c>
      <c r="DC39">
        <v>1660</v>
      </c>
      <c r="DD39">
        <v>720</v>
      </c>
      <c r="DE39">
        <v>540</v>
      </c>
      <c r="DF39">
        <v>1800</v>
      </c>
      <c r="DG39">
        <v>8.3799999999999999E-2</v>
      </c>
      <c r="DH39">
        <v>8.3799999999999999E-2</v>
      </c>
      <c r="DI39">
        <v>8.3799999999999999E-2</v>
      </c>
      <c r="DJ39">
        <v>8.8900000000000007E-2</v>
      </c>
      <c r="DK39">
        <v>9.4E-2</v>
      </c>
      <c r="DL39">
        <v>9.2100000000000001E-2</v>
      </c>
      <c r="DM39">
        <v>6.8599999999999994E-2</v>
      </c>
      <c r="DN39">
        <v>7.3700000000000002E-2</v>
      </c>
      <c r="DO39">
        <v>7.1099999999999997E-2</v>
      </c>
      <c r="DP39">
        <v>5.0799999999999998E-2</v>
      </c>
      <c r="DQ39">
        <v>5.8400000000000001E-2</v>
      </c>
      <c r="DR39">
        <v>5.4600000000000003E-2</v>
      </c>
      <c r="DS39">
        <v>5.0799999999999998E-2</v>
      </c>
      <c r="DT39">
        <v>7.3700000000000002E-2</v>
      </c>
      <c r="DU39">
        <v>6.2899999999999998E-2</v>
      </c>
      <c r="DV39">
        <v>0</v>
      </c>
      <c r="DW39">
        <v>6</v>
      </c>
      <c r="DX39">
        <v>6.0999999999999999E-2</v>
      </c>
      <c r="DY39">
        <v>1544</v>
      </c>
      <c r="DZ39">
        <v>103</v>
      </c>
      <c r="EA39">
        <v>8252</v>
      </c>
      <c r="EB39" t="s">
        <v>188</v>
      </c>
      <c r="EC39">
        <v>2001</v>
      </c>
      <c r="ED39">
        <v>2405</v>
      </c>
      <c r="EE39" t="s">
        <v>142</v>
      </c>
      <c r="EF39" t="s">
        <v>609</v>
      </c>
      <c r="EG39">
        <v>20020621</v>
      </c>
      <c r="EH39" t="s">
        <v>606</v>
      </c>
      <c r="EI39">
        <v>103</v>
      </c>
      <c r="EJ39" t="s">
        <v>143</v>
      </c>
    </row>
    <row r="40" spans="1:140">
      <c r="A40" t="s">
        <v>160</v>
      </c>
      <c r="B40">
        <v>4</v>
      </c>
      <c r="C40">
        <v>6.8</v>
      </c>
      <c r="D40">
        <v>44404</v>
      </c>
      <c r="E40" t="s">
        <v>144</v>
      </c>
      <c r="F40" t="s">
        <v>145</v>
      </c>
      <c r="G40">
        <v>20020622</v>
      </c>
      <c r="H40" t="s">
        <v>533</v>
      </c>
      <c r="I40" t="s">
        <v>236</v>
      </c>
      <c r="J40">
        <v>20020624</v>
      </c>
      <c r="K40">
        <v>20021222</v>
      </c>
      <c r="L40">
        <v>35</v>
      </c>
      <c r="N40" s="2">
        <f t="shared" si="0"/>
        <v>0</v>
      </c>
      <c r="O40" s="27">
        <f t="shared" si="1"/>
        <v>-0.64659999999999995</v>
      </c>
      <c r="P40">
        <v>-0.64659999999999995</v>
      </c>
      <c r="Q40">
        <f t="shared" si="2"/>
        <v>-0.28404043646562205</v>
      </c>
      <c r="R40">
        <f t="shared" si="3"/>
        <v>0</v>
      </c>
      <c r="S40">
        <f t="shared" si="4"/>
        <v>-0.64659999999999995</v>
      </c>
      <c r="T40" s="36">
        <f t="shared" si="5"/>
        <v>26.4</v>
      </c>
      <c r="U40">
        <f t="shared" si="6"/>
        <v>-0.28382964814341449</v>
      </c>
      <c r="V40" s="26">
        <f t="shared" si="7"/>
        <v>0.28382964814341449</v>
      </c>
      <c r="W40" s="25">
        <f t="shared" si="8"/>
        <v>-0.45346293982073183</v>
      </c>
      <c r="X40" s="36">
        <f t="shared" si="9"/>
        <v>25.03761768891161</v>
      </c>
      <c r="Y40">
        <f t="shared" si="10"/>
        <v>-0.45346293982073183</v>
      </c>
      <c r="Z40">
        <f t="shared" si="11"/>
        <v>0</v>
      </c>
      <c r="AA40">
        <f t="shared" si="12"/>
        <v>-0.28382964814341449</v>
      </c>
      <c r="AB40">
        <f t="shared" si="13"/>
        <v>0</v>
      </c>
      <c r="AC40">
        <f t="shared" si="14"/>
        <v>0</v>
      </c>
      <c r="AD40">
        <f t="shared" si="15"/>
        <v>0</v>
      </c>
      <c r="AE40">
        <f t="shared" si="16"/>
        <v>1</v>
      </c>
      <c r="AF40">
        <f t="shared" si="17"/>
        <v>1</v>
      </c>
      <c r="AG40" s="2">
        <f t="shared" si="18"/>
        <v>-1.734</v>
      </c>
      <c r="AH40" s="2">
        <f t="shared" si="19"/>
        <v>1.734</v>
      </c>
      <c r="AI40" s="2">
        <f t="shared" si="20"/>
        <v>-2.0659999999999998</v>
      </c>
      <c r="AJ40" s="2">
        <f t="shared" si="21"/>
        <v>2.0659999999999998</v>
      </c>
      <c r="AK40" t="s">
        <v>147</v>
      </c>
      <c r="AL40">
        <v>143.5</v>
      </c>
      <c r="AM40">
        <v>20020620</v>
      </c>
      <c r="AN40" t="s">
        <v>138</v>
      </c>
      <c r="AO40" t="s">
        <v>610</v>
      </c>
      <c r="AP40">
        <v>9903160</v>
      </c>
      <c r="AQ40">
        <v>40</v>
      </c>
      <c r="AR40">
        <v>71.81</v>
      </c>
      <c r="AS40">
        <v>66.23</v>
      </c>
      <c r="AT40">
        <v>10.85</v>
      </c>
      <c r="AU40">
        <v>10.14</v>
      </c>
      <c r="AV40">
        <v>10.16</v>
      </c>
      <c r="AW40">
        <v>140</v>
      </c>
      <c r="AX40" t="s">
        <v>611</v>
      </c>
      <c r="AY40">
        <v>40</v>
      </c>
      <c r="AZ40">
        <v>3.9</v>
      </c>
      <c r="BA40">
        <v>2.9</v>
      </c>
      <c r="BB40">
        <v>6.8</v>
      </c>
      <c r="BC40">
        <v>0</v>
      </c>
      <c r="BD40">
        <v>3147</v>
      </c>
      <c r="BE40">
        <v>3152</v>
      </c>
      <c r="BF40">
        <v>3150</v>
      </c>
      <c r="BG40">
        <v>13.1</v>
      </c>
      <c r="BH40">
        <v>13.7</v>
      </c>
      <c r="BI40">
        <v>13.5</v>
      </c>
      <c r="BJ40">
        <v>2.15</v>
      </c>
      <c r="BK40">
        <v>2.2599999999999998</v>
      </c>
      <c r="BL40">
        <v>2.21</v>
      </c>
      <c r="BM40">
        <v>4580</v>
      </c>
      <c r="BN40">
        <v>4913</v>
      </c>
      <c r="BO40">
        <v>4762</v>
      </c>
      <c r="BP40">
        <v>1688</v>
      </c>
      <c r="BQ40">
        <v>1986</v>
      </c>
      <c r="BR40">
        <v>1860</v>
      </c>
      <c r="BS40">
        <v>844</v>
      </c>
      <c r="BT40">
        <v>856</v>
      </c>
      <c r="BU40">
        <v>850</v>
      </c>
      <c r="BV40">
        <v>143.4</v>
      </c>
      <c r="BW40">
        <v>143.6</v>
      </c>
      <c r="BX40">
        <v>143.5</v>
      </c>
      <c r="BY40">
        <v>87.4</v>
      </c>
      <c r="BZ40">
        <v>88.5</v>
      </c>
      <c r="CA40">
        <v>87.9</v>
      </c>
      <c r="CB40">
        <v>93.2</v>
      </c>
      <c r="CC40">
        <v>93.9</v>
      </c>
      <c r="CD40">
        <v>93.5</v>
      </c>
      <c r="CE40">
        <v>5.4</v>
      </c>
      <c r="CF40">
        <v>5.9</v>
      </c>
      <c r="CG40">
        <v>5.6</v>
      </c>
      <c r="CH40">
        <v>27.2</v>
      </c>
      <c r="CI40">
        <v>31.2</v>
      </c>
      <c r="CJ40">
        <v>28.9</v>
      </c>
      <c r="CK40">
        <v>270</v>
      </c>
      <c r="CL40">
        <v>278</v>
      </c>
      <c r="CM40">
        <v>273</v>
      </c>
      <c r="CN40">
        <v>7.5</v>
      </c>
      <c r="CO40">
        <v>8.8000000000000007</v>
      </c>
      <c r="CP40">
        <v>8</v>
      </c>
      <c r="CQ40">
        <v>0</v>
      </c>
      <c r="CR40">
        <v>0.1</v>
      </c>
      <c r="CS40">
        <v>0</v>
      </c>
      <c r="CT40">
        <v>0.5</v>
      </c>
      <c r="CU40">
        <v>0.5</v>
      </c>
      <c r="CV40">
        <v>0.5</v>
      </c>
      <c r="CW40">
        <v>35</v>
      </c>
      <c r="CX40">
        <v>35</v>
      </c>
      <c r="CY40">
        <v>35</v>
      </c>
      <c r="CZ40">
        <v>222</v>
      </c>
      <c r="DA40">
        <v>253</v>
      </c>
      <c r="DB40">
        <v>238</v>
      </c>
      <c r="DC40">
        <v>1660</v>
      </c>
      <c r="DD40">
        <v>720</v>
      </c>
      <c r="DE40">
        <v>540</v>
      </c>
      <c r="DF40">
        <v>1700</v>
      </c>
      <c r="DG40">
        <v>8.3799999999999999E-2</v>
      </c>
      <c r="DH40">
        <v>8.6400000000000005E-2</v>
      </c>
      <c r="DI40">
        <v>8.5099999999999995E-2</v>
      </c>
      <c r="DJ40">
        <v>9.6500000000000002E-2</v>
      </c>
      <c r="DK40">
        <v>0.1041</v>
      </c>
      <c r="DL40">
        <v>0.10100000000000001</v>
      </c>
      <c r="DM40">
        <v>6.3500000000000001E-2</v>
      </c>
      <c r="DN40">
        <v>6.8599999999999994E-2</v>
      </c>
      <c r="DO40">
        <v>6.4799999999999996E-2</v>
      </c>
      <c r="DP40">
        <v>6.8599999999999994E-2</v>
      </c>
      <c r="DQ40">
        <v>7.3700000000000002E-2</v>
      </c>
      <c r="DR40">
        <v>7.1800000000000003E-2</v>
      </c>
      <c r="DS40">
        <v>7.3700000000000002E-2</v>
      </c>
      <c r="DT40">
        <v>7.6200000000000004E-2</v>
      </c>
      <c r="DU40">
        <v>7.4899999999999994E-2</v>
      </c>
      <c r="DV40">
        <v>5.1000000000000004E-3</v>
      </c>
      <c r="DW40">
        <v>9</v>
      </c>
      <c r="DX40">
        <v>6.0999999999999999E-2</v>
      </c>
      <c r="DY40">
        <v>1510</v>
      </c>
      <c r="DZ40">
        <v>152</v>
      </c>
      <c r="EA40">
        <v>8252</v>
      </c>
      <c r="EB40" t="s">
        <v>188</v>
      </c>
      <c r="EC40">
        <v>2004</v>
      </c>
      <c r="ED40">
        <v>2405</v>
      </c>
      <c r="EE40" t="s">
        <v>142</v>
      </c>
      <c r="EF40">
        <v>82</v>
      </c>
      <c r="EG40">
        <v>20020622</v>
      </c>
      <c r="EH40" t="s">
        <v>533</v>
      </c>
      <c r="EI40">
        <v>152</v>
      </c>
      <c r="EJ40" t="s">
        <v>143</v>
      </c>
    </row>
    <row r="41" spans="1:140">
      <c r="A41" t="s">
        <v>160</v>
      </c>
      <c r="B41">
        <v>3</v>
      </c>
      <c r="C41">
        <v>15.2</v>
      </c>
      <c r="D41">
        <v>42448</v>
      </c>
      <c r="E41" t="s">
        <v>577</v>
      </c>
      <c r="F41" t="s">
        <v>145</v>
      </c>
      <c r="G41">
        <v>20020926</v>
      </c>
      <c r="H41" t="s">
        <v>627</v>
      </c>
      <c r="I41" t="s">
        <v>236</v>
      </c>
      <c r="J41">
        <v>20020927</v>
      </c>
      <c r="K41">
        <v>20030326</v>
      </c>
      <c r="L41">
        <v>36</v>
      </c>
      <c r="N41" s="2">
        <f t="shared" si="0"/>
        <v>0</v>
      </c>
      <c r="O41" s="27">
        <f t="shared" si="1"/>
        <v>0.51639999999999997</v>
      </c>
      <c r="P41">
        <v>0.51639999999999997</v>
      </c>
      <c r="Q41">
        <f t="shared" si="2"/>
        <v>-0.12395234917249766</v>
      </c>
      <c r="R41">
        <f t="shared" si="3"/>
        <v>0</v>
      </c>
      <c r="S41">
        <f t="shared" si="4"/>
        <v>0.51639999999999997</v>
      </c>
      <c r="T41" s="36">
        <f t="shared" si="5"/>
        <v>26.4</v>
      </c>
      <c r="U41">
        <f t="shared" si="6"/>
        <v>-0.12378371851473162</v>
      </c>
      <c r="V41" s="26">
        <f t="shared" si="7"/>
        <v>0.12378371851473162</v>
      </c>
      <c r="W41" s="25">
        <f t="shared" si="8"/>
        <v>0.80022964814341446</v>
      </c>
      <c r="X41" s="36">
        <f t="shared" si="9"/>
        <v>25.805838151129286</v>
      </c>
      <c r="Y41">
        <f t="shared" si="10"/>
        <v>0.80022964814341446</v>
      </c>
      <c r="Z41">
        <f t="shared" si="11"/>
        <v>0</v>
      </c>
      <c r="AA41">
        <f t="shared" si="12"/>
        <v>-0.12378371851473162</v>
      </c>
      <c r="AB41">
        <f t="shared" si="13"/>
        <v>0</v>
      </c>
      <c r="AC41">
        <f t="shared" si="14"/>
        <v>0</v>
      </c>
      <c r="AD41">
        <f t="shared" si="15"/>
        <v>0</v>
      </c>
      <c r="AE41">
        <f t="shared" si="16"/>
        <v>0</v>
      </c>
      <c r="AF41">
        <f t="shared" si="17"/>
        <v>0</v>
      </c>
      <c r="AG41" s="2">
        <f t="shared" si="18"/>
        <v>-1.734</v>
      </c>
      <c r="AH41" s="2">
        <f t="shared" si="19"/>
        <v>1.734</v>
      </c>
      <c r="AI41" s="2">
        <f t="shared" si="20"/>
        <v>-2.0659999999999998</v>
      </c>
      <c r="AJ41" s="2">
        <f t="shared" si="21"/>
        <v>2.0659999999999998</v>
      </c>
      <c r="AK41" t="s">
        <v>151</v>
      </c>
      <c r="AL41">
        <v>143.5</v>
      </c>
      <c r="AM41">
        <v>20020924</v>
      </c>
      <c r="AN41" t="s">
        <v>138</v>
      </c>
      <c r="AO41" t="s">
        <v>629</v>
      </c>
      <c r="AP41">
        <v>9903160</v>
      </c>
      <c r="AQ41">
        <v>40</v>
      </c>
      <c r="AR41">
        <v>59.14</v>
      </c>
      <c r="AS41">
        <v>53.29</v>
      </c>
      <c r="AT41">
        <v>10.16</v>
      </c>
      <c r="AU41">
        <v>9.27</v>
      </c>
      <c r="AV41">
        <v>9.33</v>
      </c>
      <c r="AW41">
        <v>140</v>
      </c>
      <c r="AX41" t="s">
        <v>630</v>
      </c>
      <c r="AY41">
        <v>40</v>
      </c>
      <c r="AZ41">
        <v>7.9</v>
      </c>
      <c r="BA41">
        <v>7.3</v>
      </c>
      <c r="BB41">
        <v>15.2</v>
      </c>
      <c r="BC41">
        <v>0</v>
      </c>
      <c r="BD41">
        <v>3148</v>
      </c>
      <c r="BE41">
        <v>3152</v>
      </c>
      <c r="BF41">
        <v>3150</v>
      </c>
      <c r="BG41">
        <v>13.3</v>
      </c>
      <c r="BH41">
        <v>13.5</v>
      </c>
      <c r="BI41">
        <v>13.4</v>
      </c>
      <c r="BJ41">
        <v>2.2000000000000002</v>
      </c>
      <c r="BK41">
        <v>2.27</v>
      </c>
      <c r="BL41">
        <v>2.2400000000000002</v>
      </c>
      <c r="BM41">
        <v>4849</v>
      </c>
      <c r="BN41">
        <v>5336</v>
      </c>
      <c r="BO41">
        <v>5029</v>
      </c>
      <c r="BP41">
        <v>2058</v>
      </c>
      <c r="BQ41">
        <v>2387</v>
      </c>
      <c r="BR41">
        <v>2208</v>
      </c>
      <c r="BS41">
        <v>839</v>
      </c>
      <c r="BT41">
        <v>858</v>
      </c>
      <c r="BU41">
        <v>849</v>
      </c>
      <c r="BV41">
        <v>143.30000000000001</v>
      </c>
      <c r="BW41">
        <v>143.6</v>
      </c>
      <c r="BX41">
        <v>143.5</v>
      </c>
      <c r="BY41">
        <v>87.8</v>
      </c>
      <c r="BZ41">
        <v>88</v>
      </c>
      <c r="CA41">
        <v>87.9</v>
      </c>
      <c r="CB41">
        <v>93.7</v>
      </c>
      <c r="CC41">
        <v>93.9</v>
      </c>
      <c r="CD41">
        <v>93.8</v>
      </c>
      <c r="CE41">
        <v>5.8</v>
      </c>
      <c r="CF41">
        <v>6</v>
      </c>
      <c r="CG41">
        <v>5.9</v>
      </c>
      <c r="CH41">
        <v>27</v>
      </c>
      <c r="CI41">
        <v>30.8</v>
      </c>
      <c r="CJ41">
        <v>28.4</v>
      </c>
      <c r="CK41">
        <v>267</v>
      </c>
      <c r="CL41">
        <v>280</v>
      </c>
      <c r="CM41">
        <v>275</v>
      </c>
      <c r="CN41">
        <v>8.4</v>
      </c>
      <c r="CO41">
        <v>8.6</v>
      </c>
      <c r="CP41">
        <v>8.5</v>
      </c>
      <c r="CQ41">
        <v>0.3</v>
      </c>
      <c r="CR41">
        <v>0.4</v>
      </c>
      <c r="CS41">
        <v>0.3</v>
      </c>
      <c r="CT41">
        <v>0.47</v>
      </c>
      <c r="CU41">
        <v>0.51</v>
      </c>
      <c r="CV41">
        <v>0.5</v>
      </c>
      <c r="CW41">
        <v>35</v>
      </c>
      <c r="CX41">
        <v>35</v>
      </c>
      <c r="CY41">
        <v>35</v>
      </c>
      <c r="CZ41">
        <v>52</v>
      </c>
      <c r="DA41">
        <v>100</v>
      </c>
      <c r="DB41">
        <v>86</v>
      </c>
      <c r="DC41">
        <v>1660</v>
      </c>
      <c r="DD41">
        <v>720</v>
      </c>
      <c r="DE41">
        <v>540</v>
      </c>
      <c r="DF41">
        <v>1700</v>
      </c>
      <c r="DG41">
        <v>8.6400000000000005E-2</v>
      </c>
      <c r="DH41">
        <v>8.8900000000000007E-2</v>
      </c>
      <c r="DI41">
        <v>8.7599999999999997E-2</v>
      </c>
      <c r="DJ41">
        <v>9.4E-2</v>
      </c>
      <c r="DK41">
        <v>0.1016</v>
      </c>
      <c r="DL41">
        <v>9.9099999999999994E-2</v>
      </c>
      <c r="DM41">
        <v>7.1099999999999997E-2</v>
      </c>
      <c r="DN41">
        <v>7.1099999999999997E-2</v>
      </c>
      <c r="DO41">
        <v>7.1099999999999997E-2</v>
      </c>
      <c r="DP41">
        <v>5.0799999999999998E-2</v>
      </c>
      <c r="DQ41">
        <v>5.8400000000000001E-2</v>
      </c>
      <c r="DR41">
        <v>5.5199999999999999E-2</v>
      </c>
      <c r="DS41">
        <v>5.8400000000000001E-2</v>
      </c>
      <c r="DT41">
        <v>7.6200000000000004E-2</v>
      </c>
      <c r="DU41">
        <v>6.6699999999999995E-2</v>
      </c>
      <c r="DV41">
        <v>0</v>
      </c>
      <c r="DW41">
        <v>2</v>
      </c>
      <c r="DX41">
        <v>4.8300000000000003E-2</v>
      </c>
      <c r="DY41">
        <v>1544</v>
      </c>
      <c r="DZ41">
        <v>103</v>
      </c>
      <c r="EA41">
        <v>8252</v>
      </c>
      <c r="EB41" t="s">
        <v>188</v>
      </c>
      <c r="EC41">
        <v>2001</v>
      </c>
      <c r="ED41">
        <v>2405</v>
      </c>
      <c r="EE41" t="s">
        <v>142</v>
      </c>
      <c r="EF41">
        <v>178</v>
      </c>
      <c r="EG41">
        <v>20020926</v>
      </c>
      <c r="EH41" t="s">
        <v>627</v>
      </c>
      <c r="EI41">
        <v>103</v>
      </c>
      <c r="EJ41" t="s">
        <v>143</v>
      </c>
    </row>
    <row r="42" spans="1:140">
      <c r="A42" t="s">
        <v>160</v>
      </c>
      <c r="B42">
        <v>4</v>
      </c>
      <c r="C42">
        <v>9.1</v>
      </c>
      <c r="D42">
        <v>45284</v>
      </c>
      <c r="E42" t="s">
        <v>144</v>
      </c>
      <c r="F42" t="s">
        <v>145</v>
      </c>
      <c r="G42">
        <v>20021104</v>
      </c>
      <c r="H42" t="s">
        <v>631</v>
      </c>
      <c r="I42" t="s">
        <v>236</v>
      </c>
      <c r="J42">
        <v>20021104</v>
      </c>
      <c r="K42">
        <v>20030504</v>
      </c>
      <c r="L42">
        <v>37</v>
      </c>
      <c r="N42" s="2">
        <f t="shared" si="0"/>
        <v>0</v>
      </c>
      <c r="O42" s="27">
        <f t="shared" si="1"/>
        <v>0.3448</v>
      </c>
      <c r="P42">
        <v>0.3448</v>
      </c>
      <c r="Q42">
        <f t="shared" si="2"/>
        <v>-3.020187933799813E-2</v>
      </c>
      <c r="R42">
        <f t="shared" si="3"/>
        <v>0</v>
      </c>
      <c r="S42">
        <f t="shared" si="4"/>
        <v>0.3448</v>
      </c>
      <c r="T42" s="36">
        <f t="shared" si="5"/>
        <v>26.4</v>
      </c>
      <c r="U42">
        <f t="shared" si="6"/>
        <v>-3.0066974811785288E-2</v>
      </c>
      <c r="V42" s="26">
        <f t="shared" si="7"/>
        <v>3.0066974811785288E-2</v>
      </c>
      <c r="W42" s="25">
        <f t="shared" si="8"/>
        <v>0.46858371851473163</v>
      </c>
      <c r="X42" s="36">
        <f t="shared" si="9"/>
        <v>26.25567852090343</v>
      </c>
      <c r="Y42">
        <f t="shared" si="10"/>
        <v>0.46858371851473163</v>
      </c>
      <c r="Z42">
        <f t="shared" si="11"/>
        <v>0</v>
      </c>
      <c r="AA42">
        <f t="shared" si="12"/>
        <v>-3.0066974811785288E-2</v>
      </c>
      <c r="AB42">
        <f t="shared" si="13"/>
        <v>0</v>
      </c>
      <c r="AC42">
        <f t="shared" si="14"/>
        <v>0</v>
      </c>
      <c r="AD42">
        <f t="shared" si="15"/>
        <v>0</v>
      </c>
      <c r="AE42">
        <f t="shared" si="16"/>
        <v>1</v>
      </c>
      <c r="AF42">
        <f t="shared" si="17"/>
        <v>1</v>
      </c>
      <c r="AG42" s="2">
        <f t="shared" si="18"/>
        <v>-1.734</v>
      </c>
      <c r="AH42" s="2">
        <f t="shared" si="19"/>
        <v>1.734</v>
      </c>
      <c r="AI42" s="2">
        <f t="shared" si="20"/>
        <v>-2.0659999999999998</v>
      </c>
      <c r="AJ42" s="2">
        <f t="shared" si="21"/>
        <v>2.0659999999999998</v>
      </c>
      <c r="AK42" t="s">
        <v>147</v>
      </c>
      <c r="AL42">
        <v>143.5</v>
      </c>
      <c r="AM42">
        <v>20021102</v>
      </c>
      <c r="AN42" t="s">
        <v>138</v>
      </c>
      <c r="AO42" t="s">
        <v>632</v>
      </c>
      <c r="AP42">
        <v>9903160</v>
      </c>
      <c r="AQ42">
        <v>40</v>
      </c>
      <c r="AR42">
        <v>71.73</v>
      </c>
      <c r="AS42">
        <v>66.209999999999994</v>
      </c>
      <c r="AT42">
        <v>10.9</v>
      </c>
      <c r="AU42">
        <v>10.25</v>
      </c>
      <c r="AV42">
        <v>10.28</v>
      </c>
      <c r="AW42">
        <v>-10</v>
      </c>
      <c r="AX42" t="s">
        <v>633</v>
      </c>
      <c r="AY42">
        <v>40</v>
      </c>
      <c r="AZ42">
        <v>4.7</v>
      </c>
      <c r="BA42">
        <v>4.4000000000000004</v>
      </c>
      <c r="BB42">
        <v>9.1</v>
      </c>
      <c r="BC42">
        <v>0</v>
      </c>
      <c r="BD42">
        <v>3149</v>
      </c>
      <c r="BE42">
        <v>3152</v>
      </c>
      <c r="BF42">
        <v>3150</v>
      </c>
      <c r="BG42">
        <v>13.4</v>
      </c>
      <c r="BH42">
        <v>13.6</v>
      </c>
      <c r="BI42">
        <v>13.5</v>
      </c>
      <c r="BJ42">
        <v>2.1800000000000002</v>
      </c>
      <c r="BK42">
        <v>2.29</v>
      </c>
      <c r="BL42">
        <v>2.23</v>
      </c>
      <c r="BM42">
        <v>4472</v>
      </c>
      <c r="BN42">
        <v>4869</v>
      </c>
      <c r="BO42">
        <v>4743</v>
      </c>
      <c r="BP42">
        <v>1861</v>
      </c>
      <c r="BQ42">
        <v>2080</v>
      </c>
      <c r="BR42">
        <v>1993</v>
      </c>
      <c r="BS42">
        <v>837</v>
      </c>
      <c r="BT42">
        <v>873</v>
      </c>
      <c r="BU42">
        <v>852</v>
      </c>
      <c r="BV42">
        <v>143.4</v>
      </c>
      <c r="BW42">
        <v>143.6</v>
      </c>
      <c r="BX42">
        <v>143.5</v>
      </c>
      <c r="BY42">
        <v>87.6</v>
      </c>
      <c r="BZ42">
        <v>88</v>
      </c>
      <c r="CA42">
        <v>87.9</v>
      </c>
      <c r="CB42">
        <v>93.4</v>
      </c>
      <c r="CC42">
        <v>93.6</v>
      </c>
      <c r="CD42">
        <v>93.5</v>
      </c>
      <c r="CE42">
        <v>5.5</v>
      </c>
      <c r="CF42">
        <v>5.8</v>
      </c>
      <c r="CG42">
        <v>5.6</v>
      </c>
      <c r="CH42">
        <v>25.2</v>
      </c>
      <c r="CI42">
        <v>33.5</v>
      </c>
      <c r="CJ42">
        <v>26.2</v>
      </c>
      <c r="CK42">
        <v>271</v>
      </c>
      <c r="CL42">
        <v>278</v>
      </c>
      <c r="CM42">
        <v>275</v>
      </c>
      <c r="CN42">
        <v>9.3000000000000007</v>
      </c>
      <c r="CO42">
        <v>9.8000000000000007</v>
      </c>
      <c r="CP42">
        <v>9.6999999999999993</v>
      </c>
      <c r="CQ42">
        <v>0</v>
      </c>
      <c r="CR42">
        <v>0</v>
      </c>
      <c r="CS42">
        <v>0</v>
      </c>
      <c r="CT42">
        <v>0.48</v>
      </c>
      <c r="CU42">
        <v>0.54</v>
      </c>
      <c r="CV42">
        <v>0.51</v>
      </c>
      <c r="CW42">
        <v>35</v>
      </c>
      <c r="CX42">
        <v>35</v>
      </c>
      <c r="CY42">
        <v>35</v>
      </c>
      <c r="CZ42">
        <v>201</v>
      </c>
      <c r="DA42">
        <v>230</v>
      </c>
      <c r="DB42">
        <v>213</v>
      </c>
      <c r="DC42">
        <v>1660</v>
      </c>
      <c r="DD42">
        <v>720</v>
      </c>
      <c r="DE42">
        <v>540</v>
      </c>
      <c r="DF42">
        <v>1850</v>
      </c>
      <c r="DG42">
        <v>8.3799999999999999E-2</v>
      </c>
      <c r="DH42">
        <v>8.8900000000000007E-2</v>
      </c>
      <c r="DI42">
        <v>8.6400000000000005E-2</v>
      </c>
      <c r="DJ42">
        <v>8.8900000000000007E-2</v>
      </c>
      <c r="DK42">
        <v>9.4E-2</v>
      </c>
      <c r="DL42">
        <v>9.2100000000000001E-2</v>
      </c>
      <c r="DM42">
        <v>6.0999999999999999E-2</v>
      </c>
      <c r="DN42">
        <v>6.6000000000000003E-2</v>
      </c>
      <c r="DO42">
        <v>6.3500000000000001E-2</v>
      </c>
      <c r="DP42">
        <v>6.6000000000000003E-2</v>
      </c>
      <c r="DQ42">
        <v>7.6200000000000004E-2</v>
      </c>
      <c r="DR42">
        <v>7.1099999999999997E-2</v>
      </c>
      <c r="DS42">
        <v>6.6000000000000003E-2</v>
      </c>
      <c r="DT42">
        <v>7.6200000000000004E-2</v>
      </c>
      <c r="DU42">
        <v>7.1099999999999997E-2</v>
      </c>
      <c r="DV42">
        <v>2.5000000000000001E-3</v>
      </c>
      <c r="DW42">
        <v>1</v>
      </c>
      <c r="DX42">
        <v>3.0499999999999999E-2</v>
      </c>
      <c r="DY42">
        <v>1622</v>
      </c>
      <c r="DZ42">
        <v>205</v>
      </c>
      <c r="EA42">
        <v>8252</v>
      </c>
      <c r="EB42" t="s">
        <v>188</v>
      </c>
      <c r="EC42">
        <v>2003</v>
      </c>
      <c r="ED42">
        <v>2405</v>
      </c>
      <c r="EE42" t="s">
        <v>142</v>
      </c>
      <c r="EF42">
        <v>82</v>
      </c>
      <c r="EG42">
        <v>20021104</v>
      </c>
      <c r="EH42" t="s">
        <v>631</v>
      </c>
      <c r="EI42">
        <v>205</v>
      </c>
      <c r="EJ42" t="s">
        <v>143</v>
      </c>
    </row>
    <row r="43" spans="1:140">
      <c r="A43" t="s">
        <v>160</v>
      </c>
      <c r="B43">
        <v>4</v>
      </c>
      <c r="C43">
        <v>7.5</v>
      </c>
      <c r="D43">
        <v>45285</v>
      </c>
      <c r="E43" t="s">
        <v>144</v>
      </c>
      <c r="F43" t="s">
        <v>145</v>
      </c>
      <c r="G43">
        <v>20021111</v>
      </c>
      <c r="H43" t="s">
        <v>190</v>
      </c>
      <c r="I43" t="s">
        <v>236</v>
      </c>
      <c r="J43">
        <v>20021113</v>
      </c>
      <c r="K43">
        <v>20030511</v>
      </c>
      <c r="L43">
        <v>38</v>
      </c>
      <c r="N43" s="2">
        <f t="shared" si="0"/>
        <v>0</v>
      </c>
      <c r="O43" s="27">
        <f t="shared" si="1"/>
        <v>-0.3448</v>
      </c>
      <c r="P43">
        <v>-0.3448</v>
      </c>
      <c r="Q43">
        <f t="shared" si="2"/>
        <v>-9.312150347039852E-2</v>
      </c>
      <c r="R43">
        <f t="shared" si="3"/>
        <v>0</v>
      </c>
      <c r="S43">
        <f t="shared" si="4"/>
        <v>-0.3448</v>
      </c>
      <c r="T43" s="36">
        <f t="shared" si="5"/>
        <v>26.4</v>
      </c>
      <c r="U43">
        <f t="shared" si="6"/>
        <v>-9.3013579849428235E-2</v>
      </c>
      <c r="V43" s="26">
        <f t="shared" si="7"/>
        <v>9.3013579849428235E-2</v>
      </c>
      <c r="W43" s="25">
        <f t="shared" si="8"/>
        <v>-0.31473302518821472</v>
      </c>
      <c r="X43" s="36">
        <f t="shared" si="9"/>
        <v>25.953534816722744</v>
      </c>
      <c r="Y43">
        <f t="shared" si="10"/>
        <v>-0.31473302518821472</v>
      </c>
      <c r="Z43">
        <f t="shared" si="11"/>
        <v>0</v>
      </c>
      <c r="AA43">
        <f t="shared" si="12"/>
        <v>-9.3013579849428235E-2</v>
      </c>
      <c r="AB43">
        <f t="shared" si="13"/>
        <v>0</v>
      </c>
      <c r="AC43">
        <f t="shared" si="14"/>
        <v>0</v>
      </c>
      <c r="AD43">
        <f t="shared" si="15"/>
        <v>0</v>
      </c>
      <c r="AE43">
        <f t="shared" si="16"/>
        <v>1</v>
      </c>
      <c r="AF43">
        <f t="shared" si="17"/>
        <v>1</v>
      </c>
      <c r="AG43" s="2">
        <f t="shared" si="18"/>
        <v>-1.734</v>
      </c>
      <c r="AH43" s="2">
        <f t="shared" si="19"/>
        <v>1.734</v>
      </c>
      <c r="AI43" s="2">
        <f t="shared" si="20"/>
        <v>-2.0659999999999998</v>
      </c>
      <c r="AJ43" s="2">
        <f t="shared" si="21"/>
        <v>2.0659999999999998</v>
      </c>
      <c r="AK43" t="s">
        <v>147</v>
      </c>
      <c r="AL43">
        <v>143.5</v>
      </c>
      <c r="AM43">
        <v>20021109</v>
      </c>
      <c r="AN43" t="s">
        <v>138</v>
      </c>
      <c r="AO43" t="s">
        <v>634</v>
      </c>
      <c r="AP43">
        <v>9903160</v>
      </c>
      <c r="AQ43">
        <v>40</v>
      </c>
      <c r="AR43">
        <v>71.56</v>
      </c>
      <c r="AS43">
        <v>65.03</v>
      </c>
      <c r="AT43">
        <v>10.88</v>
      </c>
      <c r="AU43">
        <v>10.029999999999999</v>
      </c>
      <c r="AV43">
        <v>10.14</v>
      </c>
      <c r="AW43">
        <v>40</v>
      </c>
      <c r="AX43" t="s">
        <v>635</v>
      </c>
      <c r="AY43">
        <v>40</v>
      </c>
      <c r="AZ43">
        <v>3.8</v>
      </c>
      <c r="BA43">
        <v>3.7</v>
      </c>
      <c r="BB43">
        <v>7.5</v>
      </c>
      <c r="BC43">
        <v>0</v>
      </c>
      <c r="BD43">
        <v>3147</v>
      </c>
      <c r="BE43">
        <v>3152</v>
      </c>
      <c r="BF43">
        <v>3150</v>
      </c>
      <c r="BG43">
        <v>13.3</v>
      </c>
      <c r="BH43">
        <v>13.7</v>
      </c>
      <c r="BI43">
        <v>13.4</v>
      </c>
      <c r="BJ43">
        <v>2.15</v>
      </c>
      <c r="BK43">
        <v>2.2799999999999998</v>
      </c>
      <c r="BL43">
        <v>2.21</v>
      </c>
      <c r="BM43">
        <v>3970</v>
      </c>
      <c r="BN43">
        <v>4292</v>
      </c>
      <c r="BO43">
        <v>4157</v>
      </c>
      <c r="BP43">
        <v>1701</v>
      </c>
      <c r="BQ43">
        <v>2043</v>
      </c>
      <c r="BR43">
        <v>1893</v>
      </c>
      <c r="BS43">
        <v>843</v>
      </c>
      <c r="BT43">
        <v>863</v>
      </c>
      <c r="BU43">
        <v>852</v>
      </c>
      <c r="BV43">
        <v>143.4</v>
      </c>
      <c r="BW43">
        <v>143.9</v>
      </c>
      <c r="BX43">
        <v>143.5</v>
      </c>
      <c r="BY43">
        <v>87.4</v>
      </c>
      <c r="BZ43">
        <v>88.3</v>
      </c>
      <c r="CA43">
        <v>87.9</v>
      </c>
      <c r="CB43">
        <v>93</v>
      </c>
      <c r="CC43">
        <v>94</v>
      </c>
      <c r="CD43">
        <v>93.5</v>
      </c>
      <c r="CE43">
        <v>5.3</v>
      </c>
      <c r="CF43">
        <v>6.2</v>
      </c>
      <c r="CG43">
        <v>5.6</v>
      </c>
      <c r="CH43">
        <v>27.3</v>
      </c>
      <c r="CI43">
        <v>31.9</v>
      </c>
      <c r="CJ43">
        <v>29.2</v>
      </c>
      <c r="CK43">
        <v>270</v>
      </c>
      <c r="CL43">
        <v>286</v>
      </c>
      <c r="CM43">
        <v>280</v>
      </c>
      <c r="CN43">
        <v>8.5</v>
      </c>
      <c r="CO43">
        <v>9.3000000000000007</v>
      </c>
      <c r="CP43">
        <v>9</v>
      </c>
      <c r="CQ43">
        <v>0</v>
      </c>
      <c r="CR43">
        <v>0</v>
      </c>
      <c r="CS43">
        <v>0</v>
      </c>
      <c r="CT43">
        <v>0.48</v>
      </c>
      <c r="CU43">
        <v>0.52</v>
      </c>
      <c r="CV43">
        <v>0.5</v>
      </c>
      <c r="CW43">
        <v>35</v>
      </c>
      <c r="CX43">
        <v>35</v>
      </c>
      <c r="CY43">
        <v>35</v>
      </c>
      <c r="CZ43">
        <v>161</v>
      </c>
      <c r="DA43">
        <v>186</v>
      </c>
      <c r="DB43">
        <v>175</v>
      </c>
      <c r="DC43">
        <v>1660</v>
      </c>
      <c r="DD43">
        <v>720</v>
      </c>
      <c r="DE43">
        <v>540</v>
      </c>
      <c r="DF43">
        <v>1800</v>
      </c>
      <c r="DG43">
        <v>7.1099999999999997E-2</v>
      </c>
      <c r="DH43">
        <v>8.3799999999999999E-2</v>
      </c>
      <c r="DI43">
        <v>0.78100000000000003</v>
      </c>
      <c r="DJ43">
        <v>0.1118</v>
      </c>
      <c r="DK43">
        <v>0.12189999999999999</v>
      </c>
      <c r="DL43">
        <v>0.1149</v>
      </c>
      <c r="DM43">
        <v>6.6000000000000003E-2</v>
      </c>
      <c r="DN43">
        <v>6.6000000000000003E-2</v>
      </c>
      <c r="DO43">
        <v>6.6000000000000003E-2</v>
      </c>
      <c r="DP43">
        <v>5.0799999999999998E-2</v>
      </c>
      <c r="DQ43">
        <v>5.0799999999999998E-2</v>
      </c>
      <c r="DR43">
        <v>5.0799999999999998E-2</v>
      </c>
      <c r="DS43">
        <v>5.0799999999999998E-2</v>
      </c>
      <c r="DT43">
        <v>5.5899999999999998E-2</v>
      </c>
      <c r="DU43">
        <v>5.33E-2</v>
      </c>
      <c r="DV43">
        <v>0</v>
      </c>
      <c r="DW43">
        <v>1</v>
      </c>
      <c r="DX43">
        <v>3.56E-2</v>
      </c>
      <c r="DY43" t="s">
        <v>636</v>
      </c>
      <c r="DZ43" t="s">
        <v>636</v>
      </c>
      <c r="EA43">
        <v>8252</v>
      </c>
      <c r="EB43" t="s">
        <v>188</v>
      </c>
      <c r="EC43">
        <v>985</v>
      </c>
      <c r="ED43">
        <v>2405</v>
      </c>
      <c r="EE43" t="s">
        <v>142</v>
      </c>
      <c r="EF43">
        <v>1334</v>
      </c>
      <c r="EG43">
        <v>20021111</v>
      </c>
      <c r="EH43" t="s">
        <v>190</v>
      </c>
      <c r="EI43">
        <v>31</v>
      </c>
      <c r="EJ43" t="s">
        <v>143</v>
      </c>
    </row>
    <row r="44" spans="1:140">
      <c r="A44" t="s">
        <v>160</v>
      </c>
      <c r="B44">
        <v>3</v>
      </c>
      <c r="C44">
        <v>13.9</v>
      </c>
      <c r="D44">
        <v>44401</v>
      </c>
      <c r="E44" t="s">
        <v>577</v>
      </c>
      <c r="F44" t="s">
        <v>145</v>
      </c>
      <c r="G44">
        <v>20021206</v>
      </c>
      <c r="H44" t="s">
        <v>566</v>
      </c>
      <c r="I44" t="s">
        <v>236</v>
      </c>
      <c r="J44">
        <v>20021209</v>
      </c>
      <c r="K44">
        <v>20030606</v>
      </c>
      <c r="L44">
        <v>39</v>
      </c>
      <c r="N44" s="2">
        <f t="shared" si="0"/>
        <v>0</v>
      </c>
      <c r="O44" s="27">
        <f t="shared" si="1"/>
        <v>0.21129999999999999</v>
      </c>
      <c r="P44">
        <v>0.21129999999999999</v>
      </c>
      <c r="Q44">
        <f t="shared" si="2"/>
        <v>-3.2237202776318814E-2</v>
      </c>
      <c r="R44">
        <f t="shared" si="3"/>
        <v>0</v>
      </c>
      <c r="S44">
        <f t="shared" si="4"/>
        <v>0.21129999999999999</v>
      </c>
      <c r="T44" s="36">
        <f t="shared" si="5"/>
        <v>26.4</v>
      </c>
      <c r="U44">
        <f t="shared" si="6"/>
        <v>-3.2150863879542586E-2</v>
      </c>
      <c r="V44" s="26">
        <f t="shared" si="7"/>
        <v>3.2150863879542586E-2</v>
      </c>
      <c r="W44" s="25">
        <f t="shared" si="8"/>
        <v>0.3043135798494282</v>
      </c>
      <c r="X44" s="36">
        <f t="shared" si="9"/>
        <v>26.245675853378195</v>
      </c>
      <c r="Y44">
        <f t="shared" si="10"/>
        <v>0.3043135798494282</v>
      </c>
      <c r="Z44">
        <f t="shared" si="11"/>
        <v>0</v>
      </c>
      <c r="AA44">
        <f t="shared" si="12"/>
        <v>-3.2150863879542586E-2</v>
      </c>
      <c r="AB44">
        <f t="shared" si="13"/>
        <v>0</v>
      </c>
      <c r="AC44">
        <f t="shared" si="14"/>
        <v>0</v>
      </c>
      <c r="AD44">
        <f t="shared" si="15"/>
        <v>0</v>
      </c>
      <c r="AE44">
        <f t="shared" si="16"/>
        <v>1</v>
      </c>
      <c r="AF44">
        <f t="shared" si="17"/>
        <v>1</v>
      </c>
      <c r="AG44" s="2">
        <f t="shared" si="18"/>
        <v>-1.734</v>
      </c>
      <c r="AH44" s="2">
        <f t="shared" si="19"/>
        <v>1.734</v>
      </c>
      <c r="AI44" s="2">
        <f t="shared" si="20"/>
        <v>-2.0659999999999998</v>
      </c>
      <c r="AJ44" s="2">
        <f t="shared" si="21"/>
        <v>2.0659999999999998</v>
      </c>
      <c r="AK44" t="s">
        <v>151</v>
      </c>
      <c r="AL44">
        <v>143.5</v>
      </c>
      <c r="AM44">
        <v>20021204</v>
      </c>
      <c r="AN44" t="s">
        <v>138</v>
      </c>
      <c r="AO44" t="s">
        <v>637</v>
      </c>
      <c r="AP44">
        <v>9903160</v>
      </c>
      <c r="AQ44">
        <v>40</v>
      </c>
      <c r="AR44">
        <v>58.96</v>
      </c>
      <c r="AS44">
        <v>52.35</v>
      </c>
      <c r="AT44">
        <v>10.15</v>
      </c>
      <c r="AU44">
        <v>9.1199999999999992</v>
      </c>
      <c r="AV44">
        <v>9.19</v>
      </c>
      <c r="AW44">
        <v>140</v>
      </c>
      <c r="AX44" t="s">
        <v>638</v>
      </c>
      <c r="AY44">
        <v>40</v>
      </c>
      <c r="AZ44">
        <v>7.8</v>
      </c>
      <c r="BA44">
        <v>6.1</v>
      </c>
      <c r="BB44">
        <v>13.9</v>
      </c>
      <c r="BC44">
        <v>0</v>
      </c>
      <c r="BD44">
        <v>3149</v>
      </c>
      <c r="BE44">
        <v>3152</v>
      </c>
      <c r="BF44">
        <v>3150</v>
      </c>
      <c r="BG44">
        <v>13.1</v>
      </c>
      <c r="BH44">
        <v>13.6</v>
      </c>
      <c r="BI44">
        <v>13.4</v>
      </c>
      <c r="BJ44">
        <v>2.2200000000000002</v>
      </c>
      <c r="BK44">
        <v>2.33</v>
      </c>
      <c r="BL44">
        <v>2.29</v>
      </c>
      <c r="BM44">
        <v>4479</v>
      </c>
      <c r="BN44">
        <v>5025</v>
      </c>
      <c r="BO44">
        <v>4765</v>
      </c>
      <c r="BP44">
        <v>1817</v>
      </c>
      <c r="BQ44">
        <v>1948</v>
      </c>
      <c r="BR44">
        <v>1896</v>
      </c>
      <c r="BS44">
        <v>845</v>
      </c>
      <c r="BT44">
        <v>855</v>
      </c>
      <c r="BU44">
        <v>850</v>
      </c>
      <c r="BV44">
        <v>143.4</v>
      </c>
      <c r="BW44">
        <v>143.6</v>
      </c>
      <c r="BX44">
        <v>143.5</v>
      </c>
      <c r="BY44">
        <v>87.6</v>
      </c>
      <c r="BZ44">
        <v>88.1</v>
      </c>
      <c r="CA44">
        <v>87.9</v>
      </c>
      <c r="CB44">
        <v>93.1</v>
      </c>
      <c r="CC44">
        <v>93.7</v>
      </c>
      <c r="CD44">
        <v>93.5</v>
      </c>
      <c r="CE44">
        <v>5.4</v>
      </c>
      <c r="CF44">
        <v>5.7</v>
      </c>
      <c r="CG44">
        <v>5.6</v>
      </c>
      <c r="CH44">
        <v>26.7</v>
      </c>
      <c r="CI44">
        <v>28.5</v>
      </c>
      <c r="CJ44">
        <v>27.4</v>
      </c>
      <c r="CK44">
        <v>272</v>
      </c>
      <c r="CL44">
        <v>277</v>
      </c>
      <c r="CM44">
        <v>273</v>
      </c>
      <c r="CN44">
        <v>8.5</v>
      </c>
      <c r="CO44">
        <v>9.1999999999999993</v>
      </c>
      <c r="CP44">
        <v>8.9</v>
      </c>
      <c r="CQ44">
        <v>0.4</v>
      </c>
      <c r="CR44">
        <v>0.8</v>
      </c>
      <c r="CS44">
        <v>0.6</v>
      </c>
      <c r="CT44">
        <v>0.5</v>
      </c>
      <c r="CU44">
        <v>0.5</v>
      </c>
      <c r="CV44">
        <v>0.5</v>
      </c>
      <c r="CW44">
        <v>35</v>
      </c>
      <c r="CX44">
        <v>35</v>
      </c>
      <c r="CY44">
        <v>35</v>
      </c>
      <c r="CZ44">
        <v>153</v>
      </c>
      <c r="DA44">
        <v>166</v>
      </c>
      <c r="DB44">
        <v>159</v>
      </c>
      <c r="DC44">
        <v>1660</v>
      </c>
      <c r="DD44">
        <v>720</v>
      </c>
      <c r="DE44">
        <v>540</v>
      </c>
      <c r="DF44">
        <v>1700</v>
      </c>
      <c r="DG44">
        <v>6.8599999999999994E-2</v>
      </c>
      <c r="DH44">
        <v>7.8700000000000006E-2</v>
      </c>
      <c r="DI44">
        <v>7.3700000000000002E-2</v>
      </c>
      <c r="DJ44">
        <v>8.3799999999999999E-2</v>
      </c>
      <c r="DK44">
        <v>8.8900000000000007E-2</v>
      </c>
      <c r="DL44">
        <v>8.5699999999999998E-2</v>
      </c>
      <c r="DM44">
        <v>6.6000000000000003E-2</v>
      </c>
      <c r="DN44">
        <v>6.8599999999999994E-2</v>
      </c>
      <c r="DO44">
        <v>6.7900000000000002E-2</v>
      </c>
      <c r="DP44">
        <v>5.5899999999999998E-2</v>
      </c>
      <c r="DQ44">
        <v>5.8400000000000001E-2</v>
      </c>
      <c r="DR44">
        <v>5.6500000000000002E-2</v>
      </c>
      <c r="DS44">
        <v>5.0799999999999998E-2</v>
      </c>
      <c r="DT44">
        <v>6.3500000000000001E-2</v>
      </c>
      <c r="DU44">
        <v>5.7200000000000001E-2</v>
      </c>
      <c r="DV44">
        <v>2.5000000000000001E-3</v>
      </c>
      <c r="DW44">
        <v>4</v>
      </c>
      <c r="DX44">
        <v>4.5699999999999998E-2</v>
      </c>
      <c r="DY44">
        <v>202</v>
      </c>
      <c r="DZ44">
        <v>152</v>
      </c>
      <c r="EA44">
        <v>8252</v>
      </c>
      <c r="EB44" t="s">
        <v>188</v>
      </c>
      <c r="EC44">
        <v>474</v>
      </c>
      <c r="ED44">
        <v>2405</v>
      </c>
      <c r="EE44" t="s">
        <v>142</v>
      </c>
      <c r="EF44">
        <v>98</v>
      </c>
      <c r="EG44">
        <v>20021206</v>
      </c>
      <c r="EH44" t="s">
        <v>566</v>
      </c>
      <c r="EI44">
        <v>152</v>
      </c>
      <c r="EJ44" t="s">
        <v>143</v>
      </c>
    </row>
    <row r="45" spans="1:140">
      <c r="A45" t="s">
        <v>160</v>
      </c>
      <c r="B45">
        <v>3</v>
      </c>
      <c r="C45">
        <v>4.7</v>
      </c>
      <c r="D45">
        <v>45286</v>
      </c>
      <c r="E45" t="s">
        <v>144</v>
      </c>
      <c r="F45" t="s">
        <v>145</v>
      </c>
      <c r="G45">
        <v>20021215</v>
      </c>
      <c r="H45" t="s">
        <v>645</v>
      </c>
      <c r="I45" t="s">
        <v>236</v>
      </c>
      <c r="J45">
        <v>20021216</v>
      </c>
      <c r="K45">
        <v>20030615</v>
      </c>
      <c r="L45">
        <v>40</v>
      </c>
      <c r="N45" s="2">
        <f t="shared" si="0"/>
        <v>0</v>
      </c>
      <c r="O45" s="27">
        <f t="shared" si="1"/>
        <v>-1.5517000000000001</v>
      </c>
      <c r="P45">
        <v>-1.5517000000000001</v>
      </c>
      <c r="Q45">
        <f t="shared" si="2"/>
        <v>-0.33612976222105512</v>
      </c>
      <c r="R45">
        <f t="shared" si="3"/>
        <v>0</v>
      </c>
      <c r="S45">
        <f t="shared" si="4"/>
        <v>-1.5517000000000001</v>
      </c>
      <c r="T45" s="36">
        <f t="shared" si="5"/>
        <v>26.4</v>
      </c>
      <c r="U45">
        <f t="shared" si="6"/>
        <v>-0.33606069110363412</v>
      </c>
      <c r="V45" s="26">
        <f t="shared" si="7"/>
        <v>0.33606069110363412</v>
      </c>
      <c r="W45" s="25">
        <f t="shared" si="8"/>
        <v>-1.5195491361204574</v>
      </c>
      <c r="X45" s="36">
        <f t="shared" si="9"/>
        <v>24.786908682702556</v>
      </c>
      <c r="Y45">
        <f t="shared" si="10"/>
        <v>-1.5195491361204574</v>
      </c>
      <c r="Z45">
        <f t="shared" si="11"/>
        <v>0</v>
      </c>
      <c r="AA45">
        <f t="shared" si="12"/>
        <v>-0.33606069110363412</v>
      </c>
      <c r="AB45">
        <f t="shared" si="13"/>
        <v>0</v>
      </c>
      <c r="AC45">
        <f t="shared" si="14"/>
        <v>0</v>
      </c>
      <c r="AD45">
        <f t="shared" si="15"/>
        <v>1</v>
      </c>
      <c r="AE45">
        <f t="shared" si="16"/>
        <v>0</v>
      </c>
      <c r="AF45">
        <f t="shared" si="17"/>
        <v>0</v>
      </c>
      <c r="AG45" s="2">
        <f t="shared" si="18"/>
        <v>-1.734</v>
      </c>
      <c r="AH45" s="2">
        <f t="shared" si="19"/>
        <v>1.734</v>
      </c>
      <c r="AI45" s="2">
        <f t="shared" si="20"/>
        <v>-2.0659999999999998</v>
      </c>
      <c r="AJ45" s="2">
        <f t="shared" si="21"/>
        <v>2.0659999999999998</v>
      </c>
      <c r="AK45" t="s">
        <v>147</v>
      </c>
      <c r="AL45">
        <v>143.5</v>
      </c>
      <c r="AM45">
        <v>20021213</v>
      </c>
      <c r="AN45" t="s">
        <v>138</v>
      </c>
      <c r="AO45" t="s">
        <v>646</v>
      </c>
      <c r="AP45">
        <v>9903160</v>
      </c>
      <c r="AQ45">
        <v>40</v>
      </c>
      <c r="AR45">
        <v>71.650000000000006</v>
      </c>
      <c r="AS45">
        <v>66.010000000000005</v>
      </c>
      <c r="AT45">
        <v>10.92</v>
      </c>
      <c r="AU45">
        <v>10.15</v>
      </c>
      <c r="AV45">
        <v>10.210000000000001</v>
      </c>
      <c r="AW45">
        <v>290</v>
      </c>
      <c r="AX45" t="s">
        <v>647</v>
      </c>
      <c r="AY45">
        <v>40</v>
      </c>
      <c r="AZ45">
        <v>2.2000000000000002</v>
      </c>
      <c r="BA45">
        <v>2.5</v>
      </c>
      <c r="BB45">
        <v>4.7</v>
      </c>
      <c r="BC45">
        <v>0</v>
      </c>
      <c r="BD45">
        <v>3148</v>
      </c>
      <c r="BE45">
        <v>3152</v>
      </c>
      <c r="BF45">
        <v>3150</v>
      </c>
      <c r="BG45">
        <v>13.4</v>
      </c>
      <c r="BH45">
        <v>13.5</v>
      </c>
      <c r="BI45">
        <v>13.4</v>
      </c>
      <c r="BJ45">
        <v>2.2400000000000002</v>
      </c>
      <c r="BK45">
        <v>2.29</v>
      </c>
      <c r="BL45">
        <v>2.27</v>
      </c>
      <c r="BM45">
        <v>4375</v>
      </c>
      <c r="BN45">
        <v>5127</v>
      </c>
      <c r="BO45">
        <v>4818</v>
      </c>
      <c r="BP45">
        <v>1965</v>
      </c>
      <c r="BQ45">
        <v>2215</v>
      </c>
      <c r="BR45">
        <v>2083</v>
      </c>
      <c r="BS45">
        <v>840</v>
      </c>
      <c r="BT45">
        <v>858</v>
      </c>
      <c r="BU45">
        <v>850</v>
      </c>
      <c r="BV45">
        <v>143.4</v>
      </c>
      <c r="BW45">
        <v>143.6</v>
      </c>
      <c r="BX45">
        <v>143.5</v>
      </c>
      <c r="BY45">
        <v>87.8</v>
      </c>
      <c r="BZ45">
        <v>88</v>
      </c>
      <c r="CA45">
        <v>87.9</v>
      </c>
      <c r="CB45">
        <v>93.4</v>
      </c>
      <c r="CC45">
        <v>93.6</v>
      </c>
      <c r="CD45">
        <v>93.5</v>
      </c>
      <c r="CE45">
        <v>5.5</v>
      </c>
      <c r="CF45">
        <v>5.7</v>
      </c>
      <c r="CG45">
        <v>5.6</v>
      </c>
      <c r="CH45">
        <v>25.5</v>
      </c>
      <c r="CI45">
        <v>27.9</v>
      </c>
      <c r="CJ45">
        <v>26.6</v>
      </c>
      <c r="CK45">
        <v>271</v>
      </c>
      <c r="CL45">
        <v>280</v>
      </c>
      <c r="CM45">
        <v>276</v>
      </c>
      <c r="CN45">
        <v>9</v>
      </c>
      <c r="CO45">
        <v>9.1999999999999993</v>
      </c>
      <c r="CP45">
        <v>9.1</v>
      </c>
      <c r="CQ45">
        <v>0.5</v>
      </c>
      <c r="CR45">
        <v>1.1000000000000001</v>
      </c>
      <c r="CS45">
        <v>0.6</v>
      </c>
      <c r="CT45">
        <v>0.49</v>
      </c>
      <c r="CU45">
        <v>0.51</v>
      </c>
      <c r="CV45">
        <v>0.5</v>
      </c>
      <c r="CW45">
        <v>35</v>
      </c>
      <c r="CX45">
        <v>35</v>
      </c>
      <c r="CY45">
        <v>35</v>
      </c>
      <c r="CZ45">
        <v>97</v>
      </c>
      <c r="DA45">
        <v>129</v>
      </c>
      <c r="DB45">
        <v>114</v>
      </c>
      <c r="DC45">
        <v>1660</v>
      </c>
      <c r="DD45">
        <v>720</v>
      </c>
      <c r="DE45">
        <v>540</v>
      </c>
      <c r="DF45">
        <v>1550</v>
      </c>
      <c r="DG45">
        <v>8.3799999999999999E-2</v>
      </c>
      <c r="DH45">
        <v>8.6400000000000005E-2</v>
      </c>
      <c r="DI45">
        <v>8.5099999999999995E-2</v>
      </c>
      <c r="DJ45">
        <v>9.9099999999999994E-2</v>
      </c>
      <c r="DK45">
        <v>0.1041</v>
      </c>
      <c r="DL45">
        <v>0.1016</v>
      </c>
      <c r="DM45">
        <v>6.0999999999999999E-2</v>
      </c>
      <c r="DN45">
        <v>6.3500000000000001E-2</v>
      </c>
      <c r="DO45">
        <v>6.1600000000000002E-2</v>
      </c>
      <c r="DP45">
        <v>5.0799999999999998E-2</v>
      </c>
      <c r="DQ45">
        <v>5.8400000000000001E-2</v>
      </c>
      <c r="DR45">
        <v>5.4600000000000003E-2</v>
      </c>
      <c r="DS45">
        <v>5.0799999999999998E-2</v>
      </c>
      <c r="DT45">
        <v>5.8400000000000001E-2</v>
      </c>
      <c r="DU45">
        <v>5.3999999999999999E-2</v>
      </c>
      <c r="DV45">
        <v>2.5000000000000001E-3</v>
      </c>
      <c r="DW45">
        <v>1</v>
      </c>
      <c r="DX45">
        <v>3.56E-2</v>
      </c>
      <c r="DY45">
        <v>1544</v>
      </c>
      <c r="DZ45">
        <v>103</v>
      </c>
      <c r="EA45">
        <v>8252</v>
      </c>
      <c r="EB45" t="s">
        <v>188</v>
      </c>
      <c r="EC45">
        <v>2001</v>
      </c>
      <c r="ED45">
        <v>2405</v>
      </c>
      <c r="EE45" t="s">
        <v>142</v>
      </c>
      <c r="EF45">
        <v>194</v>
      </c>
      <c r="EG45">
        <v>20021215</v>
      </c>
      <c r="EH45" t="s">
        <v>645</v>
      </c>
      <c r="EI45">
        <v>103</v>
      </c>
      <c r="EJ45" t="s">
        <v>143</v>
      </c>
    </row>
    <row r="46" spans="1:140">
      <c r="A46" t="s">
        <v>160</v>
      </c>
      <c r="B46">
        <v>4</v>
      </c>
      <c r="C46">
        <v>8</v>
      </c>
      <c r="D46">
        <v>44402</v>
      </c>
      <c r="E46" t="s">
        <v>577</v>
      </c>
      <c r="F46" t="s">
        <v>145</v>
      </c>
      <c r="G46">
        <v>20030504</v>
      </c>
      <c r="H46" t="s">
        <v>631</v>
      </c>
      <c r="I46" t="s">
        <v>236</v>
      </c>
      <c r="J46">
        <v>20030506</v>
      </c>
      <c r="K46">
        <v>20031104</v>
      </c>
      <c r="L46">
        <v>41</v>
      </c>
      <c r="N46" s="2">
        <f t="shared" si="0"/>
        <v>0</v>
      </c>
      <c r="O46" s="27">
        <f t="shared" si="1"/>
        <v>-1.1737</v>
      </c>
      <c r="P46">
        <v>-1.1737</v>
      </c>
      <c r="Q46">
        <f t="shared" si="2"/>
        <v>-0.50364380977684409</v>
      </c>
      <c r="R46">
        <f t="shared" si="3"/>
        <v>0</v>
      </c>
      <c r="S46">
        <f t="shared" si="4"/>
        <v>-1.1737</v>
      </c>
      <c r="T46" s="36">
        <f t="shared" si="5"/>
        <v>26.4</v>
      </c>
      <c r="U46">
        <f t="shared" si="6"/>
        <v>-0.50358855288290738</v>
      </c>
      <c r="V46" s="26">
        <f t="shared" si="7"/>
        <v>0.50358855288290738</v>
      </c>
      <c r="W46" s="25">
        <f t="shared" si="8"/>
        <v>-0.83763930889636584</v>
      </c>
      <c r="X46" s="36">
        <f t="shared" si="9"/>
        <v>23.982774946162042</v>
      </c>
      <c r="Y46">
        <f t="shared" si="10"/>
        <v>-0.83763930889636584</v>
      </c>
      <c r="Z46">
        <f t="shared" si="11"/>
        <v>0</v>
      </c>
      <c r="AA46">
        <f t="shared" si="12"/>
        <v>-0.50358855288290738</v>
      </c>
      <c r="AB46">
        <f t="shared" si="13"/>
        <v>0</v>
      </c>
      <c r="AC46">
        <f t="shared" si="14"/>
        <v>0</v>
      </c>
      <c r="AD46">
        <f t="shared" si="15"/>
        <v>0</v>
      </c>
      <c r="AE46">
        <f t="shared" si="16"/>
        <v>0</v>
      </c>
      <c r="AF46">
        <f t="shared" si="17"/>
        <v>0</v>
      </c>
      <c r="AG46" s="2">
        <f t="shared" si="18"/>
        <v>-1.734</v>
      </c>
      <c r="AH46" s="2">
        <f t="shared" si="19"/>
        <v>1.734</v>
      </c>
      <c r="AI46" s="2">
        <f t="shared" si="20"/>
        <v>-2.0659999999999998</v>
      </c>
      <c r="AJ46" s="2">
        <f t="shared" si="21"/>
        <v>2.0659999999999998</v>
      </c>
      <c r="AK46" t="s">
        <v>151</v>
      </c>
      <c r="AL46">
        <v>143.5</v>
      </c>
      <c r="AM46">
        <v>20030502</v>
      </c>
      <c r="AN46" t="s">
        <v>138</v>
      </c>
      <c r="AO46" t="s">
        <v>657</v>
      </c>
      <c r="AP46">
        <v>11769</v>
      </c>
      <c r="AQ46">
        <v>40</v>
      </c>
      <c r="AR46">
        <v>58.97</v>
      </c>
      <c r="AS46">
        <v>52.92</v>
      </c>
      <c r="AT46">
        <v>10.17</v>
      </c>
      <c r="AU46">
        <v>9.18</v>
      </c>
      <c r="AV46">
        <v>9.2899999999999991</v>
      </c>
      <c r="AW46">
        <v>270</v>
      </c>
      <c r="AX46" t="s">
        <v>658</v>
      </c>
      <c r="AY46">
        <v>40</v>
      </c>
      <c r="AZ46">
        <v>4.8</v>
      </c>
      <c r="BA46">
        <v>3.2</v>
      </c>
      <c r="BB46">
        <v>8</v>
      </c>
      <c r="BC46">
        <v>0</v>
      </c>
      <c r="BD46">
        <v>3148</v>
      </c>
      <c r="BE46">
        <v>3152</v>
      </c>
      <c r="BF46">
        <v>3150</v>
      </c>
      <c r="BG46">
        <v>13.2</v>
      </c>
      <c r="BH46">
        <v>13.6</v>
      </c>
      <c r="BI46">
        <v>13.5</v>
      </c>
      <c r="BJ46">
        <v>2.15</v>
      </c>
      <c r="BK46">
        <v>2.25</v>
      </c>
      <c r="BL46">
        <v>2.19</v>
      </c>
      <c r="BM46">
        <v>4057</v>
      </c>
      <c r="BN46">
        <v>4523</v>
      </c>
      <c r="BO46">
        <v>4313</v>
      </c>
      <c r="BP46">
        <v>1715</v>
      </c>
      <c r="BQ46">
        <v>2042</v>
      </c>
      <c r="BR46">
        <v>1941</v>
      </c>
      <c r="BS46">
        <v>847</v>
      </c>
      <c r="BT46">
        <v>860</v>
      </c>
      <c r="BU46">
        <v>851</v>
      </c>
      <c r="BV46">
        <v>143.4</v>
      </c>
      <c r="BW46">
        <v>143.6</v>
      </c>
      <c r="BX46">
        <v>143.5</v>
      </c>
      <c r="BY46">
        <v>86.8</v>
      </c>
      <c r="BZ46">
        <v>88.5</v>
      </c>
      <c r="CA46">
        <v>87.7</v>
      </c>
      <c r="CB46">
        <v>92.7</v>
      </c>
      <c r="CC46">
        <v>94.1</v>
      </c>
      <c r="CD46">
        <v>93.4</v>
      </c>
      <c r="CE46">
        <v>5</v>
      </c>
      <c r="CF46">
        <v>6.4</v>
      </c>
      <c r="CG46">
        <v>5.7</v>
      </c>
      <c r="CH46">
        <v>26.8</v>
      </c>
      <c r="CI46">
        <v>31.9</v>
      </c>
      <c r="CJ46">
        <v>28.8</v>
      </c>
      <c r="CK46">
        <v>270</v>
      </c>
      <c r="CL46">
        <v>284</v>
      </c>
      <c r="CM46">
        <v>273</v>
      </c>
      <c r="CN46">
        <v>8.4</v>
      </c>
      <c r="CO46">
        <v>8.9</v>
      </c>
      <c r="CP46">
        <v>8.6999999999999993</v>
      </c>
      <c r="CQ46">
        <v>0</v>
      </c>
      <c r="CR46">
        <v>0</v>
      </c>
      <c r="CS46">
        <v>0</v>
      </c>
      <c r="CT46">
        <v>0.48</v>
      </c>
      <c r="CU46">
        <v>0.53</v>
      </c>
      <c r="CV46">
        <v>0.5</v>
      </c>
      <c r="CW46">
        <v>35</v>
      </c>
      <c r="CX46">
        <v>35</v>
      </c>
      <c r="CY46">
        <v>35</v>
      </c>
      <c r="CZ46">
        <v>94</v>
      </c>
      <c r="DA46">
        <v>106</v>
      </c>
      <c r="DB46">
        <v>101</v>
      </c>
      <c r="DC46">
        <v>1660</v>
      </c>
      <c r="DD46">
        <v>720</v>
      </c>
      <c r="DE46">
        <v>540</v>
      </c>
      <c r="DF46">
        <v>1570</v>
      </c>
      <c r="DG46">
        <v>7.8700000000000006E-2</v>
      </c>
      <c r="DH46">
        <v>8.3799999999999999E-2</v>
      </c>
      <c r="DI46">
        <v>8.1900000000000001E-2</v>
      </c>
      <c r="DJ46">
        <v>0.1016</v>
      </c>
      <c r="DK46">
        <v>0.10920000000000001</v>
      </c>
      <c r="DL46">
        <v>0.10539999999999999</v>
      </c>
      <c r="DM46">
        <v>6.3500000000000001E-2</v>
      </c>
      <c r="DN46">
        <v>6.6000000000000003E-2</v>
      </c>
      <c r="DO46">
        <v>6.4799999999999996E-2</v>
      </c>
      <c r="DP46">
        <v>5.5899999999999998E-2</v>
      </c>
      <c r="DQ46">
        <v>6.6000000000000003E-2</v>
      </c>
      <c r="DR46">
        <v>6.2199999999999998E-2</v>
      </c>
      <c r="DS46">
        <v>5.8400000000000001E-2</v>
      </c>
      <c r="DT46">
        <v>6.8599999999999994E-2</v>
      </c>
      <c r="DU46">
        <v>6.4100000000000004E-2</v>
      </c>
      <c r="DV46">
        <v>2.5000000000000001E-3</v>
      </c>
      <c r="DW46">
        <v>5</v>
      </c>
      <c r="DX46">
        <v>4.0599999999999997E-2</v>
      </c>
      <c r="DY46">
        <v>1622</v>
      </c>
      <c r="DZ46">
        <v>205</v>
      </c>
      <c r="EA46">
        <v>8252</v>
      </c>
      <c r="EB46" t="s">
        <v>188</v>
      </c>
      <c r="EC46">
        <v>2003</v>
      </c>
      <c r="ED46">
        <v>2405</v>
      </c>
      <c r="EE46" t="s">
        <v>142</v>
      </c>
      <c r="EF46">
        <v>95</v>
      </c>
      <c r="EG46">
        <v>20030504</v>
      </c>
      <c r="EH46" t="s">
        <v>631</v>
      </c>
      <c r="EI46">
        <v>205</v>
      </c>
      <c r="EJ46" t="s">
        <v>143</v>
      </c>
    </row>
    <row r="47" spans="1:140">
      <c r="A47" t="s">
        <v>160</v>
      </c>
      <c r="B47">
        <v>3</v>
      </c>
      <c r="C47">
        <v>13</v>
      </c>
      <c r="D47">
        <v>46571</v>
      </c>
      <c r="E47" t="s">
        <v>577</v>
      </c>
      <c r="F47" t="s">
        <v>145</v>
      </c>
      <c r="G47">
        <v>20030523</v>
      </c>
      <c r="H47" t="s">
        <v>659</v>
      </c>
      <c r="I47" t="s">
        <v>236</v>
      </c>
      <c r="J47">
        <v>20030527</v>
      </c>
      <c r="K47">
        <v>20031123</v>
      </c>
      <c r="L47">
        <v>42</v>
      </c>
      <c r="N47" s="2">
        <f t="shared" si="0"/>
        <v>0</v>
      </c>
      <c r="O47" s="27">
        <f t="shared" si="1"/>
        <v>0</v>
      </c>
      <c r="P47">
        <v>0</v>
      </c>
      <c r="Q47">
        <f t="shared" si="2"/>
        <v>-0.4029150478214753</v>
      </c>
      <c r="R47">
        <f t="shared" si="3"/>
        <v>0</v>
      </c>
      <c r="S47">
        <f t="shared" si="4"/>
        <v>0</v>
      </c>
      <c r="T47" s="36">
        <f t="shared" si="5"/>
        <v>26.4</v>
      </c>
      <c r="U47">
        <f t="shared" si="6"/>
        <v>-0.40287084230632592</v>
      </c>
      <c r="V47" s="26">
        <f t="shared" si="7"/>
        <v>0.40287084230632592</v>
      </c>
      <c r="W47" s="25">
        <f t="shared" si="8"/>
        <v>0.50358855288290738</v>
      </c>
      <c r="X47" s="36">
        <f t="shared" si="9"/>
        <v>24.466219956929635</v>
      </c>
      <c r="Y47">
        <f t="shared" si="10"/>
        <v>0.50358855288290738</v>
      </c>
      <c r="Z47">
        <f t="shared" si="11"/>
        <v>0</v>
      </c>
      <c r="AA47">
        <f t="shared" si="12"/>
        <v>-0.40287084230632592</v>
      </c>
      <c r="AB47">
        <f t="shared" si="13"/>
        <v>0</v>
      </c>
      <c r="AC47">
        <f t="shared" si="14"/>
        <v>0</v>
      </c>
      <c r="AD47">
        <f t="shared" si="15"/>
        <v>0</v>
      </c>
      <c r="AE47">
        <f t="shared" si="16"/>
        <v>0</v>
      </c>
      <c r="AF47">
        <f t="shared" si="17"/>
        <v>0</v>
      </c>
      <c r="AG47" s="2">
        <f t="shared" si="18"/>
        <v>-1.734</v>
      </c>
      <c r="AH47" s="2">
        <f t="shared" si="19"/>
        <v>1.734</v>
      </c>
      <c r="AI47" s="2">
        <f t="shared" si="20"/>
        <v>-2.0659999999999998</v>
      </c>
      <c r="AJ47" s="2">
        <f t="shared" si="21"/>
        <v>2.0659999999999998</v>
      </c>
      <c r="AK47" t="s">
        <v>151</v>
      </c>
      <c r="AL47">
        <v>143.5</v>
      </c>
      <c r="AM47">
        <v>20030521</v>
      </c>
      <c r="AN47" t="s">
        <v>138</v>
      </c>
      <c r="AO47" t="s">
        <v>211</v>
      </c>
      <c r="AP47">
        <v>11769</v>
      </c>
      <c r="AQ47">
        <v>40</v>
      </c>
      <c r="AR47">
        <v>59.14</v>
      </c>
      <c r="AS47">
        <v>52.76</v>
      </c>
      <c r="AT47">
        <v>10.15</v>
      </c>
      <c r="AU47">
        <v>9.18</v>
      </c>
      <c r="AV47">
        <v>9.24</v>
      </c>
      <c r="AW47">
        <v>180</v>
      </c>
      <c r="AX47" t="s">
        <v>660</v>
      </c>
      <c r="AY47">
        <v>40</v>
      </c>
      <c r="AZ47">
        <v>6.9</v>
      </c>
      <c r="BA47">
        <v>6.1</v>
      </c>
      <c r="BB47">
        <v>13</v>
      </c>
      <c r="BC47">
        <v>0</v>
      </c>
      <c r="BD47">
        <v>3146</v>
      </c>
      <c r="BE47">
        <v>3153</v>
      </c>
      <c r="BF47">
        <v>3150</v>
      </c>
      <c r="BG47">
        <v>13.3</v>
      </c>
      <c r="BH47">
        <v>13.6</v>
      </c>
      <c r="BI47">
        <v>13.5</v>
      </c>
      <c r="BJ47">
        <v>2.2200000000000002</v>
      </c>
      <c r="BK47">
        <v>2.34</v>
      </c>
      <c r="BL47">
        <v>2.2799999999999998</v>
      </c>
      <c r="BM47">
        <v>4175</v>
      </c>
      <c r="BN47">
        <v>5008</v>
      </c>
      <c r="BO47">
        <v>4678</v>
      </c>
      <c r="BP47">
        <v>1724</v>
      </c>
      <c r="BQ47">
        <v>1971</v>
      </c>
      <c r="BR47">
        <v>1890</v>
      </c>
      <c r="BS47">
        <v>843</v>
      </c>
      <c r="BT47">
        <v>855</v>
      </c>
      <c r="BU47">
        <v>850</v>
      </c>
      <c r="BV47">
        <v>143.30000000000001</v>
      </c>
      <c r="BW47">
        <v>143.6</v>
      </c>
      <c r="BX47">
        <v>143.5</v>
      </c>
      <c r="BY47">
        <v>87.7</v>
      </c>
      <c r="BZ47">
        <v>88.1</v>
      </c>
      <c r="CA47">
        <v>87.9</v>
      </c>
      <c r="CB47">
        <v>93.3</v>
      </c>
      <c r="CC47">
        <v>93.8</v>
      </c>
      <c r="CD47">
        <v>93.6</v>
      </c>
      <c r="CE47">
        <v>5.5</v>
      </c>
      <c r="CF47">
        <v>5.8</v>
      </c>
      <c r="CG47">
        <v>5.7</v>
      </c>
      <c r="CH47">
        <v>24.8</v>
      </c>
      <c r="CI47">
        <v>31.1</v>
      </c>
      <c r="CJ47">
        <v>28.2</v>
      </c>
      <c r="CK47">
        <v>267</v>
      </c>
      <c r="CL47">
        <v>278</v>
      </c>
      <c r="CM47">
        <v>274</v>
      </c>
      <c r="CN47">
        <v>8.9</v>
      </c>
      <c r="CO47">
        <v>9.6</v>
      </c>
      <c r="CP47">
        <v>9.1999999999999993</v>
      </c>
      <c r="CQ47">
        <v>0</v>
      </c>
      <c r="CR47">
        <v>0.4</v>
      </c>
      <c r="CS47">
        <v>0.4</v>
      </c>
      <c r="CT47">
        <v>0.5</v>
      </c>
      <c r="CU47">
        <v>0.5</v>
      </c>
      <c r="CV47">
        <v>0.5</v>
      </c>
      <c r="CW47">
        <v>35</v>
      </c>
      <c r="CX47">
        <v>35</v>
      </c>
      <c r="CY47">
        <v>35</v>
      </c>
      <c r="CZ47">
        <v>163</v>
      </c>
      <c r="DA47">
        <v>188</v>
      </c>
      <c r="DB47">
        <v>175</v>
      </c>
      <c r="DC47">
        <v>1660</v>
      </c>
      <c r="DD47">
        <v>720</v>
      </c>
      <c r="DE47">
        <v>540</v>
      </c>
      <c r="DF47">
        <v>1660</v>
      </c>
      <c r="DG47">
        <v>6.8599999999999994E-2</v>
      </c>
      <c r="DH47">
        <v>7.1099999999999997E-2</v>
      </c>
      <c r="DI47">
        <v>6.9800000000000001E-2</v>
      </c>
      <c r="DJ47">
        <v>9.9099999999999994E-2</v>
      </c>
      <c r="DK47">
        <v>0.1041</v>
      </c>
      <c r="DL47">
        <v>0.1016</v>
      </c>
      <c r="DM47">
        <v>7.1099999999999997E-2</v>
      </c>
      <c r="DN47">
        <v>7.3700000000000002E-2</v>
      </c>
      <c r="DO47">
        <v>7.2400000000000006E-2</v>
      </c>
      <c r="DP47">
        <v>5.33E-2</v>
      </c>
      <c r="DQ47">
        <v>5.8400000000000001E-2</v>
      </c>
      <c r="DR47">
        <v>5.5899999999999998E-2</v>
      </c>
      <c r="DS47">
        <v>6.8599999999999994E-2</v>
      </c>
      <c r="DT47">
        <v>6.8599999999999994E-2</v>
      </c>
      <c r="DU47">
        <v>6.8599999999999994E-2</v>
      </c>
      <c r="DV47">
        <v>2.5999999999999999E-3</v>
      </c>
      <c r="DW47">
        <v>2</v>
      </c>
      <c r="DX47">
        <v>4.8300000000000003E-2</v>
      </c>
      <c r="DY47">
        <v>203</v>
      </c>
      <c r="DZ47" t="s">
        <v>661</v>
      </c>
      <c r="EA47">
        <v>8252</v>
      </c>
      <c r="EB47" t="s">
        <v>188</v>
      </c>
      <c r="EC47">
        <v>1282</v>
      </c>
      <c r="ED47">
        <v>2405</v>
      </c>
      <c r="EE47" t="s">
        <v>142</v>
      </c>
      <c r="EF47">
        <v>1</v>
      </c>
      <c r="EG47">
        <v>20030523</v>
      </c>
      <c r="EH47" t="s">
        <v>659</v>
      </c>
      <c r="EI47">
        <v>204</v>
      </c>
      <c r="EJ47" t="s">
        <v>143</v>
      </c>
    </row>
    <row r="48" spans="1:140">
      <c r="A48" t="s">
        <v>160</v>
      </c>
      <c r="B48">
        <v>3</v>
      </c>
      <c r="C48">
        <v>6.7</v>
      </c>
      <c r="D48">
        <v>46572</v>
      </c>
      <c r="E48" t="s">
        <v>144</v>
      </c>
      <c r="F48" t="s">
        <v>145</v>
      </c>
      <c r="G48">
        <v>20030604</v>
      </c>
      <c r="H48" t="s">
        <v>662</v>
      </c>
      <c r="I48" t="s">
        <v>236</v>
      </c>
      <c r="J48">
        <v>20030605</v>
      </c>
      <c r="K48">
        <v>20031204</v>
      </c>
      <c r="L48">
        <v>43</v>
      </c>
      <c r="N48" s="2">
        <f t="shared" si="0"/>
        <v>0</v>
      </c>
      <c r="O48" s="27">
        <f t="shared" si="1"/>
        <v>-0.68969999999999998</v>
      </c>
      <c r="P48">
        <v>-0.68969999999999998</v>
      </c>
      <c r="Q48">
        <f t="shared" si="2"/>
        <v>-0.46027203825718027</v>
      </c>
      <c r="R48">
        <f t="shared" si="3"/>
        <v>0</v>
      </c>
      <c r="S48">
        <f t="shared" si="4"/>
        <v>-0.68969999999999998</v>
      </c>
      <c r="T48" s="36">
        <f t="shared" si="5"/>
        <v>26.4</v>
      </c>
      <c r="U48">
        <f t="shared" si="6"/>
        <v>-0.46023667384506078</v>
      </c>
      <c r="V48" s="26">
        <f t="shared" si="7"/>
        <v>0.46023667384506078</v>
      </c>
      <c r="W48" s="25">
        <f t="shared" si="8"/>
        <v>-0.28682915769367406</v>
      </c>
      <c r="X48" s="36">
        <f t="shared" si="9"/>
        <v>24.190863965543706</v>
      </c>
      <c r="Y48">
        <f t="shared" si="10"/>
        <v>-0.28682915769367406</v>
      </c>
      <c r="Z48">
        <f t="shared" si="11"/>
        <v>0</v>
      </c>
      <c r="AA48">
        <f t="shared" si="12"/>
        <v>-0.46023667384506078</v>
      </c>
      <c r="AB48">
        <f t="shared" si="13"/>
        <v>0</v>
      </c>
      <c r="AC48">
        <f t="shared" si="14"/>
        <v>0</v>
      </c>
      <c r="AD48">
        <f t="shared" si="15"/>
        <v>0</v>
      </c>
      <c r="AE48">
        <f t="shared" si="16"/>
        <v>1</v>
      </c>
      <c r="AF48">
        <f t="shared" si="17"/>
        <v>1</v>
      </c>
      <c r="AG48" s="2">
        <f t="shared" si="18"/>
        <v>-1.734</v>
      </c>
      <c r="AH48" s="2">
        <f t="shared" si="19"/>
        <v>1.734</v>
      </c>
      <c r="AI48" s="2">
        <f t="shared" si="20"/>
        <v>-2.0659999999999998</v>
      </c>
      <c r="AJ48" s="2">
        <f t="shared" si="21"/>
        <v>2.0659999999999998</v>
      </c>
      <c r="AK48" t="s">
        <v>147</v>
      </c>
      <c r="AL48">
        <v>143.5</v>
      </c>
      <c r="AM48">
        <v>20030602</v>
      </c>
      <c r="AN48" t="s">
        <v>138</v>
      </c>
      <c r="AO48" t="s">
        <v>663</v>
      </c>
      <c r="AP48">
        <v>11769</v>
      </c>
      <c r="AQ48">
        <v>40</v>
      </c>
      <c r="AR48">
        <v>71.180000000000007</v>
      </c>
      <c r="AS48">
        <v>66.23</v>
      </c>
      <c r="AT48">
        <v>10.82</v>
      </c>
      <c r="AU48">
        <v>10.26</v>
      </c>
      <c r="AV48">
        <v>10.32</v>
      </c>
      <c r="AW48">
        <v>190</v>
      </c>
      <c r="AX48" t="s">
        <v>664</v>
      </c>
      <c r="AY48">
        <v>40</v>
      </c>
      <c r="AZ48">
        <v>3.4</v>
      </c>
      <c r="BA48">
        <v>3.3</v>
      </c>
      <c r="BB48">
        <v>6.7</v>
      </c>
      <c r="BC48">
        <v>0</v>
      </c>
      <c r="BD48">
        <v>3148</v>
      </c>
      <c r="BE48">
        <v>3152</v>
      </c>
      <c r="BF48">
        <v>3150</v>
      </c>
      <c r="BG48">
        <v>13.2</v>
      </c>
      <c r="BH48">
        <v>13.6</v>
      </c>
      <c r="BI48">
        <v>13.5</v>
      </c>
      <c r="BJ48">
        <v>2.1800000000000002</v>
      </c>
      <c r="BK48">
        <v>2.29</v>
      </c>
      <c r="BL48">
        <v>2.25</v>
      </c>
      <c r="BM48">
        <v>4360</v>
      </c>
      <c r="BN48">
        <v>5128</v>
      </c>
      <c r="BO48">
        <v>4611</v>
      </c>
      <c r="BP48">
        <v>1384</v>
      </c>
      <c r="BQ48">
        <v>1732</v>
      </c>
      <c r="BR48">
        <v>1572</v>
      </c>
      <c r="BS48">
        <v>798</v>
      </c>
      <c r="BT48">
        <v>854</v>
      </c>
      <c r="BU48">
        <v>847</v>
      </c>
      <c r="BV48">
        <v>143.19999999999999</v>
      </c>
      <c r="BW48">
        <v>143.6</v>
      </c>
      <c r="BX48">
        <v>143.5</v>
      </c>
      <c r="BY48">
        <v>87.5</v>
      </c>
      <c r="BZ48">
        <v>88.2</v>
      </c>
      <c r="CA48">
        <v>87.8</v>
      </c>
      <c r="CB48">
        <v>93.2</v>
      </c>
      <c r="CC48">
        <v>93.7</v>
      </c>
      <c r="CD48">
        <v>93.4</v>
      </c>
      <c r="CE48">
        <v>5.5</v>
      </c>
      <c r="CF48">
        <v>5.8</v>
      </c>
      <c r="CG48">
        <v>5.6</v>
      </c>
      <c r="CH48">
        <v>28.9</v>
      </c>
      <c r="CI48">
        <v>35.799999999999997</v>
      </c>
      <c r="CJ48">
        <v>31.8</v>
      </c>
      <c r="CK48">
        <v>271</v>
      </c>
      <c r="CL48">
        <v>285</v>
      </c>
      <c r="CM48">
        <v>279</v>
      </c>
      <c r="CN48">
        <v>8.5</v>
      </c>
      <c r="CO48">
        <v>9.9</v>
      </c>
      <c r="CP48">
        <v>9</v>
      </c>
      <c r="CQ48">
        <v>0.3</v>
      </c>
      <c r="CR48">
        <v>0.6</v>
      </c>
      <c r="CS48">
        <v>0.5</v>
      </c>
      <c r="CT48">
        <v>0.48</v>
      </c>
      <c r="CU48">
        <v>0.5</v>
      </c>
      <c r="CV48">
        <v>0.5</v>
      </c>
      <c r="CW48">
        <v>35</v>
      </c>
      <c r="CX48">
        <v>35</v>
      </c>
      <c r="CY48">
        <v>35</v>
      </c>
      <c r="CZ48">
        <v>48</v>
      </c>
      <c r="DA48">
        <v>220</v>
      </c>
      <c r="DB48">
        <v>163</v>
      </c>
      <c r="DC48">
        <v>1660</v>
      </c>
      <c r="DD48">
        <v>720</v>
      </c>
      <c r="DE48">
        <v>540</v>
      </c>
      <c r="DF48">
        <v>1650</v>
      </c>
      <c r="DG48">
        <v>7.6200000000000004E-2</v>
      </c>
      <c r="DH48">
        <v>8.6400000000000005E-2</v>
      </c>
      <c r="DI48">
        <v>8.1299999999999997E-2</v>
      </c>
      <c r="DJ48">
        <v>9.1399999999999995E-2</v>
      </c>
      <c r="DK48">
        <v>9.6500000000000002E-2</v>
      </c>
      <c r="DL48">
        <v>9.5299999999999996E-2</v>
      </c>
      <c r="DM48">
        <v>6.6000000000000003E-2</v>
      </c>
      <c r="DN48">
        <v>6.8599999999999994E-2</v>
      </c>
      <c r="DO48">
        <v>6.7299999999999999E-2</v>
      </c>
      <c r="DP48">
        <v>5.8400000000000001E-2</v>
      </c>
      <c r="DQ48">
        <v>6.0999999999999999E-2</v>
      </c>
      <c r="DR48">
        <v>6.0299999999999999E-2</v>
      </c>
      <c r="DS48">
        <v>5.33E-2</v>
      </c>
      <c r="DT48">
        <v>6.3500000000000001E-2</v>
      </c>
      <c r="DU48">
        <v>5.8400000000000001E-2</v>
      </c>
      <c r="DV48">
        <v>2.5999999999999999E-3</v>
      </c>
      <c r="DW48">
        <v>6</v>
      </c>
      <c r="DX48">
        <v>4.3200000000000002E-2</v>
      </c>
      <c r="DY48">
        <v>202</v>
      </c>
      <c r="DZ48">
        <v>152</v>
      </c>
      <c r="EA48">
        <v>8252</v>
      </c>
      <c r="EB48" t="s">
        <v>188</v>
      </c>
      <c r="EC48">
        <v>474</v>
      </c>
      <c r="ED48">
        <v>2406</v>
      </c>
      <c r="EE48" t="s">
        <v>142</v>
      </c>
      <c r="EF48">
        <v>113</v>
      </c>
      <c r="EG48">
        <v>20030604</v>
      </c>
      <c r="EH48" t="s">
        <v>662</v>
      </c>
      <c r="EI48">
        <v>152</v>
      </c>
      <c r="EJ48" t="s">
        <v>143</v>
      </c>
    </row>
    <row r="49" spans="1:140">
      <c r="A49" t="s">
        <v>160</v>
      </c>
      <c r="B49">
        <v>4</v>
      </c>
      <c r="C49">
        <v>7.8</v>
      </c>
      <c r="D49">
        <v>49770</v>
      </c>
      <c r="E49" t="s">
        <v>577</v>
      </c>
      <c r="F49" t="s">
        <v>145</v>
      </c>
      <c r="G49">
        <v>20031017</v>
      </c>
      <c r="H49" t="s">
        <v>688</v>
      </c>
      <c r="I49" t="s">
        <v>236</v>
      </c>
      <c r="J49">
        <v>20031020</v>
      </c>
      <c r="K49">
        <v>20040417</v>
      </c>
      <c r="L49">
        <v>44</v>
      </c>
      <c r="N49" s="2">
        <f t="shared" si="0"/>
        <v>0</v>
      </c>
      <c r="O49" s="27">
        <f t="shared" si="1"/>
        <v>-1.7761</v>
      </c>
      <c r="P49">
        <v>-1.7761</v>
      </c>
      <c r="Q49">
        <f t="shared" si="2"/>
        <v>-0.72343763060574429</v>
      </c>
      <c r="R49">
        <f t="shared" si="3"/>
        <v>0.72343763060574429</v>
      </c>
      <c r="S49">
        <f t="shared" si="4"/>
        <v>-1.7761</v>
      </c>
      <c r="T49" s="36">
        <f t="shared" si="5"/>
        <v>22.927499373092427</v>
      </c>
      <c r="U49">
        <f t="shared" si="6"/>
        <v>-0.72340933907604876</v>
      </c>
      <c r="V49" s="26">
        <f t="shared" si="7"/>
        <v>0.72340933907604876</v>
      </c>
      <c r="W49" s="25">
        <f t="shared" si="8"/>
        <v>-1.3158633261549393</v>
      </c>
      <c r="X49" s="36">
        <f t="shared" si="9"/>
        <v>22.927635172434965</v>
      </c>
      <c r="Y49">
        <f t="shared" si="10"/>
        <v>-1.3158633261549393</v>
      </c>
      <c r="Z49">
        <f t="shared" si="11"/>
        <v>0</v>
      </c>
      <c r="AA49">
        <f t="shared" si="12"/>
        <v>-0.72340933907604876</v>
      </c>
      <c r="AB49">
        <f t="shared" si="13"/>
        <v>0</v>
      </c>
      <c r="AC49">
        <f t="shared" si="14"/>
        <v>0</v>
      </c>
      <c r="AD49">
        <f t="shared" si="15"/>
        <v>0</v>
      </c>
      <c r="AE49">
        <f t="shared" si="16"/>
        <v>0</v>
      </c>
      <c r="AF49">
        <f t="shared" si="17"/>
        <v>0</v>
      </c>
      <c r="AG49" s="2">
        <f t="shared" si="18"/>
        <v>-1.734</v>
      </c>
      <c r="AH49" s="2">
        <f t="shared" si="19"/>
        <v>1.734</v>
      </c>
      <c r="AI49" s="2">
        <f t="shared" si="20"/>
        <v>-2.0659999999999998</v>
      </c>
      <c r="AJ49" s="2">
        <f t="shared" si="21"/>
        <v>2.0659999999999998</v>
      </c>
      <c r="AK49" t="s">
        <v>151</v>
      </c>
      <c r="AL49">
        <v>143.5</v>
      </c>
      <c r="AM49">
        <v>20031015</v>
      </c>
      <c r="AN49" t="s">
        <v>138</v>
      </c>
      <c r="AO49" t="s">
        <v>578</v>
      </c>
      <c r="AP49">
        <v>11769</v>
      </c>
      <c r="AQ49">
        <v>40</v>
      </c>
      <c r="AR49">
        <v>58.8</v>
      </c>
      <c r="AS49">
        <v>52.77</v>
      </c>
      <c r="AT49">
        <v>10.17</v>
      </c>
      <c r="AU49">
        <v>9.23</v>
      </c>
      <c r="AV49">
        <v>9.2799999999999994</v>
      </c>
      <c r="AW49">
        <v>90</v>
      </c>
      <c r="AX49" t="s">
        <v>690</v>
      </c>
      <c r="AY49">
        <v>40</v>
      </c>
      <c r="AZ49">
        <v>4.5999999999999996</v>
      </c>
      <c r="BA49">
        <v>3.2</v>
      </c>
      <c r="BB49">
        <v>7.8</v>
      </c>
      <c r="BC49">
        <v>0</v>
      </c>
      <c r="BD49">
        <v>3147</v>
      </c>
      <c r="BE49">
        <v>3152</v>
      </c>
      <c r="BF49">
        <v>3150</v>
      </c>
      <c r="BG49">
        <v>13.3</v>
      </c>
      <c r="BH49">
        <v>13.5</v>
      </c>
      <c r="BI49">
        <v>13.4</v>
      </c>
      <c r="BJ49">
        <v>2.25</v>
      </c>
      <c r="BK49">
        <v>2.29</v>
      </c>
      <c r="BL49">
        <v>2.27</v>
      </c>
      <c r="BM49">
        <v>4187</v>
      </c>
      <c r="BN49">
        <v>4646</v>
      </c>
      <c r="BO49">
        <v>4467</v>
      </c>
      <c r="BP49">
        <v>1732</v>
      </c>
      <c r="BQ49">
        <v>1890</v>
      </c>
      <c r="BR49">
        <v>1824</v>
      </c>
      <c r="BS49">
        <v>832</v>
      </c>
      <c r="BT49">
        <v>878</v>
      </c>
      <c r="BU49">
        <v>851</v>
      </c>
      <c r="BV49">
        <v>143.4</v>
      </c>
      <c r="BW49">
        <v>143.6</v>
      </c>
      <c r="BX49">
        <v>143.5</v>
      </c>
      <c r="BY49">
        <v>86.1</v>
      </c>
      <c r="BZ49">
        <v>89.5</v>
      </c>
      <c r="CA49">
        <v>87.9</v>
      </c>
      <c r="CB49">
        <v>92.1</v>
      </c>
      <c r="CC49">
        <v>94.7</v>
      </c>
      <c r="CD49">
        <v>93.5</v>
      </c>
      <c r="CE49">
        <v>4.9000000000000004</v>
      </c>
      <c r="CF49">
        <v>6.7</v>
      </c>
      <c r="CG49">
        <v>5.6</v>
      </c>
      <c r="CH49">
        <v>26</v>
      </c>
      <c r="CI49">
        <v>29.7</v>
      </c>
      <c r="CJ49">
        <v>27.6</v>
      </c>
      <c r="CK49">
        <v>271</v>
      </c>
      <c r="CL49">
        <v>279</v>
      </c>
      <c r="CM49">
        <v>276</v>
      </c>
      <c r="CN49">
        <v>9.3000000000000007</v>
      </c>
      <c r="CO49">
        <v>9.5</v>
      </c>
      <c r="CP49">
        <v>9.4</v>
      </c>
      <c r="CQ49">
        <v>1.2</v>
      </c>
      <c r="CR49">
        <v>1.9</v>
      </c>
      <c r="CS49">
        <v>1.8</v>
      </c>
      <c r="CT49">
        <v>0.47</v>
      </c>
      <c r="CU49">
        <v>0.53</v>
      </c>
      <c r="CV49">
        <v>0.5</v>
      </c>
      <c r="CW49">
        <v>35</v>
      </c>
      <c r="CX49">
        <v>35</v>
      </c>
      <c r="CY49">
        <v>35</v>
      </c>
      <c r="CZ49">
        <v>138</v>
      </c>
      <c r="DA49">
        <v>167</v>
      </c>
      <c r="DB49">
        <v>154</v>
      </c>
      <c r="DC49">
        <v>1660</v>
      </c>
      <c r="DD49">
        <v>720</v>
      </c>
      <c r="DE49">
        <v>540</v>
      </c>
      <c r="DF49">
        <v>1750</v>
      </c>
      <c r="DG49">
        <v>6.8599999999999994E-2</v>
      </c>
      <c r="DH49">
        <v>7.1099999999999997E-2</v>
      </c>
      <c r="DI49">
        <v>6.9199999999999998E-2</v>
      </c>
      <c r="DJ49">
        <v>0.1016</v>
      </c>
      <c r="DK49">
        <v>0.1041</v>
      </c>
      <c r="DL49">
        <v>0.1022</v>
      </c>
      <c r="DM49">
        <v>6.8599999999999994E-2</v>
      </c>
      <c r="DN49">
        <v>7.1099999999999997E-2</v>
      </c>
      <c r="DO49">
        <v>6.9199999999999998E-2</v>
      </c>
      <c r="DP49">
        <v>6.8599999999999994E-2</v>
      </c>
      <c r="DQ49">
        <v>6.8599999999999994E-2</v>
      </c>
      <c r="DR49">
        <v>6.8599999999999994E-2</v>
      </c>
      <c r="DS49">
        <v>7.1099999999999997E-2</v>
      </c>
      <c r="DT49">
        <v>7.1099999999999997E-2</v>
      </c>
      <c r="DU49">
        <v>7.1099999999999997E-2</v>
      </c>
      <c r="DV49">
        <v>2.5000000000000001E-3</v>
      </c>
      <c r="DW49">
        <v>4</v>
      </c>
      <c r="DX49">
        <v>4.8300000000000003E-2</v>
      </c>
      <c r="DY49">
        <v>130</v>
      </c>
      <c r="DZ49">
        <v>130</v>
      </c>
      <c r="EA49">
        <v>8252</v>
      </c>
      <c r="EB49" t="s">
        <v>188</v>
      </c>
      <c r="EC49">
        <v>1293</v>
      </c>
      <c r="ED49">
        <v>2405</v>
      </c>
      <c r="EE49" t="s">
        <v>142</v>
      </c>
      <c r="EF49" t="s">
        <v>691</v>
      </c>
      <c r="EG49">
        <v>20031017</v>
      </c>
      <c r="EH49" t="s">
        <v>688</v>
      </c>
      <c r="EI49">
        <v>130</v>
      </c>
      <c r="EJ49" t="s">
        <v>143</v>
      </c>
    </row>
    <row r="50" spans="1:140">
      <c r="A50" t="s">
        <v>160</v>
      </c>
      <c r="B50">
        <v>5</v>
      </c>
      <c r="C50">
        <v>16.899999999999999</v>
      </c>
      <c r="D50">
        <v>49771</v>
      </c>
      <c r="E50" t="s">
        <v>577</v>
      </c>
      <c r="F50" t="s">
        <v>145</v>
      </c>
      <c r="G50">
        <v>20031107</v>
      </c>
      <c r="H50" t="s">
        <v>692</v>
      </c>
      <c r="I50" t="s">
        <v>236</v>
      </c>
      <c r="J50">
        <v>20031110</v>
      </c>
      <c r="K50">
        <v>20040507</v>
      </c>
      <c r="L50">
        <v>45</v>
      </c>
      <c r="N50" s="2">
        <f t="shared" si="0"/>
        <v>0</v>
      </c>
      <c r="O50" s="31">
        <f t="shared" si="1"/>
        <v>1.7375</v>
      </c>
      <c r="P50">
        <v>1.7375</v>
      </c>
      <c r="Q50">
        <f t="shared" si="2"/>
        <v>-0.23125010448459538</v>
      </c>
      <c r="R50">
        <f t="shared" si="3"/>
        <v>0</v>
      </c>
      <c r="S50">
        <f t="shared" si="4"/>
        <v>2.4609376306057444</v>
      </c>
      <c r="T50" s="36">
        <f t="shared" si="5"/>
        <v>26.4</v>
      </c>
      <c r="U50">
        <f t="shared" si="6"/>
        <v>-0.23122747126083898</v>
      </c>
      <c r="V50" s="26">
        <f t="shared" si="7"/>
        <v>0.23122747126083898</v>
      </c>
      <c r="W50" s="25">
        <f t="shared" si="8"/>
        <v>2.460909339076049</v>
      </c>
      <c r="X50" s="36">
        <f t="shared" si="9"/>
        <v>25.290108137947971</v>
      </c>
      <c r="Y50">
        <f t="shared" si="10"/>
        <v>2.460909339076049</v>
      </c>
      <c r="Z50">
        <f t="shared" si="11"/>
        <v>1</v>
      </c>
      <c r="AA50">
        <f t="shared" si="12"/>
        <v>-0.23122747126083898</v>
      </c>
      <c r="AB50">
        <f t="shared" si="13"/>
        <v>1</v>
      </c>
      <c r="AC50">
        <f t="shared" si="14"/>
        <v>1</v>
      </c>
      <c r="AD50">
        <f t="shared" si="15"/>
        <v>1</v>
      </c>
      <c r="AE50">
        <f t="shared" si="16"/>
        <v>0</v>
      </c>
      <c r="AF50">
        <f t="shared" si="17"/>
        <v>0</v>
      </c>
      <c r="AG50" s="2">
        <f t="shared" si="18"/>
        <v>-1.734</v>
      </c>
      <c r="AH50" s="2">
        <f t="shared" si="19"/>
        <v>1.734</v>
      </c>
      <c r="AI50" s="2">
        <f t="shared" si="20"/>
        <v>-2.0659999999999998</v>
      </c>
      <c r="AJ50" s="2">
        <f t="shared" si="21"/>
        <v>2.0659999999999998</v>
      </c>
      <c r="AK50" t="s">
        <v>151</v>
      </c>
      <c r="AL50">
        <v>143.5</v>
      </c>
      <c r="AM50">
        <v>20031105</v>
      </c>
      <c r="AN50" t="s">
        <v>138</v>
      </c>
      <c r="AO50" t="s">
        <v>696</v>
      </c>
      <c r="AP50">
        <v>11769</v>
      </c>
      <c r="AQ50">
        <v>40</v>
      </c>
      <c r="AR50">
        <v>58.95</v>
      </c>
      <c r="AS50">
        <v>52.67</v>
      </c>
      <c r="AT50">
        <v>10.16</v>
      </c>
      <c r="AU50">
        <v>9.18</v>
      </c>
      <c r="AV50">
        <v>9.25</v>
      </c>
      <c r="AW50">
        <v>40</v>
      </c>
      <c r="AX50" t="s">
        <v>697</v>
      </c>
      <c r="AY50">
        <v>40</v>
      </c>
      <c r="AZ50">
        <v>8.5</v>
      </c>
      <c r="BA50">
        <v>8.4</v>
      </c>
      <c r="BB50">
        <v>16.899999999999999</v>
      </c>
      <c r="BC50">
        <v>0</v>
      </c>
      <c r="BD50">
        <v>3147</v>
      </c>
      <c r="BE50">
        <v>3152</v>
      </c>
      <c r="BF50">
        <v>3150</v>
      </c>
      <c r="BG50">
        <v>13.4</v>
      </c>
      <c r="BH50">
        <v>13.5</v>
      </c>
      <c r="BI50">
        <v>13.4</v>
      </c>
      <c r="BJ50">
        <v>2.2000000000000002</v>
      </c>
      <c r="BK50">
        <v>2.29</v>
      </c>
      <c r="BL50">
        <v>2.25</v>
      </c>
      <c r="BM50">
        <v>4531</v>
      </c>
      <c r="BN50">
        <v>4859</v>
      </c>
      <c r="BO50">
        <v>4715</v>
      </c>
      <c r="BP50">
        <v>1702</v>
      </c>
      <c r="BQ50">
        <v>1968</v>
      </c>
      <c r="BR50">
        <v>1892</v>
      </c>
      <c r="BS50">
        <v>829</v>
      </c>
      <c r="BT50">
        <v>869</v>
      </c>
      <c r="BU50">
        <v>847</v>
      </c>
      <c r="BV50">
        <v>143.4</v>
      </c>
      <c r="BW50">
        <v>143.6</v>
      </c>
      <c r="BX50">
        <v>143.5</v>
      </c>
      <c r="BY50">
        <v>87.5</v>
      </c>
      <c r="BZ50">
        <v>88.3</v>
      </c>
      <c r="CA50">
        <v>87.9</v>
      </c>
      <c r="CB50">
        <v>93.1</v>
      </c>
      <c r="CC50">
        <v>94</v>
      </c>
      <c r="CD50">
        <v>93.5</v>
      </c>
      <c r="CE50">
        <v>5.5</v>
      </c>
      <c r="CF50">
        <v>5.8</v>
      </c>
      <c r="CG50">
        <v>5.6</v>
      </c>
      <c r="CH50">
        <v>25.2</v>
      </c>
      <c r="CI50">
        <v>28.8</v>
      </c>
      <c r="CJ50">
        <v>27.1</v>
      </c>
      <c r="CK50">
        <v>275</v>
      </c>
      <c r="CL50">
        <v>283</v>
      </c>
      <c r="CM50">
        <v>278</v>
      </c>
      <c r="CN50">
        <v>9.1999999999999993</v>
      </c>
      <c r="CO50">
        <v>9.8000000000000007</v>
      </c>
      <c r="CP50">
        <v>9.4</v>
      </c>
      <c r="CQ50">
        <v>0.3</v>
      </c>
      <c r="CR50">
        <v>1</v>
      </c>
      <c r="CS50">
        <v>0.7</v>
      </c>
      <c r="CT50">
        <v>0.46</v>
      </c>
      <c r="CU50">
        <v>0.54</v>
      </c>
      <c r="CV50">
        <v>0.49</v>
      </c>
      <c r="CW50">
        <v>35</v>
      </c>
      <c r="CX50">
        <v>35</v>
      </c>
      <c r="CY50">
        <v>35</v>
      </c>
      <c r="CZ50">
        <v>117</v>
      </c>
      <c r="DA50">
        <v>159</v>
      </c>
      <c r="DB50">
        <v>141</v>
      </c>
      <c r="DC50">
        <v>1660</v>
      </c>
      <c r="DD50">
        <v>720</v>
      </c>
      <c r="DE50">
        <v>540</v>
      </c>
      <c r="DF50">
        <v>1800</v>
      </c>
      <c r="DG50">
        <v>6.8599999999999994E-2</v>
      </c>
      <c r="DH50">
        <v>7.3700000000000002E-2</v>
      </c>
      <c r="DI50">
        <v>7.1099999999999997E-2</v>
      </c>
      <c r="DJ50">
        <v>0.1067</v>
      </c>
      <c r="DK50">
        <v>0.10920000000000001</v>
      </c>
      <c r="DL50">
        <v>0.108</v>
      </c>
      <c r="DM50">
        <v>6.6000000000000003E-2</v>
      </c>
      <c r="DN50">
        <v>7.3700000000000002E-2</v>
      </c>
      <c r="DO50">
        <v>7.0499999999999993E-2</v>
      </c>
      <c r="DP50">
        <v>5.33E-2</v>
      </c>
      <c r="DQ50">
        <v>6.3500000000000001E-2</v>
      </c>
      <c r="DR50">
        <v>5.8400000000000001E-2</v>
      </c>
      <c r="DS50">
        <v>6.3500000000000001E-2</v>
      </c>
      <c r="DT50">
        <v>7.6200000000000004E-2</v>
      </c>
      <c r="DU50">
        <v>6.9800000000000001E-2</v>
      </c>
      <c r="DV50">
        <v>7.7000000000000002E-3</v>
      </c>
      <c r="DW50">
        <v>7</v>
      </c>
      <c r="DX50">
        <v>4.8300000000000003E-2</v>
      </c>
      <c r="DY50">
        <v>205</v>
      </c>
      <c r="DZ50">
        <v>205</v>
      </c>
      <c r="EA50">
        <v>8252</v>
      </c>
      <c r="EB50" t="s">
        <v>188</v>
      </c>
      <c r="EC50">
        <v>2003</v>
      </c>
      <c r="ED50">
        <v>2405</v>
      </c>
      <c r="EE50" t="s">
        <v>142</v>
      </c>
      <c r="EF50">
        <v>111</v>
      </c>
      <c r="EG50">
        <v>20031107</v>
      </c>
      <c r="EH50" t="s">
        <v>692</v>
      </c>
      <c r="EI50">
        <v>205</v>
      </c>
      <c r="EJ50" t="s">
        <v>143</v>
      </c>
    </row>
    <row r="51" spans="1:140">
      <c r="A51" t="s">
        <v>160</v>
      </c>
      <c r="B51">
        <v>3</v>
      </c>
      <c r="C51">
        <v>13.2</v>
      </c>
      <c r="D51">
        <v>49772</v>
      </c>
      <c r="E51" t="s">
        <v>577</v>
      </c>
      <c r="F51" t="s">
        <v>145</v>
      </c>
      <c r="G51">
        <v>20031124</v>
      </c>
      <c r="H51" t="s">
        <v>698</v>
      </c>
      <c r="I51" t="s">
        <v>236</v>
      </c>
      <c r="J51">
        <v>20031126</v>
      </c>
      <c r="K51">
        <v>20040524</v>
      </c>
      <c r="L51">
        <v>46</v>
      </c>
      <c r="N51" s="2">
        <f t="shared" si="0"/>
        <v>0</v>
      </c>
      <c r="O51" s="27">
        <f t="shared" si="1"/>
        <v>0.30890000000000001</v>
      </c>
      <c r="P51">
        <v>0.30890000000000001</v>
      </c>
      <c r="Q51">
        <f t="shared" si="2"/>
        <v>-0.1232200835876763</v>
      </c>
      <c r="R51">
        <f t="shared" si="3"/>
        <v>0</v>
      </c>
      <c r="S51">
        <f t="shared" si="4"/>
        <v>0.30890000000000001</v>
      </c>
      <c r="T51" s="36">
        <f t="shared" si="5"/>
        <v>26.4</v>
      </c>
      <c r="U51">
        <f t="shared" si="6"/>
        <v>-0.12320197700867119</v>
      </c>
      <c r="V51" s="26">
        <f t="shared" si="7"/>
        <v>0.12320197700867119</v>
      </c>
      <c r="W51" s="25">
        <f t="shared" si="8"/>
        <v>0.54012747126083904</v>
      </c>
      <c r="X51" s="36">
        <f t="shared" si="9"/>
        <v>25.808630510358377</v>
      </c>
      <c r="Y51">
        <f t="shared" si="10"/>
        <v>0.54012747126083904</v>
      </c>
      <c r="Z51">
        <f t="shared" si="11"/>
        <v>0</v>
      </c>
      <c r="AA51">
        <f t="shared" si="12"/>
        <v>-0.12320197700867119</v>
      </c>
      <c r="AB51">
        <f t="shared" si="13"/>
        <v>0</v>
      </c>
      <c r="AC51">
        <f t="shared" si="14"/>
        <v>0</v>
      </c>
      <c r="AD51">
        <f t="shared" si="15"/>
        <v>0</v>
      </c>
      <c r="AE51">
        <f t="shared" si="16"/>
        <v>0</v>
      </c>
      <c r="AF51">
        <f t="shared" si="17"/>
        <v>0</v>
      </c>
      <c r="AG51" s="2">
        <f t="shared" si="18"/>
        <v>-1.734</v>
      </c>
      <c r="AH51" s="2">
        <f t="shared" si="19"/>
        <v>1.734</v>
      </c>
      <c r="AI51" s="2">
        <f t="shared" si="20"/>
        <v>-2.0659999999999998</v>
      </c>
      <c r="AJ51" s="2">
        <f t="shared" si="21"/>
        <v>2.0659999999999998</v>
      </c>
      <c r="AK51" t="s">
        <v>151</v>
      </c>
      <c r="AL51">
        <v>143.5</v>
      </c>
      <c r="AM51">
        <v>20031122</v>
      </c>
      <c r="AN51" t="s">
        <v>138</v>
      </c>
      <c r="AO51" t="s">
        <v>699</v>
      </c>
      <c r="AP51">
        <v>11769</v>
      </c>
      <c r="AQ51">
        <v>40</v>
      </c>
      <c r="AR51">
        <v>58.98</v>
      </c>
      <c r="AS51">
        <v>52.3</v>
      </c>
      <c r="AT51">
        <v>10.18</v>
      </c>
      <c r="AU51">
        <v>9.11</v>
      </c>
      <c r="AV51">
        <v>9.14</v>
      </c>
      <c r="AW51">
        <v>80</v>
      </c>
      <c r="AX51" t="s">
        <v>700</v>
      </c>
      <c r="AY51">
        <v>40</v>
      </c>
      <c r="AZ51">
        <v>7.1</v>
      </c>
      <c r="BA51">
        <v>6.1</v>
      </c>
      <c r="BB51">
        <v>13.2</v>
      </c>
      <c r="BC51">
        <v>0</v>
      </c>
      <c r="BD51">
        <v>3147</v>
      </c>
      <c r="BE51">
        <v>3152</v>
      </c>
      <c r="BF51">
        <v>3150</v>
      </c>
      <c r="BG51">
        <v>13.3</v>
      </c>
      <c r="BH51">
        <v>13.6</v>
      </c>
      <c r="BI51">
        <v>13.4</v>
      </c>
      <c r="BJ51">
        <v>2.17</v>
      </c>
      <c r="BK51">
        <v>2.29</v>
      </c>
      <c r="BL51">
        <v>2.2200000000000002</v>
      </c>
      <c r="BM51">
        <v>4183</v>
      </c>
      <c r="BN51">
        <v>4957</v>
      </c>
      <c r="BO51">
        <v>4634</v>
      </c>
      <c r="BP51">
        <v>1784</v>
      </c>
      <c r="BQ51">
        <v>2227</v>
      </c>
      <c r="BR51">
        <v>2045</v>
      </c>
      <c r="BS51">
        <v>844</v>
      </c>
      <c r="BT51">
        <v>859</v>
      </c>
      <c r="BU51">
        <v>850</v>
      </c>
      <c r="BV51">
        <v>143.19999999999999</v>
      </c>
      <c r="BW51">
        <v>143.6</v>
      </c>
      <c r="BX51">
        <v>143.5</v>
      </c>
      <c r="BY51">
        <v>87.8</v>
      </c>
      <c r="BZ51">
        <v>88</v>
      </c>
      <c r="CA51">
        <v>87.9</v>
      </c>
      <c r="CB51">
        <v>93.3</v>
      </c>
      <c r="CC51">
        <v>93.6</v>
      </c>
      <c r="CD51">
        <v>93.5</v>
      </c>
      <c r="CE51">
        <v>5.5</v>
      </c>
      <c r="CF51">
        <v>5.7</v>
      </c>
      <c r="CG51">
        <v>5.6</v>
      </c>
      <c r="CH51">
        <v>25.5</v>
      </c>
      <c r="CI51">
        <v>32.9</v>
      </c>
      <c r="CJ51">
        <v>29.7</v>
      </c>
      <c r="CK51">
        <v>271</v>
      </c>
      <c r="CL51">
        <v>276</v>
      </c>
      <c r="CM51">
        <v>272</v>
      </c>
      <c r="CN51">
        <v>8.8000000000000007</v>
      </c>
      <c r="CO51">
        <v>9.9</v>
      </c>
      <c r="CP51">
        <v>9.3000000000000007</v>
      </c>
      <c r="CQ51">
        <v>0.6</v>
      </c>
      <c r="CR51">
        <v>1</v>
      </c>
      <c r="CS51">
        <v>0.8</v>
      </c>
      <c r="CT51">
        <v>0.5</v>
      </c>
      <c r="CU51">
        <v>0.5</v>
      </c>
      <c r="CV51">
        <v>0.5</v>
      </c>
      <c r="CW51">
        <v>35</v>
      </c>
      <c r="CX51">
        <v>35</v>
      </c>
      <c r="CY51">
        <v>35</v>
      </c>
      <c r="CZ51">
        <v>142</v>
      </c>
      <c r="DA51">
        <v>170</v>
      </c>
      <c r="DB51">
        <v>155</v>
      </c>
      <c r="DC51">
        <v>1660</v>
      </c>
      <c r="DD51">
        <v>720</v>
      </c>
      <c r="DE51">
        <v>540</v>
      </c>
      <c r="DF51">
        <v>1760</v>
      </c>
      <c r="DG51">
        <v>7.6200000000000004E-2</v>
      </c>
      <c r="DH51">
        <v>8.3799999999999999E-2</v>
      </c>
      <c r="DI51">
        <v>8.0600000000000005E-2</v>
      </c>
      <c r="DJ51">
        <v>0.1067</v>
      </c>
      <c r="DK51">
        <v>0.10920000000000001</v>
      </c>
      <c r="DL51">
        <v>0.108</v>
      </c>
      <c r="DM51">
        <v>6.0999999999999999E-2</v>
      </c>
      <c r="DN51">
        <v>6.6000000000000003E-2</v>
      </c>
      <c r="DO51">
        <v>6.2199999999999998E-2</v>
      </c>
      <c r="DP51">
        <v>6.6000000000000003E-2</v>
      </c>
      <c r="DQ51">
        <v>6.8599999999999994E-2</v>
      </c>
      <c r="DR51">
        <v>6.7299999999999999E-2</v>
      </c>
      <c r="DS51">
        <v>7.6200000000000004E-2</v>
      </c>
      <c r="DT51">
        <v>7.6200000000000004E-2</v>
      </c>
      <c r="DU51">
        <v>7.6200000000000004E-2</v>
      </c>
      <c r="DV51">
        <v>5.0000000000000001E-3</v>
      </c>
      <c r="DW51">
        <v>4</v>
      </c>
      <c r="DX51">
        <v>4.0599999999999997E-2</v>
      </c>
      <c r="DY51">
        <v>201</v>
      </c>
      <c r="DZ51">
        <v>204</v>
      </c>
      <c r="EA51">
        <v>8252</v>
      </c>
      <c r="EB51" t="s">
        <v>188</v>
      </c>
      <c r="EC51">
        <v>985</v>
      </c>
      <c r="ED51">
        <v>2405</v>
      </c>
      <c r="EE51" t="s">
        <v>142</v>
      </c>
      <c r="EF51">
        <v>17</v>
      </c>
      <c r="EG51">
        <v>20031124</v>
      </c>
      <c r="EH51" t="s">
        <v>698</v>
      </c>
      <c r="EI51">
        <v>204</v>
      </c>
      <c r="EJ51" t="s">
        <v>143</v>
      </c>
    </row>
    <row r="52" spans="1:140">
      <c r="A52" t="s">
        <v>160</v>
      </c>
      <c r="B52">
        <v>3</v>
      </c>
      <c r="C52">
        <v>8.5</v>
      </c>
      <c r="D52">
        <v>46573</v>
      </c>
      <c r="E52" t="s">
        <v>144</v>
      </c>
      <c r="F52" t="s">
        <v>145</v>
      </c>
      <c r="G52">
        <v>20031129</v>
      </c>
      <c r="H52" t="s">
        <v>701</v>
      </c>
      <c r="I52" t="s">
        <v>236</v>
      </c>
      <c r="J52">
        <v>20031202</v>
      </c>
      <c r="K52">
        <v>20040529</v>
      </c>
      <c r="L52">
        <v>47</v>
      </c>
      <c r="N52" s="2">
        <f t="shared" si="0"/>
        <v>0</v>
      </c>
      <c r="O52" s="27">
        <f t="shared" si="1"/>
        <v>8.6199999999999999E-2</v>
      </c>
      <c r="P52">
        <v>8.6199999999999999E-2</v>
      </c>
      <c r="Q52">
        <f t="shared" si="2"/>
        <v>-8.1336066870141041E-2</v>
      </c>
      <c r="R52">
        <f t="shared" si="3"/>
        <v>0</v>
      </c>
      <c r="S52">
        <f t="shared" si="4"/>
        <v>8.6199999999999999E-2</v>
      </c>
      <c r="T52" s="36">
        <f t="shared" si="5"/>
        <v>26.4</v>
      </c>
      <c r="U52">
        <f t="shared" si="6"/>
        <v>-8.1321581606936949E-2</v>
      </c>
      <c r="V52" s="26">
        <f t="shared" si="7"/>
        <v>8.1321581606936949E-2</v>
      </c>
      <c r="W52" s="25">
        <f t="shared" si="8"/>
        <v>0.20940197700867119</v>
      </c>
      <c r="X52" s="36">
        <f t="shared" si="9"/>
        <v>26.009656408286702</v>
      </c>
      <c r="Y52">
        <f t="shared" si="10"/>
        <v>0.20940197700867119</v>
      </c>
      <c r="Z52">
        <f t="shared" si="11"/>
        <v>0</v>
      </c>
      <c r="AA52">
        <f t="shared" si="12"/>
        <v>-8.1321581606936949E-2</v>
      </c>
      <c r="AB52">
        <f t="shared" si="13"/>
        <v>0</v>
      </c>
      <c r="AC52">
        <f t="shared" si="14"/>
        <v>0</v>
      </c>
      <c r="AD52">
        <f t="shared" si="15"/>
        <v>0</v>
      </c>
      <c r="AE52">
        <f t="shared" si="16"/>
        <v>1</v>
      </c>
      <c r="AF52">
        <f t="shared" si="17"/>
        <v>1</v>
      </c>
      <c r="AG52" s="2">
        <f t="shared" si="18"/>
        <v>-1.734</v>
      </c>
      <c r="AH52" s="2">
        <f t="shared" si="19"/>
        <v>1.734</v>
      </c>
      <c r="AI52" s="2">
        <f t="shared" si="20"/>
        <v>-2.0659999999999998</v>
      </c>
      <c r="AJ52" s="2">
        <f t="shared" si="21"/>
        <v>2.0659999999999998</v>
      </c>
      <c r="AK52" t="s">
        <v>147</v>
      </c>
      <c r="AL52">
        <v>143.5</v>
      </c>
      <c r="AM52">
        <v>20031127</v>
      </c>
      <c r="AN52" t="s">
        <v>138</v>
      </c>
      <c r="AO52" t="s">
        <v>702</v>
      </c>
      <c r="AP52">
        <v>11769</v>
      </c>
      <c r="AQ52">
        <v>40</v>
      </c>
      <c r="AR52">
        <v>71.31</v>
      </c>
      <c r="AS52">
        <v>65.38</v>
      </c>
      <c r="AT52">
        <v>10.85</v>
      </c>
      <c r="AU52">
        <v>10.07</v>
      </c>
      <c r="AV52">
        <v>10.119999999999999</v>
      </c>
      <c r="AW52">
        <v>90</v>
      </c>
      <c r="AX52" t="s">
        <v>703</v>
      </c>
      <c r="AY52">
        <v>40</v>
      </c>
      <c r="AZ52">
        <v>5</v>
      </c>
      <c r="BA52">
        <v>3.5</v>
      </c>
      <c r="BB52">
        <v>8.5</v>
      </c>
      <c r="BC52">
        <v>0</v>
      </c>
      <c r="BD52">
        <v>3143</v>
      </c>
      <c r="BE52">
        <v>3160</v>
      </c>
      <c r="BF52">
        <v>3150</v>
      </c>
      <c r="BG52">
        <v>13.2</v>
      </c>
      <c r="BH52">
        <v>13.6</v>
      </c>
      <c r="BI52">
        <v>13.5</v>
      </c>
      <c r="BJ52">
        <v>2.23</v>
      </c>
      <c r="BK52">
        <v>2.3199999999999998</v>
      </c>
      <c r="BL52">
        <v>2.2799999999999998</v>
      </c>
      <c r="BM52">
        <v>3515</v>
      </c>
      <c r="BN52">
        <v>3974</v>
      </c>
      <c r="BO52">
        <v>3781</v>
      </c>
      <c r="BP52">
        <v>1644</v>
      </c>
      <c r="BQ52">
        <v>1924</v>
      </c>
      <c r="BR52">
        <v>1810</v>
      </c>
      <c r="BS52">
        <v>842</v>
      </c>
      <c r="BT52">
        <v>857</v>
      </c>
      <c r="BU52">
        <v>851</v>
      </c>
      <c r="BV52">
        <v>143.4</v>
      </c>
      <c r="BW52">
        <v>143.6</v>
      </c>
      <c r="BX52">
        <v>143.5</v>
      </c>
      <c r="BY52">
        <v>87.8</v>
      </c>
      <c r="BZ52">
        <v>88</v>
      </c>
      <c r="CA52">
        <v>87.9</v>
      </c>
      <c r="CB52">
        <v>93.3</v>
      </c>
      <c r="CC52">
        <v>93.7</v>
      </c>
      <c r="CD52">
        <v>93.5</v>
      </c>
      <c r="CE52">
        <v>5.5</v>
      </c>
      <c r="CF52">
        <v>5.7</v>
      </c>
      <c r="CG52">
        <v>5.6</v>
      </c>
      <c r="CH52">
        <v>26.1</v>
      </c>
      <c r="CI52">
        <v>29.4</v>
      </c>
      <c r="CJ52">
        <v>27.2</v>
      </c>
      <c r="CK52">
        <v>270</v>
      </c>
      <c r="CL52">
        <v>281</v>
      </c>
      <c r="CM52">
        <v>274</v>
      </c>
      <c r="CN52">
        <v>9.1999999999999993</v>
      </c>
      <c r="CO52">
        <v>10</v>
      </c>
      <c r="CP52">
        <v>9.6</v>
      </c>
      <c r="CQ52">
        <v>0.5</v>
      </c>
      <c r="CR52">
        <v>1.1000000000000001</v>
      </c>
      <c r="CS52">
        <v>0.9</v>
      </c>
      <c r="CT52">
        <v>0.5</v>
      </c>
      <c r="CU52">
        <v>0.5</v>
      </c>
      <c r="CV52">
        <v>0.5</v>
      </c>
      <c r="CW52">
        <v>35</v>
      </c>
      <c r="CX52">
        <v>35</v>
      </c>
      <c r="CY52">
        <v>35</v>
      </c>
      <c r="CZ52">
        <v>43</v>
      </c>
      <c r="DA52">
        <v>74</v>
      </c>
      <c r="DB52">
        <v>57</v>
      </c>
      <c r="DC52">
        <v>1660</v>
      </c>
      <c r="DD52">
        <v>720</v>
      </c>
      <c r="DE52">
        <v>540</v>
      </c>
      <c r="DF52">
        <v>1750</v>
      </c>
      <c r="DG52">
        <v>7.3700000000000002E-2</v>
      </c>
      <c r="DH52">
        <v>7.6200000000000004E-2</v>
      </c>
      <c r="DI52">
        <v>7.4899999999999994E-2</v>
      </c>
      <c r="DJ52">
        <v>0.1118</v>
      </c>
      <c r="DK52">
        <v>0.1168</v>
      </c>
      <c r="DL52">
        <v>0.1137</v>
      </c>
      <c r="DM52">
        <v>6.6000000000000003E-2</v>
      </c>
      <c r="DN52">
        <v>7.3700000000000002E-2</v>
      </c>
      <c r="DO52">
        <v>6.9199999999999998E-2</v>
      </c>
      <c r="DP52">
        <v>5.8400000000000001E-2</v>
      </c>
      <c r="DQ52">
        <v>6.0999999999999999E-2</v>
      </c>
      <c r="DR52">
        <v>6.0299999999999999E-2</v>
      </c>
      <c r="DS52">
        <v>5.33E-2</v>
      </c>
      <c r="DT52">
        <v>6.0999999999999999E-2</v>
      </c>
      <c r="DU52">
        <v>5.7200000000000001E-2</v>
      </c>
      <c r="DV52">
        <v>7.7000000000000002E-3</v>
      </c>
      <c r="DW52">
        <v>1</v>
      </c>
      <c r="DX52">
        <v>3.56E-2</v>
      </c>
      <c r="DY52">
        <v>1373</v>
      </c>
      <c r="DZ52">
        <v>152</v>
      </c>
      <c r="EA52">
        <v>8252</v>
      </c>
      <c r="EB52" t="s">
        <v>188</v>
      </c>
      <c r="EC52">
        <v>1219</v>
      </c>
      <c r="ED52">
        <v>2405</v>
      </c>
      <c r="EE52" t="s">
        <v>142</v>
      </c>
      <c r="EF52">
        <v>128</v>
      </c>
      <c r="EG52">
        <v>20031129</v>
      </c>
      <c r="EH52" t="s">
        <v>701</v>
      </c>
      <c r="EI52">
        <v>152</v>
      </c>
      <c r="EJ52" t="s">
        <v>143</v>
      </c>
    </row>
    <row r="53" spans="1:140">
      <c r="A53" t="s">
        <v>160</v>
      </c>
      <c r="B53">
        <v>4</v>
      </c>
      <c r="C53">
        <v>13</v>
      </c>
      <c r="D53">
        <v>44924</v>
      </c>
      <c r="E53">
        <v>1009</v>
      </c>
      <c r="F53" t="s">
        <v>145</v>
      </c>
      <c r="G53">
        <v>20040125</v>
      </c>
      <c r="H53" t="s">
        <v>255</v>
      </c>
      <c r="I53" t="s">
        <v>236</v>
      </c>
      <c r="J53">
        <v>20040126</v>
      </c>
      <c r="K53">
        <v>20040725</v>
      </c>
      <c r="L53">
        <v>48</v>
      </c>
      <c r="N53" s="2">
        <f t="shared" si="0"/>
        <v>0</v>
      </c>
      <c r="O53" s="27">
        <f t="shared" si="1"/>
        <v>0.1</v>
      </c>
      <c r="P53">
        <v>0.1</v>
      </c>
      <c r="Q53">
        <f t="shared" si="2"/>
        <v>-4.5068853496112837E-2</v>
      </c>
      <c r="R53">
        <f t="shared" si="3"/>
        <v>0</v>
      </c>
      <c r="S53">
        <f t="shared" si="4"/>
        <v>0.1</v>
      </c>
      <c r="T53" s="36">
        <f t="shared" si="5"/>
        <v>26.4</v>
      </c>
      <c r="U53">
        <f t="shared" si="6"/>
        <v>-4.5057265285549555E-2</v>
      </c>
      <c r="V53" s="26">
        <f t="shared" si="7"/>
        <v>4.5057265285549555E-2</v>
      </c>
      <c r="W53" s="25">
        <f t="shared" si="8"/>
        <v>0.18132158160693695</v>
      </c>
      <c r="X53" s="36">
        <f t="shared" si="9"/>
        <v>26.183725126629362</v>
      </c>
      <c r="Y53">
        <f t="shared" si="10"/>
        <v>0.18132158160693695</v>
      </c>
      <c r="Z53">
        <f t="shared" si="11"/>
        <v>0</v>
      </c>
      <c r="AA53">
        <f t="shared" si="12"/>
        <v>-4.5057265285549555E-2</v>
      </c>
      <c r="AB53">
        <f t="shared" si="13"/>
        <v>0</v>
      </c>
      <c r="AC53">
        <f t="shared" si="14"/>
        <v>0</v>
      </c>
      <c r="AD53">
        <f t="shared" si="15"/>
        <v>0</v>
      </c>
      <c r="AE53">
        <f t="shared" si="16"/>
        <v>1</v>
      </c>
      <c r="AF53">
        <f t="shared" si="17"/>
        <v>1</v>
      </c>
      <c r="AG53" s="2">
        <f t="shared" si="18"/>
        <v>-1.734</v>
      </c>
      <c r="AH53" s="2">
        <f t="shared" si="19"/>
        <v>1.734</v>
      </c>
      <c r="AI53" s="2">
        <f t="shared" si="20"/>
        <v>-2.0659999999999998</v>
      </c>
      <c r="AJ53" s="2">
        <f t="shared" si="21"/>
        <v>2.0659999999999998</v>
      </c>
      <c r="AK53" t="s">
        <v>151</v>
      </c>
      <c r="AL53">
        <v>143.5</v>
      </c>
      <c r="AM53">
        <v>20040123</v>
      </c>
      <c r="AN53" t="s">
        <v>138</v>
      </c>
      <c r="AO53" t="s">
        <v>338</v>
      </c>
      <c r="AP53">
        <v>11769</v>
      </c>
      <c r="AQ53">
        <v>40</v>
      </c>
      <c r="AR53">
        <v>63.72</v>
      </c>
      <c r="AS53">
        <v>55.53</v>
      </c>
      <c r="AT53">
        <v>10.58</v>
      </c>
      <c r="AU53">
        <v>9.32</v>
      </c>
      <c r="AV53">
        <v>9.41</v>
      </c>
      <c r="AW53">
        <v>140</v>
      </c>
      <c r="AX53" t="s">
        <v>704</v>
      </c>
      <c r="AY53">
        <v>40</v>
      </c>
      <c r="AZ53">
        <v>6.9</v>
      </c>
      <c r="BA53">
        <v>6.1</v>
      </c>
      <c r="BB53">
        <v>13</v>
      </c>
      <c r="BC53">
        <v>0</v>
      </c>
      <c r="BD53">
        <v>3143</v>
      </c>
      <c r="BE53">
        <v>3152</v>
      </c>
      <c r="BF53">
        <v>3150</v>
      </c>
      <c r="BG53">
        <v>13.2</v>
      </c>
      <c r="BH53">
        <v>13.6</v>
      </c>
      <c r="BI53">
        <v>13.4</v>
      </c>
      <c r="BJ53">
        <v>2.16</v>
      </c>
      <c r="BK53">
        <v>2.73</v>
      </c>
      <c r="BL53">
        <v>2.27</v>
      </c>
      <c r="BM53">
        <v>4917</v>
      </c>
      <c r="BN53">
        <v>5318</v>
      </c>
      <c r="BO53">
        <v>5161</v>
      </c>
      <c r="BP53">
        <v>1818</v>
      </c>
      <c r="BQ53">
        <v>2035</v>
      </c>
      <c r="BR53">
        <v>1916</v>
      </c>
      <c r="BS53">
        <v>828</v>
      </c>
      <c r="BT53">
        <v>871</v>
      </c>
      <c r="BU53">
        <v>850</v>
      </c>
      <c r="BV53">
        <v>143.4</v>
      </c>
      <c r="BW53">
        <v>143.6</v>
      </c>
      <c r="BX53">
        <v>143.5</v>
      </c>
      <c r="BY53">
        <v>87.3</v>
      </c>
      <c r="BZ53">
        <v>88.3</v>
      </c>
      <c r="CA53">
        <v>87.9</v>
      </c>
      <c r="CB53">
        <v>93</v>
      </c>
      <c r="CC53">
        <v>94</v>
      </c>
      <c r="CD53">
        <v>93.5</v>
      </c>
      <c r="CE53">
        <v>5.4</v>
      </c>
      <c r="CF53">
        <v>5.8</v>
      </c>
      <c r="CG53">
        <v>5.6</v>
      </c>
      <c r="CH53">
        <v>26</v>
      </c>
      <c r="CI53">
        <v>28.6</v>
      </c>
      <c r="CJ53">
        <v>27.2</v>
      </c>
      <c r="CK53">
        <v>269</v>
      </c>
      <c r="CL53">
        <v>278</v>
      </c>
      <c r="CM53">
        <v>275</v>
      </c>
      <c r="CN53">
        <v>8.4</v>
      </c>
      <c r="CO53">
        <v>10.3</v>
      </c>
      <c r="CP53">
        <v>9</v>
      </c>
      <c r="CQ53">
        <v>0.6</v>
      </c>
      <c r="CR53">
        <v>0.8</v>
      </c>
      <c r="CS53">
        <v>0.7</v>
      </c>
      <c r="CT53">
        <v>0.47</v>
      </c>
      <c r="CU53">
        <v>0.53</v>
      </c>
      <c r="CV53">
        <v>0.5</v>
      </c>
      <c r="CW53">
        <v>35</v>
      </c>
      <c r="CX53">
        <v>35</v>
      </c>
      <c r="CY53">
        <v>35</v>
      </c>
      <c r="CZ53">
        <v>136</v>
      </c>
      <c r="DA53">
        <v>186</v>
      </c>
      <c r="DB53">
        <v>166</v>
      </c>
      <c r="DC53">
        <v>1660</v>
      </c>
      <c r="DD53">
        <v>720</v>
      </c>
      <c r="DE53">
        <v>540</v>
      </c>
      <c r="DF53">
        <v>1700</v>
      </c>
      <c r="DG53">
        <v>5.8400000000000001E-2</v>
      </c>
      <c r="DH53">
        <v>7.3700000000000002E-2</v>
      </c>
      <c r="DI53">
        <v>6.6699999999999995E-2</v>
      </c>
      <c r="DJ53">
        <v>0.1016</v>
      </c>
      <c r="DK53">
        <v>0.11940000000000001</v>
      </c>
      <c r="DL53">
        <v>0.1067</v>
      </c>
      <c r="DM53">
        <v>6.3500000000000001E-2</v>
      </c>
      <c r="DN53">
        <v>6.8599999999999994E-2</v>
      </c>
      <c r="DO53">
        <v>6.6699999999999995E-2</v>
      </c>
      <c r="DP53">
        <v>6.6000000000000003E-2</v>
      </c>
      <c r="DQ53">
        <v>6.8599999999999994E-2</v>
      </c>
      <c r="DR53">
        <v>6.7299999999999999E-2</v>
      </c>
      <c r="DS53">
        <v>5.8400000000000001E-2</v>
      </c>
      <c r="DT53">
        <v>7.3700000000000002E-2</v>
      </c>
      <c r="DU53">
        <v>6.6000000000000003E-2</v>
      </c>
      <c r="DV53">
        <v>2.5000000000000001E-3</v>
      </c>
      <c r="DW53">
        <v>5</v>
      </c>
      <c r="DX53">
        <v>5.33E-2</v>
      </c>
      <c r="DY53" t="s">
        <v>705</v>
      </c>
      <c r="DZ53">
        <v>130</v>
      </c>
      <c r="EA53">
        <v>8252</v>
      </c>
      <c r="EB53" t="s">
        <v>188</v>
      </c>
      <c r="EC53">
        <v>2005</v>
      </c>
      <c r="ED53">
        <v>2405</v>
      </c>
      <c r="EE53" t="s">
        <v>142</v>
      </c>
      <c r="EF53">
        <v>16</v>
      </c>
      <c r="EG53">
        <v>20040125</v>
      </c>
      <c r="EH53" t="s">
        <v>255</v>
      </c>
      <c r="EI53">
        <v>130</v>
      </c>
      <c r="EJ53" t="s">
        <v>143</v>
      </c>
    </row>
    <row r="54" spans="1:140">
      <c r="A54" t="s">
        <v>160</v>
      </c>
      <c r="B54">
        <v>5</v>
      </c>
      <c r="C54">
        <v>7.2</v>
      </c>
      <c r="D54">
        <v>50196</v>
      </c>
      <c r="E54" t="s">
        <v>144</v>
      </c>
      <c r="F54" t="s">
        <v>145</v>
      </c>
      <c r="G54">
        <v>20040407</v>
      </c>
      <c r="H54" t="s">
        <v>466</v>
      </c>
      <c r="I54" t="s">
        <v>236</v>
      </c>
      <c r="J54">
        <v>20040408</v>
      </c>
      <c r="K54">
        <v>20041007</v>
      </c>
      <c r="L54">
        <v>49</v>
      </c>
      <c r="N54" s="2">
        <f t="shared" si="0"/>
        <v>0</v>
      </c>
      <c r="O54" s="27">
        <f t="shared" si="1"/>
        <v>-0.47410000000000002</v>
      </c>
      <c r="P54">
        <v>-0.47410000000000002</v>
      </c>
      <c r="Q54">
        <f t="shared" si="2"/>
        <v>-0.13087508279689028</v>
      </c>
      <c r="R54">
        <f t="shared" si="3"/>
        <v>0</v>
      </c>
      <c r="S54">
        <f t="shared" si="4"/>
        <v>-0.47410000000000002</v>
      </c>
      <c r="T54" s="36">
        <f t="shared" si="5"/>
        <v>26.4</v>
      </c>
      <c r="U54">
        <f t="shared" si="6"/>
        <v>-0.13086581222843965</v>
      </c>
      <c r="V54" s="26">
        <f t="shared" si="7"/>
        <v>0.13086581222843965</v>
      </c>
      <c r="W54" s="25">
        <f t="shared" si="8"/>
        <v>-0.42904273471445048</v>
      </c>
      <c r="X54" s="36">
        <f t="shared" si="9"/>
        <v>25.77184410130349</v>
      </c>
      <c r="Y54">
        <f t="shared" si="10"/>
        <v>-0.42904273471445048</v>
      </c>
      <c r="Z54">
        <f t="shared" si="11"/>
        <v>0</v>
      </c>
      <c r="AA54">
        <f t="shared" si="12"/>
        <v>-0.13086581222843965</v>
      </c>
      <c r="AB54">
        <f t="shared" si="13"/>
        <v>0</v>
      </c>
      <c r="AC54">
        <f t="shared" si="14"/>
        <v>0</v>
      </c>
      <c r="AD54">
        <f t="shared" si="15"/>
        <v>0</v>
      </c>
      <c r="AE54">
        <f t="shared" si="16"/>
        <v>1</v>
      </c>
      <c r="AF54">
        <f t="shared" si="17"/>
        <v>1</v>
      </c>
      <c r="AG54" s="2">
        <f t="shared" si="18"/>
        <v>-1.734</v>
      </c>
      <c r="AH54" s="2">
        <f t="shared" si="19"/>
        <v>1.734</v>
      </c>
      <c r="AI54" s="2">
        <f t="shared" si="20"/>
        <v>-2.0659999999999998</v>
      </c>
      <c r="AJ54" s="2">
        <f t="shared" si="21"/>
        <v>2.0659999999999998</v>
      </c>
      <c r="AK54" t="s">
        <v>147</v>
      </c>
      <c r="AL54">
        <v>143.5</v>
      </c>
      <c r="AM54">
        <v>20040405</v>
      </c>
      <c r="AN54" t="s">
        <v>138</v>
      </c>
      <c r="AO54" t="s">
        <v>741</v>
      </c>
      <c r="AP54" t="s">
        <v>733</v>
      </c>
      <c r="AQ54">
        <v>40</v>
      </c>
      <c r="AR54">
        <v>71.86</v>
      </c>
      <c r="AS54">
        <v>65.349999999999994</v>
      </c>
      <c r="AT54">
        <v>10.85</v>
      </c>
      <c r="AU54">
        <v>10.06</v>
      </c>
      <c r="AV54">
        <v>10.119999999999999</v>
      </c>
      <c r="AW54">
        <v>100</v>
      </c>
      <c r="AX54" t="s">
        <v>742</v>
      </c>
      <c r="AY54">
        <v>40</v>
      </c>
      <c r="AZ54">
        <v>3.8</v>
      </c>
      <c r="BA54">
        <v>3.4</v>
      </c>
      <c r="BB54">
        <v>7.2</v>
      </c>
      <c r="BC54">
        <v>0</v>
      </c>
      <c r="BD54">
        <v>3146</v>
      </c>
      <c r="BE54">
        <v>3155</v>
      </c>
      <c r="BF54">
        <v>3150</v>
      </c>
      <c r="BG54">
        <v>13.2</v>
      </c>
      <c r="BH54">
        <v>13.6</v>
      </c>
      <c r="BI54">
        <v>13.4</v>
      </c>
      <c r="BJ54">
        <v>2.16</v>
      </c>
      <c r="BK54">
        <v>2.2599999999999998</v>
      </c>
      <c r="BL54">
        <v>2.21</v>
      </c>
      <c r="BM54">
        <v>4570</v>
      </c>
      <c r="BN54">
        <v>5235</v>
      </c>
      <c r="BO54">
        <v>4805</v>
      </c>
      <c r="BP54">
        <v>1909</v>
      </c>
      <c r="BQ54">
        <v>2092</v>
      </c>
      <c r="BR54">
        <v>2001</v>
      </c>
      <c r="BS54">
        <v>829</v>
      </c>
      <c r="BT54">
        <v>860</v>
      </c>
      <c r="BU54">
        <v>849</v>
      </c>
      <c r="BV54">
        <v>143.19999999999999</v>
      </c>
      <c r="BW54">
        <v>143.6</v>
      </c>
      <c r="BX54">
        <v>143.5</v>
      </c>
      <c r="BY54">
        <v>87.5</v>
      </c>
      <c r="BZ54">
        <v>88.2</v>
      </c>
      <c r="CA54">
        <v>87.9</v>
      </c>
      <c r="CB54">
        <v>93.1</v>
      </c>
      <c r="CC54">
        <v>94.1</v>
      </c>
      <c r="CD54">
        <v>93.5</v>
      </c>
      <c r="CE54">
        <v>5.4</v>
      </c>
      <c r="CF54">
        <v>6.1</v>
      </c>
      <c r="CG54">
        <v>5.6</v>
      </c>
      <c r="CH54">
        <v>24.6</v>
      </c>
      <c r="CI54">
        <v>30.5</v>
      </c>
      <c r="CJ54">
        <v>27.3</v>
      </c>
      <c r="CK54">
        <v>264</v>
      </c>
      <c r="CL54">
        <v>284</v>
      </c>
      <c r="CM54">
        <v>279</v>
      </c>
      <c r="CN54">
        <v>9.6</v>
      </c>
      <c r="CO54">
        <v>10.199999999999999</v>
      </c>
      <c r="CP54">
        <v>10</v>
      </c>
      <c r="CQ54">
        <v>0</v>
      </c>
      <c r="CR54">
        <v>0.8</v>
      </c>
      <c r="CS54">
        <v>0.5</v>
      </c>
      <c r="CT54">
        <v>0.47</v>
      </c>
      <c r="CU54">
        <v>0.53</v>
      </c>
      <c r="CV54">
        <v>0.5</v>
      </c>
      <c r="CW54">
        <v>35</v>
      </c>
      <c r="CX54">
        <v>35</v>
      </c>
      <c r="CY54">
        <v>35</v>
      </c>
      <c r="CZ54">
        <v>124</v>
      </c>
      <c r="DA54">
        <v>179</v>
      </c>
      <c r="DB54">
        <v>154</v>
      </c>
      <c r="DC54">
        <v>1660</v>
      </c>
      <c r="DD54">
        <v>720</v>
      </c>
      <c r="DE54">
        <v>540</v>
      </c>
      <c r="DF54">
        <v>1740</v>
      </c>
      <c r="DG54">
        <v>6.6000000000000003E-2</v>
      </c>
      <c r="DH54">
        <v>6.8599999999999994E-2</v>
      </c>
      <c r="DI54">
        <v>6.7299999999999999E-2</v>
      </c>
      <c r="DJ54">
        <v>0.1118</v>
      </c>
      <c r="DK54">
        <v>0.1168</v>
      </c>
      <c r="DL54">
        <v>0.1143</v>
      </c>
      <c r="DM54">
        <v>6.3500000000000001E-2</v>
      </c>
      <c r="DN54">
        <v>6.8599999999999994E-2</v>
      </c>
      <c r="DO54">
        <v>6.54E-2</v>
      </c>
      <c r="DP54">
        <v>6.8599999999999994E-2</v>
      </c>
      <c r="DQ54">
        <v>7.3700000000000002E-2</v>
      </c>
      <c r="DR54">
        <v>7.1099999999999997E-2</v>
      </c>
      <c r="DS54">
        <v>5.8400000000000001E-2</v>
      </c>
      <c r="DT54">
        <v>7.3400000000000007E-2</v>
      </c>
      <c r="DU54">
        <v>6.6000000000000003E-2</v>
      </c>
      <c r="DV54">
        <v>5.1000000000000004E-3</v>
      </c>
      <c r="DW54">
        <v>7</v>
      </c>
      <c r="DX54">
        <v>4.8300000000000003E-2</v>
      </c>
      <c r="DY54">
        <v>205</v>
      </c>
      <c r="DZ54">
        <v>205</v>
      </c>
      <c r="EA54">
        <v>8252</v>
      </c>
      <c r="EB54" t="s">
        <v>188</v>
      </c>
      <c r="EC54">
        <v>474</v>
      </c>
      <c r="ED54">
        <v>2405</v>
      </c>
      <c r="EE54" t="s">
        <v>142</v>
      </c>
      <c r="EF54" t="s">
        <v>743</v>
      </c>
      <c r="EG54">
        <v>20040407</v>
      </c>
      <c r="EH54" t="s">
        <v>466</v>
      </c>
      <c r="EI54">
        <v>205</v>
      </c>
      <c r="EJ54" t="s">
        <v>143</v>
      </c>
    </row>
    <row r="55" spans="1:140">
      <c r="A55" t="s">
        <v>160</v>
      </c>
      <c r="B55">
        <v>4</v>
      </c>
      <c r="C55">
        <v>9.4</v>
      </c>
      <c r="D55">
        <v>51219</v>
      </c>
      <c r="E55" t="s">
        <v>144</v>
      </c>
      <c r="F55" t="s">
        <v>145</v>
      </c>
      <c r="G55">
        <v>20040501</v>
      </c>
      <c r="H55" t="s">
        <v>338</v>
      </c>
      <c r="I55" t="s">
        <v>236</v>
      </c>
      <c r="J55">
        <v>20040505</v>
      </c>
      <c r="K55">
        <v>20041101</v>
      </c>
      <c r="L55">
        <v>50</v>
      </c>
      <c r="N55" s="2">
        <f t="shared" si="0"/>
        <v>0</v>
      </c>
      <c r="O55" s="27">
        <f t="shared" si="1"/>
        <v>0.47410000000000002</v>
      </c>
      <c r="P55">
        <v>0.47410000000000002</v>
      </c>
      <c r="Q55">
        <f t="shared" si="2"/>
        <v>-9.8800662375122111E-3</v>
      </c>
      <c r="R55">
        <f t="shared" si="3"/>
        <v>0</v>
      </c>
      <c r="S55">
        <f t="shared" si="4"/>
        <v>0.47410000000000002</v>
      </c>
      <c r="T55" s="36">
        <f t="shared" si="5"/>
        <v>26.4</v>
      </c>
      <c r="U55">
        <f t="shared" si="6"/>
        <v>-9.8726497827517079E-3</v>
      </c>
      <c r="V55" s="26">
        <f t="shared" si="7"/>
        <v>9.8726497827517079E-3</v>
      </c>
      <c r="W55" s="25">
        <f t="shared" si="8"/>
        <v>0.6049658122284397</v>
      </c>
      <c r="X55" s="36">
        <f t="shared" si="9"/>
        <v>26.35261128104279</v>
      </c>
      <c r="Y55">
        <f t="shared" si="10"/>
        <v>0.6049658122284397</v>
      </c>
      <c r="Z55">
        <f t="shared" si="11"/>
        <v>0</v>
      </c>
      <c r="AA55">
        <f t="shared" si="12"/>
        <v>-9.8726497827517079E-3</v>
      </c>
      <c r="AB55">
        <f t="shared" si="13"/>
        <v>0</v>
      </c>
      <c r="AC55">
        <f t="shared" si="14"/>
        <v>0</v>
      </c>
      <c r="AD55">
        <f t="shared" si="15"/>
        <v>0</v>
      </c>
      <c r="AE55">
        <f t="shared" si="16"/>
        <v>0</v>
      </c>
      <c r="AF55">
        <f t="shared" si="17"/>
        <v>0</v>
      </c>
      <c r="AG55" s="2">
        <f t="shared" si="18"/>
        <v>-1.734</v>
      </c>
      <c r="AH55" s="2">
        <f t="shared" si="19"/>
        <v>1.734</v>
      </c>
      <c r="AI55" s="2">
        <f t="shared" si="20"/>
        <v>-2.0659999999999998</v>
      </c>
      <c r="AJ55" s="2">
        <f t="shared" si="21"/>
        <v>2.0659999999999998</v>
      </c>
      <c r="AK55" t="s">
        <v>147</v>
      </c>
      <c r="AL55">
        <v>143.5</v>
      </c>
      <c r="AM55">
        <v>20040429</v>
      </c>
      <c r="AN55" t="s">
        <v>138</v>
      </c>
      <c r="AO55" t="s">
        <v>520</v>
      </c>
      <c r="AP55" t="s">
        <v>733</v>
      </c>
      <c r="AQ55">
        <v>40</v>
      </c>
      <c r="AR55">
        <v>72.02</v>
      </c>
      <c r="AS55">
        <v>65.959999999999994</v>
      </c>
      <c r="AT55">
        <v>10.86</v>
      </c>
      <c r="AU55">
        <v>10.17</v>
      </c>
      <c r="AV55">
        <v>10.19</v>
      </c>
      <c r="AW55">
        <v>140</v>
      </c>
      <c r="AX55" t="s">
        <v>755</v>
      </c>
      <c r="AY55">
        <v>40</v>
      </c>
      <c r="AZ55">
        <v>5.5</v>
      </c>
      <c r="BA55">
        <v>3.9</v>
      </c>
      <c r="BB55">
        <v>9.4</v>
      </c>
      <c r="BC55">
        <v>0</v>
      </c>
      <c r="BD55">
        <v>3148</v>
      </c>
      <c r="BE55">
        <v>3151</v>
      </c>
      <c r="BF55">
        <v>3150</v>
      </c>
      <c r="BG55">
        <v>13.3</v>
      </c>
      <c r="BH55">
        <v>13.7</v>
      </c>
      <c r="BI55">
        <v>13.4</v>
      </c>
      <c r="BJ55">
        <v>2.17</v>
      </c>
      <c r="BK55">
        <v>2.25</v>
      </c>
      <c r="BL55">
        <v>2.21</v>
      </c>
      <c r="BM55">
        <v>4290</v>
      </c>
      <c r="BN55">
        <v>4766</v>
      </c>
      <c r="BO55">
        <v>4547</v>
      </c>
      <c r="BP55">
        <v>1635</v>
      </c>
      <c r="BQ55">
        <v>1823</v>
      </c>
      <c r="BR55">
        <v>1752</v>
      </c>
      <c r="BS55">
        <v>842</v>
      </c>
      <c r="BT55">
        <v>858</v>
      </c>
      <c r="BU55">
        <v>850</v>
      </c>
      <c r="BV55">
        <v>143.4</v>
      </c>
      <c r="BW55">
        <v>143.6</v>
      </c>
      <c r="BX55">
        <v>143.5</v>
      </c>
      <c r="BY55">
        <v>87.4</v>
      </c>
      <c r="BZ55">
        <v>88.3</v>
      </c>
      <c r="CA55">
        <v>87.9</v>
      </c>
      <c r="CB55">
        <v>93</v>
      </c>
      <c r="CC55">
        <v>94.1</v>
      </c>
      <c r="CD55">
        <v>93.5</v>
      </c>
      <c r="CE55">
        <v>5.4</v>
      </c>
      <c r="CF55">
        <v>5.8</v>
      </c>
      <c r="CG55">
        <v>5.6</v>
      </c>
      <c r="CH55">
        <v>25</v>
      </c>
      <c r="CI55">
        <v>27.6</v>
      </c>
      <c r="CJ55">
        <v>26</v>
      </c>
      <c r="CK55">
        <v>272</v>
      </c>
      <c r="CL55">
        <v>279</v>
      </c>
      <c r="CM55">
        <v>276</v>
      </c>
      <c r="CN55">
        <v>9.1</v>
      </c>
      <c r="CO55">
        <v>10.4</v>
      </c>
      <c r="CP55">
        <v>9.4</v>
      </c>
      <c r="CQ55">
        <v>0.8</v>
      </c>
      <c r="CR55">
        <v>1.2</v>
      </c>
      <c r="CS55">
        <v>1</v>
      </c>
      <c r="CT55">
        <v>0.49</v>
      </c>
      <c r="CU55">
        <v>0.52</v>
      </c>
      <c r="CV55">
        <v>0.5</v>
      </c>
      <c r="CW55">
        <v>35</v>
      </c>
      <c r="CX55">
        <v>35</v>
      </c>
      <c r="CY55">
        <v>35</v>
      </c>
      <c r="CZ55">
        <v>119</v>
      </c>
      <c r="DA55">
        <v>131</v>
      </c>
      <c r="DB55">
        <v>124</v>
      </c>
      <c r="DC55">
        <v>1660</v>
      </c>
      <c r="DD55">
        <v>720</v>
      </c>
      <c r="DE55">
        <v>540</v>
      </c>
      <c r="DF55">
        <v>1700</v>
      </c>
      <c r="DG55">
        <v>6.3500000000000001E-2</v>
      </c>
      <c r="DH55">
        <v>7.6200000000000004E-2</v>
      </c>
      <c r="DI55">
        <v>7.0499999999999993E-2</v>
      </c>
      <c r="DJ55">
        <v>9.4E-2</v>
      </c>
      <c r="DK55">
        <v>0.1041</v>
      </c>
      <c r="DL55">
        <v>9.9699999999999997E-2</v>
      </c>
      <c r="DM55">
        <v>6.0999999999999999E-2</v>
      </c>
      <c r="DN55">
        <v>6.6000000000000003E-2</v>
      </c>
      <c r="DO55">
        <v>6.3500000000000001E-2</v>
      </c>
      <c r="DP55">
        <v>6.3500000000000001E-2</v>
      </c>
      <c r="DQ55">
        <v>6.6000000000000003E-2</v>
      </c>
      <c r="DR55">
        <v>6.4799999999999996E-2</v>
      </c>
      <c r="DS55">
        <v>6.8599999999999994E-2</v>
      </c>
      <c r="DT55">
        <v>7.1099999999999997E-2</v>
      </c>
      <c r="DU55">
        <v>6.9800000000000001E-2</v>
      </c>
      <c r="DV55">
        <v>2.5000000000000001E-3</v>
      </c>
      <c r="DW55">
        <v>5</v>
      </c>
      <c r="DX55">
        <v>4.0599999999999997E-2</v>
      </c>
      <c r="DY55">
        <v>130</v>
      </c>
      <c r="DZ55">
        <v>130</v>
      </c>
      <c r="EA55">
        <v>8252</v>
      </c>
      <c r="EB55" t="s">
        <v>188</v>
      </c>
      <c r="EC55">
        <v>1293</v>
      </c>
      <c r="ED55">
        <v>2405</v>
      </c>
      <c r="EE55" t="s">
        <v>142</v>
      </c>
      <c r="EF55" t="s">
        <v>468</v>
      </c>
      <c r="EG55">
        <v>20040501</v>
      </c>
      <c r="EH55" t="s">
        <v>338</v>
      </c>
      <c r="EI55">
        <v>130</v>
      </c>
      <c r="EJ55" t="s">
        <v>143</v>
      </c>
    </row>
    <row r="56" spans="1:140">
      <c r="A56" t="s">
        <v>160</v>
      </c>
      <c r="B56">
        <v>3</v>
      </c>
      <c r="C56">
        <v>6.1</v>
      </c>
      <c r="D56">
        <v>51220</v>
      </c>
      <c r="E56" t="s">
        <v>144</v>
      </c>
      <c r="F56" t="s">
        <v>145</v>
      </c>
      <c r="G56">
        <v>20040529</v>
      </c>
      <c r="H56" t="s">
        <v>756</v>
      </c>
      <c r="I56" t="s">
        <v>236</v>
      </c>
      <c r="J56">
        <v>20040601</v>
      </c>
      <c r="K56">
        <v>20041129</v>
      </c>
      <c r="L56">
        <v>51</v>
      </c>
      <c r="N56" s="2">
        <f t="shared" si="0"/>
        <v>0</v>
      </c>
      <c r="O56" s="27">
        <f t="shared" si="1"/>
        <v>-0.94830000000000003</v>
      </c>
      <c r="P56">
        <v>-0.94830000000000003</v>
      </c>
      <c r="Q56">
        <f t="shared" si="2"/>
        <v>-0.19756405299000979</v>
      </c>
      <c r="R56">
        <f t="shared" si="3"/>
        <v>0</v>
      </c>
      <c r="S56">
        <f t="shared" si="4"/>
        <v>-0.94830000000000003</v>
      </c>
      <c r="T56" s="36">
        <f t="shared" si="5"/>
        <v>26.4</v>
      </c>
      <c r="U56">
        <f t="shared" si="6"/>
        <v>-0.19755811982620139</v>
      </c>
      <c r="V56" s="26">
        <f t="shared" si="7"/>
        <v>0.19755811982620139</v>
      </c>
      <c r="W56" s="25">
        <f t="shared" si="8"/>
        <v>-0.93842735021724832</v>
      </c>
      <c r="X56" s="36">
        <f t="shared" si="9"/>
        <v>25.451721024834232</v>
      </c>
      <c r="Y56">
        <f t="shared" si="10"/>
        <v>-0.93842735021724832</v>
      </c>
      <c r="Z56">
        <f t="shared" si="11"/>
        <v>0</v>
      </c>
      <c r="AA56">
        <f t="shared" si="12"/>
        <v>-0.19755811982620139</v>
      </c>
      <c r="AB56">
        <f t="shared" si="13"/>
        <v>0</v>
      </c>
      <c r="AC56">
        <f t="shared" si="14"/>
        <v>0</v>
      </c>
      <c r="AD56">
        <f t="shared" si="15"/>
        <v>0</v>
      </c>
      <c r="AE56">
        <f t="shared" si="16"/>
        <v>0</v>
      </c>
      <c r="AF56">
        <f t="shared" si="17"/>
        <v>0</v>
      </c>
      <c r="AG56" s="2">
        <f t="shared" si="18"/>
        <v>-1.734</v>
      </c>
      <c r="AH56" s="2">
        <f t="shared" si="19"/>
        <v>1.734</v>
      </c>
      <c r="AI56" s="2">
        <f t="shared" si="20"/>
        <v>-2.0659999999999998</v>
      </c>
      <c r="AJ56" s="2">
        <f t="shared" si="21"/>
        <v>2.0659999999999998</v>
      </c>
      <c r="AK56" t="s">
        <v>147</v>
      </c>
      <c r="AL56">
        <v>143.5</v>
      </c>
      <c r="AM56">
        <v>20040527</v>
      </c>
      <c r="AN56" t="s">
        <v>138</v>
      </c>
      <c r="AO56" t="s">
        <v>757</v>
      </c>
      <c r="AP56" t="s">
        <v>733</v>
      </c>
      <c r="AQ56">
        <v>40</v>
      </c>
      <c r="AR56">
        <v>71.37</v>
      </c>
      <c r="AS56">
        <v>65.86</v>
      </c>
      <c r="AT56">
        <v>10.85</v>
      </c>
      <c r="AU56">
        <v>10.08</v>
      </c>
      <c r="AV56">
        <v>10.130000000000001</v>
      </c>
      <c r="AW56">
        <v>140</v>
      </c>
      <c r="AX56" t="s">
        <v>758</v>
      </c>
      <c r="AY56">
        <v>40</v>
      </c>
      <c r="AZ56">
        <v>3.2</v>
      </c>
      <c r="BA56">
        <v>2.9</v>
      </c>
      <c r="BB56">
        <v>6.1</v>
      </c>
      <c r="BC56">
        <v>0</v>
      </c>
      <c r="BD56">
        <v>3147</v>
      </c>
      <c r="BE56">
        <v>3153</v>
      </c>
      <c r="BF56">
        <v>3150</v>
      </c>
      <c r="BG56">
        <v>13.3</v>
      </c>
      <c r="BH56">
        <v>13.7</v>
      </c>
      <c r="BI56">
        <v>13.4</v>
      </c>
      <c r="BJ56">
        <v>2.17</v>
      </c>
      <c r="BK56">
        <v>2.2200000000000002</v>
      </c>
      <c r="BL56">
        <v>2.19</v>
      </c>
      <c r="BM56">
        <v>4494</v>
      </c>
      <c r="BN56">
        <v>5132</v>
      </c>
      <c r="BO56">
        <v>4770</v>
      </c>
      <c r="BP56">
        <v>1823</v>
      </c>
      <c r="BQ56">
        <v>2141</v>
      </c>
      <c r="BR56">
        <v>2074</v>
      </c>
      <c r="BS56">
        <v>842</v>
      </c>
      <c r="BT56">
        <v>856</v>
      </c>
      <c r="BU56">
        <v>850</v>
      </c>
      <c r="BV56">
        <v>143.4</v>
      </c>
      <c r="BW56">
        <v>143.69999999999999</v>
      </c>
      <c r="BX56">
        <v>143.5</v>
      </c>
      <c r="BY56">
        <v>87.8</v>
      </c>
      <c r="BZ56">
        <v>88</v>
      </c>
      <c r="CA56">
        <v>87.9</v>
      </c>
      <c r="CB56">
        <v>93.3</v>
      </c>
      <c r="CC56">
        <v>93.6</v>
      </c>
      <c r="CD56">
        <v>93.5</v>
      </c>
      <c r="CE56">
        <v>5.4</v>
      </c>
      <c r="CF56">
        <v>5.7</v>
      </c>
      <c r="CG56">
        <v>5.6</v>
      </c>
      <c r="CH56">
        <v>25.4</v>
      </c>
      <c r="CI56">
        <v>29.6</v>
      </c>
      <c r="CJ56">
        <v>27.2</v>
      </c>
      <c r="CK56">
        <v>266</v>
      </c>
      <c r="CL56">
        <v>282</v>
      </c>
      <c r="CM56">
        <v>273</v>
      </c>
      <c r="CN56">
        <v>9.8000000000000007</v>
      </c>
      <c r="CO56">
        <v>10.1</v>
      </c>
      <c r="CP56">
        <v>10</v>
      </c>
      <c r="CQ56">
        <v>0.1</v>
      </c>
      <c r="CR56">
        <v>0.8</v>
      </c>
      <c r="CS56">
        <v>0.2</v>
      </c>
      <c r="CT56">
        <v>0.5</v>
      </c>
      <c r="CU56">
        <v>0.5</v>
      </c>
      <c r="CV56">
        <v>0.5</v>
      </c>
      <c r="CW56">
        <v>35</v>
      </c>
      <c r="CX56">
        <v>35</v>
      </c>
      <c r="CY56">
        <v>35</v>
      </c>
      <c r="CZ56">
        <v>138</v>
      </c>
      <c r="DA56">
        <v>213</v>
      </c>
      <c r="DB56">
        <v>179</v>
      </c>
      <c r="DC56">
        <v>1660</v>
      </c>
      <c r="DD56">
        <v>720</v>
      </c>
      <c r="DE56">
        <v>540</v>
      </c>
      <c r="DF56">
        <v>1700</v>
      </c>
      <c r="DG56">
        <v>6.3500000000000001E-2</v>
      </c>
      <c r="DH56">
        <v>8.1299999999999997E-2</v>
      </c>
      <c r="DI56">
        <v>7.2400000000000006E-2</v>
      </c>
      <c r="DJ56">
        <v>0.1041</v>
      </c>
      <c r="DK56">
        <v>0.11940000000000001</v>
      </c>
      <c r="DL56">
        <v>0.113</v>
      </c>
      <c r="DM56">
        <v>6.3500000000000001E-2</v>
      </c>
      <c r="DN56">
        <v>6.6000000000000003E-2</v>
      </c>
      <c r="DO56">
        <v>6.4799999999999996E-2</v>
      </c>
      <c r="DP56">
        <v>6.3500000000000001E-2</v>
      </c>
      <c r="DQ56">
        <v>6.6000000000000003E-2</v>
      </c>
      <c r="DR56">
        <v>6.4799999999999996E-2</v>
      </c>
      <c r="DS56">
        <v>7.6200000000000004E-2</v>
      </c>
      <c r="DT56">
        <v>7.6200000000000004E-2</v>
      </c>
      <c r="DU56">
        <v>7.6200000000000004E-2</v>
      </c>
      <c r="DV56">
        <v>2.5000000000000001E-3</v>
      </c>
      <c r="DW56">
        <v>1</v>
      </c>
      <c r="DX56">
        <v>3.8100000000000002E-2</v>
      </c>
      <c r="DY56">
        <v>201</v>
      </c>
      <c r="DZ56">
        <v>204</v>
      </c>
      <c r="EA56">
        <v>8252</v>
      </c>
      <c r="EB56" t="s">
        <v>188</v>
      </c>
      <c r="EC56">
        <v>985</v>
      </c>
      <c r="ED56">
        <v>2405</v>
      </c>
      <c r="EE56" t="s">
        <v>142</v>
      </c>
      <c r="EF56">
        <v>31</v>
      </c>
      <c r="EG56">
        <v>20040529</v>
      </c>
      <c r="EH56" t="s">
        <v>756</v>
      </c>
      <c r="EI56">
        <v>204</v>
      </c>
      <c r="EJ56" t="s">
        <v>143</v>
      </c>
    </row>
    <row r="57" spans="1:140">
      <c r="A57" t="s">
        <v>160</v>
      </c>
      <c r="B57">
        <v>3</v>
      </c>
      <c r="C57">
        <v>12.5</v>
      </c>
      <c r="D57">
        <v>50194</v>
      </c>
      <c r="E57" t="s">
        <v>577</v>
      </c>
      <c r="F57" t="s">
        <v>145</v>
      </c>
      <c r="G57">
        <v>20040601</v>
      </c>
      <c r="H57" t="s">
        <v>759</v>
      </c>
      <c r="I57" t="s">
        <v>236</v>
      </c>
      <c r="J57">
        <v>20040602</v>
      </c>
      <c r="K57">
        <v>20041201</v>
      </c>
      <c r="L57">
        <v>52</v>
      </c>
      <c r="N57" s="2">
        <f t="shared" si="0"/>
        <v>0</v>
      </c>
      <c r="O57" s="27">
        <f t="shared" si="1"/>
        <v>-3.56E-2</v>
      </c>
      <c r="P57">
        <v>-3.56E-2</v>
      </c>
      <c r="Q57">
        <f t="shared" si="2"/>
        <v>-0.16517124239200784</v>
      </c>
      <c r="R57">
        <f t="shared" si="3"/>
        <v>0</v>
      </c>
      <c r="S57">
        <f t="shared" si="4"/>
        <v>-3.56E-2</v>
      </c>
      <c r="T57" s="36">
        <f t="shared" si="5"/>
        <v>26.4</v>
      </c>
      <c r="U57">
        <f t="shared" si="6"/>
        <v>-0.1651664958609611</v>
      </c>
      <c r="V57" s="26">
        <f t="shared" si="7"/>
        <v>0.1651664958609611</v>
      </c>
      <c r="W57" s="25">
        <f t="shared" si="8"/>
        <v>0.1619581198262014</v>
      </c>
      <c r="X57" s="36">
        <f t="shared" si="9"/>
        <v>25.607200819867387</v>
      </c>
      <c r="Y57">
        <f t="shared" si="10"/>
        <v>0.1619581198262014</v>
      </c>
      <c r="Z57">
        <f t="shared" si="11"/>
        <v>0</v>
      </c>
      <c r="AA57">
        <f t="shared" si="12"/>
        <v>-0.1651664958609611</v>
      </c>
      <c r="AB57">
        <f t="shared" si="13"/>
        <v>0</v>
      </c>
      <c r="AC57">
        <f t="shared" si="14"/>
        <v>0</v>
      </c>
      <c r="AD57">
        <f t="shared" si="15"/>
        <v>0</v>
      </c>
      <c r="AE57">
        <f t="shared" si="16"/>
        <v>1</v>
      </c>
      <c r="AF57">
        <f t="shared" si="17"/>
        <v>1</v>
      </c>
      <c r="AG57" s="2">
        <f t="shared" si="18"/>
        <v>-1.734</v>
      </c>
      <c r="AH57" s="2">
        <f t="shared" si="19"/>
        <v>1.734</v>
      </c>
      <c r="AI57" s="2">
        <f t="shared" si="20"/>
        <v>-2.0659999999999998</v>
      </c>
      <c r="AJ57" s="2">
        <f t="shared" si="21"/>
        <v>2.0659999999999998</v>
      </c>
      <c r="AK57" t="s">
        <v>151</v>
      </c>
      <c r="AL57">
        <v>143.5</v>
      </c>
      <c r="AM57">
        <v>20040530</v>
      </c>
      <c r="AN57" t="s">
        <v>138</v>
      </c>
      <c r="AO57" t="s">
        <v>561</v>
      </c>
      <c r="AP57" t="s">
        <v>733</v>
      </c>
      <c r="AQ57">
        <v>40</v>
      </c>
      <c r="AR57">
        <v>58.88</v>
      </c>
      <c r="AS57">
        <v>52.05</v>
      </c>
      <c r="AT57">
        <v>10.15</v>
      </c>
      <c r="AU57">
        <v>9.1</v>
      </c>
      <c r="AV57">
        <v>9.15</v>
      </c>
      <c r="AW57">
        <v>140</v>
      </c>
      <c r="AX57" t="s">
        <v>760</v>
      </c>
      <c r="AY57">
        <v>40</v>
      </c>
      <c r="AZ57">
        <v>6.8</v>
      </c>
      <c r="BA57">
        <v>5.7</v>
      </c>
      <c r="BB57">
        <v>12.5</v>
      </c>
      <c r="BC57">
        <v>0</v>
      </c>
      <c r="BD57">
        <v>3148</v>
      </c>
      <c r="BE57">
        <v>3152</v>
      </c>
      <c r="BF57">
        <v>3150</v>
      </c>
      <c r="BG57">
        <v>13.3</v>
      </c>
      <c r="BH57">
        <v>13.6</v>
      </c>
      <c r="BI57">
        <v>13.5</v>
      </c>
      <c r="BJ57">
        <v>2.1800000000000002</v>
      </c>
      <c r="BK57">
        <v>2.2599999999999998</v>
      </c>
      <c r="BL57">
        <v>2.23</v>
      </c>
      <c r="BM57">
        <v>5382</v>
      </c>
      <c r="BN57">
        <v>6214</v>
      </c>
      <c r="BO57">
        <v>5740</v>
      </c>
      <c r="BP57">
        <v>1879</v>
      </c>
      <c r="BQ57">
        <v>2498</v>
      </c>
      <c r="BR57">
        <v>2134</v>
      </c>
      <c r="BS57">
        <v>841</v>
      </c>
      <c r="BT57">
        <v>859</v>
      </c>
      <c r="BU57">
        <v>850</v>
      </c>
      <c r="BV57">
        <v>143.19999999999999</v>
      </c>
      <c r="BW57">
        <v>143.80000000000001</v>
      </c>
      <c r="BX57">
        <v>143.5</v>
      </c>
      <c r="BY57">
        <v>87.8</v>
      </c>
      <c r="BZ57">
        <v>88.1</v>
      </c>
      <c r="CA57">
        <v>87.9</v>
      </c>
      <c r="CB57">
        <v>93.4</v>
      </c>
      <c r="CC57">
        <v>93.8</v>
      </c>
      <c r="CD57">
        <v>93.5</v>
      </c>
      <c r="CE57">
        <v>5.5</v>
      </c>
      <c r="CF57">
        <v>5.7</v>
      </c>
      <c r="CG57">
        <v>5.6</v>
      </c>
      <c r="CH57">
        <v>26.4</v>
      </c>
      <c r="CI57">
        <v>34.1</v>
      </c>
      <c r="CJ57">
        <v>29</v>
      </c>
      <c r="CK57">
        <v>271</v>
      </c>
      <c r="CL57">
        <v>280</v>
      </c>
      <c r="CM57">
        <v>275</v>
      </c>
      <c r="CN57">
        <v>9.1999999999999993</v>
      </c>
      <c r="CO57">
        <v>10.199999999999999</v>
      </c>
      <c r="CP57">
        <v>9.6999999999999993</v>
      </c>
      <c r="CQ57">
        <v>0.2</v>
      </c>
      <c r="CR57">
        <v>1</v>
      </c>
      <c r="CS57">
        <v>0.3</v>
      </c>
      <c r="CT57">
        <v>0.5</v>
      </c>
      <c r="CU57">
        <v>0.5</v>
      </c>
      <c r="CV57">
        <v>0.5</v>
      </c>
      <c r="CW57">
        <v>35</v>
      </c>
      <c r="CX57">
        <v>35</v>
      </c>
      <c r="CY57">
        <v>35</v>
      </c>
      <c r="CZ57">
        <v>323</v>
      </c>
      <c r="DA57">
        <v>357</v>
      </c>
      <c r="DB57">
        <v>345</v>
      </c>
      <c r="DC57">
        <v>1660</v>
      </c>
      <c r="DD57">
        <v>720</v>
      </c>
      <c r="DE57">
        <v>540</v>
      </c>
      <c r="DF57">
        <v>1700</v>
      </c>
      <c r="DG57">
        <v>6.3500000000000001E-2</v>
      </c>
      <c r="DH57">
        <v>6.8599999999999994E-2</v>
      </c>
      <c r="DI57">
        <v>6.6699999999999995E-2</v>
      </c>
      <c r="DJ57">
        <v>0.10920000000000001</v>
      </c>
      <c r="DK57">
        <v>0.12189999999999999</v>
      </c>
      <c r="DL57">
        <v>0.1168</v>
      </c>
      <c r="DM57">
        <v>6.0999999999999999E-2</v>
      </c>
      <c r="DN57">
        <v>6.8599999999999994E-2</v>
      </c>
      <c r="DO57">
        <v>6.4100000000000004E-2</v>
      </c>
      <c r="DP57">
        <v>7.6200000000000004E-2</v>
      </c>
      <c r="DQ57">
        <v>7.6200000000000004E-2</v>
      </c>
      <c r="DR57">
        <v>7.6200000000000004E-2</v>
      </c>
      <c r="DS57">
        <v>7.6200000000000004E-2</v>
      </c>
      <c r="DT57">
        <v>7.6200000000000004E-2</v>
      </c>
      <c r="DU57">
        <v>7.6200000000000004E-2</v>
      </c>
      <c r="DV57">
        <v>2.5000000000000001E-3</v>
      </c>
      <c r="DW57">
        <v>4</v>
      </c>
      <c r="DX57">
        <v>4.5699999999999998E-2</v>
      </c>
      <c r="DY57">
        <v>1373</v>
      </c>
      <c r="DZ57">
        <v>152</v>
      </c>
      <c r="EA57">
        <v>8252</v>
      </c>
      <c r="EB57" t="s">
        <v>188</v>
      </c>
      <c r="EC57">
        <v>1219</v>
      </c>
      <c r="ED57">
        <v>2405</v>
      </c>
      <c r="EE57" t="s">
        <v>142</v>
      </c>
      <c r="EF57">
        <v>141</v>
      </c>
      <c r="EG57">
        <v>20040601</v>
      </c>
      <c r="EH57" t="s">
        <v>759</v>
      </c>
      <c r="EI57">
        <v>152</v>
      </c>
      <c r="EJ57" t="s">
        <v>143</v>
      </c>
    </row>
    <row r="58" spans="1:140">
      <c r="A58" t="s">
        <v>160</v>
      </c>
      <c r="B58">
        <v>5</v>
      </c>
      <c r="C58">
        <v>12.6</v>
      </c>
      <c r="D58">
        <v>46570</v>
      </c>
      <c r="E58">
        <v>1009</v>
      </c>
      <c r="F58" t="s">
        <v>145</v>
      </c>
      <c r="G58">
        <v>20040918</v>
      </c>
      <c r="H58" t="s">
        <v>768</v>
      </c>
      <c r="I58" t="s">
        <v>236</v>
      </c>
      <c r="J58">
        <v>20040920</v>
      </c>
      <c r="K58">
        <v>20050318</v>
      </c>
      <c r="L58">
        <v>53</v>
      </c>
      <c r="N58" s="2">
        <f t="shared" si="0"/>
        <v>0</v>
      </c>
      <c r="O58" s="27">
        <f t="shared" si="1"/>
        <v>-0.1</v>
      </c>
      <c r="P58">
        <v>-0.1</v>
      </c>
      <c r="Q58">
        <f t="shared" si="2"/>
        <v>-0.1521369939136063</v>
      </c>
      <c r="R58">
        <f t="shared" si="3"/>
        <v>0</v>
      </c>
      <c r="S58">
        <f t="shared" si="4"/>
        <v>-0.1</v>
      </c>
      <c r="T58" s="36">
        <f t="shared" si="5"/>
        <v>26.4</v>
      </c>
      <c r="U58">
        <f t="shared" si="6"/>
        <v>-0.1521331966887689</v>
      </c>
      <c r="V58" s="26">
        <f t="shared" si="7"/>
        <v>0.1521331966887689</v>
      </c>
      <c r="W58" s="25">
        <f t="shared" si="8"/>
        <v>6.5166495860961099E-2</v>
      </c>
      <c r="X58" s="36">
        <f t="shared" si="9"/>
        <v>25.669760655893906</v>
      </c>
      <c r="Y58">
        <f t="shared" si="10"/>
        <v>6.5166495860961099E-2</v>
      </c>
      <c r="Z58">
        <f t="shared" si="11"/>
        <v>0</v>
      </c>
      <c r="AA58">
        <f t="shared" si="12"/>
        <v>-0.1521331966887689</v>
      </c>
      <c r="AB58">
        <f t="shared" si="13"/>
        <v>0</v>
      </c>
      <c r="AC58">
        <f t="shared" si="14"/>
        <v>0</v>
      </c>
      <c r="AD58">
        <f t="shared" si="15"/>
        <v>0</v>
      </c>
      <c r="AE58">
        <f t="shared" si="16"/>
        <v>1</v>
      </c>
      <c r="AF58">
        <f t="shared" si="17"/>
        <v>1</v>
      </c>
      <c r="AG58" s="2">
        <f t="shared" si="18"/>
        <v>-1.734</v>
      </c>
      <c r="AH58" s="2">
        <f t="shared" si="19"/>
        <v>1.734</v>
      </c>
      <c r="AI58" s="2">
        <f t="shared" si="20"/>
        <v>-2.0659999999999998</v>
      </c>
      <c r="AJ58" s="2">
        <f t="shared" si="21"/>
        <v>2.0659999999999998</v>
      </c>
      <c r="AK58" t="s">
        <v>151</v>
      </c>
      <c r="AL58">
        <v>143.5</v>
      </c>
      <c r="AM58">
        <v>20040916</v>
      </c>
      <c r="AN58" t="s">
        <v>138</v>
      </c>
      <c r="AO58" t="s">
        <v>685</v>
      </c>
      <c r="AP58" t="s">
        <v>769</v>
      </c>
      <c r="AQ58">
        <v>40</v>
      </c>
      <c r="AR58">
        <v>63.9</v>
      </c>
      <c r="AS58">
        <v>55.97</v>
      </c>
      <c r="AT58">
        <v>10.48</v>
      </c>
      <c r="AU58">
        <v>9.34</v>
      </c>
      <c r="AV58">
        <v>9.39</v>
      </c>
      <c r="AW58">
        <v>40</v>
      </c>
      <c r="AX58" t="s">
        <v>770</v>
      </c>
      <c r="AY58">
        <v>40</v>
      </c>
      <c r="AZ58">
        <v>7.1</v>
      </c>
      <c r="BA58">
        <v>5.5</v>
      </c>
      <c r="BB58">
        <v>12.6</v>
      </c>
      <c r="BC58">
        <v>0</v>
      </c>
      <c r="BD58">
        <v>3145</v>
      </c>
      <c r="BE58">
        <v>3154</v>
      </c>
      <c r="BF58">
        <v>3150</v>
      </c>
      <c r="BG58">
        <v>13.3</v>
      </c>
      <c r="BH58">
        <v>13.6</v>
      </c>
      <c r="BI58">
        <v>13.5</v>
      </c>
      <c r="BJ58">
        <v>2.14</v>
      </c>
      <c r="BK58">
        <v>2.3199999999999998</v>
      </c>
      <c r="BL58">
        <v>2.25</v>
      </c>
      <c r="BM58">
        <v>5119</v>
      </c>
      <c r="BN58">
        <v>5491</v>
      </c>
      <c r="BO58">
        <v>5299</v>
      </c>
      <c r="BP58">
        <v>1791</v>
      </c>
      <c r="BQ58">
        <v>2030</v>
      </c>
      <c r="BR58">
        <v>1943</v>
      </c>
      <c r="BS58">
        <v>826</v>
      </c>
      <c r="BT58">
        <v>876</v>
      </c>
      <c r="BU58">
        <v>851</v>
      </c>
      <c r="BV58">
        <v>143.4</v>
      </c>
      <c r="BW58">
        <v>143.69999999999999</v>
      </c>
      <c r="BX58">
        <v>143.5</v>
      </c>
      <c r="BY58">
        <v>87.7</v>
      </c>
      <c r="BZ58">
        <v>88</v>
      </c>
      <c r="CA58">
        <v>87.9</v>
      </c>
      <c r="CB58">
        <v>93.2</v>
      </c>
      <c r="CC58">
        <v>93.7</v>
      </c>
      <c r="CD58">
        <v>93.5</v>
      </c>
      <c r="CE58">
        <v>5.4</v>
      </c>
      <c r="CF58">
        <v>5.8</v>
      </c>
      <c r="CG58">
        <v>5.6</v>
      </c>
      <c r="CH58">
        <v>26.6</v>
      </c>
      <c r="CI58">
        <v>33.799999999999997</v>
      </c>
      <c r="CJ58">
        <v>29.5</v>
      </c>
      <c r="CK58">
        <v>270</v>
      </c>
      <c r="CL58">
        <v>290</v>
      </c>
      <c r="CM58">
        <v>275</v>
      </c>
      <c r="CN58">
        <v>8.8000000000000007</v>
      </c>
      <c r="CO58">
        <v>9.3000000000000007</v>
      </c>
      <c r="CP58">
        <v>9.1</v>
      </c>
      <c r="CQ58">
        <v>-0.3</v>
      </c>
      <c r="CR58">
        <v>0.5</v>
      </c>
      <c r="CS58">
        <v>0.4</v>
      </c>
      <c r="CT58">
        <v>0.48</v>
      </c>
      <c r="CU58">
        <v>0.52</v>
      </c>
      <c r="CV58">
        <v>0.5</v>
      </c>
      <c r="CW58">
        <v>35</v>
      </c>
      <c r="CX58">
        <v>35</v>
      </c>
      <c r="CY58">
        <v>35</v>
      </c>
      <c r="CZ58">
        <v>179</v>
      </c>
      <c r="DA58">
        <v>247</v>
      </c>
      <c r="DB58">
        <v>215</v>
      </c>
      <c r="DC58">
        <v>1660</v>
      </c>
      <c r="DD58">
        <v>720</v>
      </c>
      <c r="DE58">
        <v>540</v>
      </c>
      <c r="DF58">
        <v>1800</v>
      </c>
      <c r="DG58">
        <v>5.0799999999999998E-2</v>
      </c>
      <c r="DH58">
        <v>6.6000000000000003E-2</v>
      </c>
      <c r="DI58">
        <v>5.8400000000000001E-2</v>
      </c>
      <c r="DJ58">
        <v>7.6200000000000004E-2</v>
      </c>
      <c r="DK58">
        <v>8.6400000000000005E-2</v>
      </c>
      <c r="DL58">
        <v>8.0600000000000005E-2</v>
      </c>
      <c r="DM58">
        <v>6.0999999999999999E-2</v>
      </c>
      <c r="DN58">
        <v>7.3700000000000002E-2</v>
      </c>
      <c r="DO58">
        <v>6.8599999999999994E-2</v>
      </c>
      <c r="DP58">
        <v>6.6000000000000003E-2</v>
      </c>
      <c r="DQ58">
        <v>7.1099999999999997E-2</v>
      </c>
      <c r="DR58">
        <v>6.8599999999999994E-2</v>
      </c>
      <c r="DS58">
        <v>7.1099999999999997E-2</v>
      </c>
      <c r="DT58">
        <v>7.6200000000000004E-2</v>
      </c>
      <c r="DU58">
        <v>7.3700000000000002E-2</v>
      </c>
      <c r="DV58">
        <v>1.2699999999999999E-2</v>
      </c>
      <c r="DW58">
        <v>5</v>
      </c>
      <c r="DX58">
        <v>6.3500000000000001E-2</v>
      </c>
      <c r="DY58">
        <v>205</v>
      </c>
      <c r="DZ58">
        <v>205</v>
      </c>
      <c r="EA58">
        <v>8252</v>
      </c>
      <c r="EB58" t="s">
        <v>188</v>
      </c>
      <c r="EC58">
        <v>474</v>
      </c>
      <c r="ED58">
        <v>2405</v>
      </c>
      <c r="EE58" t="s">
        <v>142</v>
      </c>
      <c r="EF58">
        <v>142</v>
      </c>
      <c r="EG58">
        <v>20040918</v>
      </c>
      <c r="EH58" t="s">
        <v>768</v>
      </c>
      <c r="EI58">
        <v>205</v>
      </c>
      <c r="EJ58" t="s">
        <v>143</v>
      </c>
    </row>
    <row r="59" spans="1:140">
      <c r="A59" t="s">
        <v>160</v>
      </c>
      <c r="B59">
        <v>4</v>
      </c>
      <c r="C59">
        <v>8</v>
      </c>
      <c r="D59">
        <v>51221</v>
      </c>
      <c r="E59" t="s">
        <v>144</v>
      </c>
      <c r="F59" t="s">
        <v>145</v>
      </c>
      <c r="G59">
        <v>20040926</v>
      </c>
      <c r="H59" t="s">
        <v>773</v>
      </c>
      <c r="I59" t="s">
        <v>236</v>
      </c>
      <c r="J59">
        <v>20040927</v>
      </c>
      <c r="K59">
        <v>20050326</v>
      </c>
      <c r="L59">
        <v>54</v>
      </c>
      <c r="N59" s="2">
        <f t="shared" si="0"/>
        <v>0</v>
      </c>
      <c r="O59" s="27">
        <f t="shared" si="1"/>
        <v>-0.1293</v>
      </c>
      <c r="P59">
        <v>-0.1293</v>
      </c>
      <c r="Q59">
        <f t="shared" si="2"/>
        <v>-0.14756959513088505</v>
      </c>
      <c r="R59">
        <f t="shared" si="3"/>
        <v>0</v>
      </c>
      <c r="S59">
        <f t="shared" si="4"/>
        <v>-0.1293</v>
      </c>
      <c r="T59" s="36">
        <f t="shared" si="5"/>
        <v>26.4</v>
      </c>
      <c r="U59">
        <f t="shared" si="6"/>
        <v>-0.14756655735101512</v>
      </c>
      <c r="V59" s="26">
        <f t="shared" si="7"/>
        <v>0.14756655735101512</v>
      </c>
      <c r="W59" s="25">
        <f t="shared" si="8"/>
        <v>2.2833196688768903E-2</v>
      </c>
      <c r="X59" s="36">
        <f t="shared" si="9"/>
        <v>25.691680524715125</v>
      </c>
      <c r="Y59">
        <f t="shared" si="10"/>
        <v>2.2833196688768903E-2</v>
      </c>
      <c r="Z59">
        <f t="shared" si="11"/>
        <v>0</v>
      </c>
      <c r="AA59">
        <f t="shared" si="12"/>
        <v>-0.14756655735101512</v>
      </c>
      <c r="AB59">
        <f t="shared" si="13"/>
        <v>0</v>
      </c>
      <c r="AC59">
        <f t="shared" si="14"/>
        <v>0</v>
      </c>
      <c r="AD59">
        <f t="shared" si="15"/>
        <v>0</v>
      </c>
      <c r="AE59">
        <f t="shared" si="16"/>
        <v>1</v>
      </c>
      <c r="AF59">
        <f t="shared" si="17"/>
        <v>1</v>
      </c>
      <c r="AG59" s="2">
        <f t="shared" si="18"/>
        <v>-1.734</v>
      </c>
      <c r="AH59" s="2">
        <f t="shared" si="19"/>
        <v>1.734</v>
      </c>
      <c r="AI59" s="2">
        <f t="shared" si="20"/>
        <v>-2.0659999999999998</v>
      </c>
      <c r="AJ59" s="2">
        <f t="shared" si="21"/>
        <v>2.0659999999999998</v>
      </c>
      <c r="AK59" t="s">
        <v>147</v>
      </c>
      <c r="AL59">
        <v>143.5</v>
      </c>
      <c r="AM59">
        <v>20040924</v>
      </c>
      <c r="AN59" t="s">
        <v>138</v>
      </c>
      <c r="AO59" t="s">
        <v>485</v>
      </c>
      <c r="AP59" t="s">
        <v>769</v>
      </c>
      <c r="AQ59">
        <v>40</v>
      </c>
      <c r="AR59">
        <v>71.459999999999994</v>
      </c>
      <c r="AS59">
        <v>65.33</v>
      </c>
      <c r="AT59">
        <v>10.89</v>
      </c>
      <c r="AU59">
        <v>10.02</v>
      </c>
      <c r="AV59">
        <v>10.08</v>
      </c>
      <c r="AW59">
        <v>140</v>
      </c>
      <c r="AX59" t="s">
        <v>774</v>
      </c>
      <c r="AY59">
        <v>40</v>
      </c>
      <c r="AZ59">
        <v>4.3</v>
      </c>
      <c r="BA59">
        <v>3.7</v>
      </c>
      <c r="BB59">
        <v>8</v>
      </c>
      <c r="BC59">
        <v>0</v>
      </c>
      <c r="BD59">
        <v>3149</v>
      </c>
      <c r="BE59">
        <v>3153</v>
      </c>
      <c r="BF59">
        <v>3150</v>
      </c>
      <c r="BG59">
        <v>13.3</v>
      </c>
      <c r="BH59">
        <v>13.7</v>
      </c>
      <c r="BI59">
        <v>13.4</v>
      </c>
      <c r="BJ59">
        <v>2.15</v>
      </c>
      <c r="BK59">
        <v>2.2400000000000002</v>
      </c>
      <c r="BL59">
        <v>2.2000000000000002</v>
      </c>
      <c r="BM59">
        <v>4195</v>
      </c>
      <c r="BN59">
        <v>4902</v>
      </c>
      <c r="BO59">
        <v>4692</v>
      </c>
      <c r="BP59">
        <v>2032</v>
      </c>
      <c r="BQ59">
        <v>2285</v>
      </c>
      <c r="BR59">
        <v>2207</v>
      </c>
      <c r="BS59">
        <v>845</v>
      </c>
      <c r="BT59">
        <v>857</v>
      </c>
      <c r="BU59">
        <v>850</v>
      </c>
      <c r="BV59">
        <v>143.4</v>
      </c>
      <c r="BW59">
        <v>143.69999999999999</v>
      </c>
      <c r="BX59">
        <v>143.5</v>
      </c>
      <c r="BY59">
        <v>87.5</v>
      </c>
      <c r="BZ59">
        <v>88.3</v>
      </c>
      <c r="CA59">
        <v>87.9</v>
      </c>
      <c r="CB59">
        <v>93.1</v>
      </c>
      <c r="CC59">
        <v>94</v>
      </c>
      <c r="CD59">
        <v>93.5</v>
      </c>
      <c r="CE59">
        <v>5.4</v>
      </c>
      <c r="CF59">
        <v>5.8</v>
      </c>
      <c r="CG59">
        <v>5.6</v>
      </c>
      <c r="CH59">
        <v>25.2</v>
      </c>
      <c r="CI59">
        <v>30</v>
      </c>
      <c r="CJ59">
        <v>27.2</v>
      </c>
      <c r="CK59">
        <v>270</v>
      </c>
      <c r="CL59">
        <v>285</v>
      </c>
      <c r="CM59">
        <v>274</v>
      </c>
      <c r="CN59">
        <v>9.4</v>
      </c>
      <c r="CO59">
        <v>10.6</v>
      </c>
      <c r="CP59">
        <v>9.8000000000000007</v>
      </c>
      <c r="CQ59">
        <v>0.9</v>
      </c>
      <c r="CR59">
        <v>2</v>
      </c>
      <c r="CS59">
        <v>1.8</v>
      </c>
      <c r="CT59">
        <v>0.47</v>
      </c>
      <c r="CU59">
        <v>0.52</v>
      </c>
      <c r="CV59">
        <v>0.5</v>
      </c>
      <c r="CW59">
        <v>35</v>
      </c>
      <c r="CX59">
        <v>35</v>
      </c>
      <c r="CY59">
        <v>35</v>
      </c>
      <c r="CZ59">
        <v>128</v>
      </c>
      <c r="DA59">
        <v>159</v>
      </c>
      <c r="DB59">
        <v>145</v>
      </c>
      <c r="DC59">
        <v>1660</v>
      </c>
      <c r="DD59">
        <v>720</v>
      </c>
      <c r="DE59">
        <v>540</v>
      </c>
      <c r="DF59">
        <v>1700</v>
      </c>
      <c r="DG59">
        <v>5.33E-2</v>
      </c>
      <c r="DH59">
        <v>7.1099999999999997E-2</v>
      </c>
      <c r="DI59">
        <v>6.2199999999999998E-2</v>
      </c>
      <c r="DJ59">
        <v>8.3799999999999999E-2</v>
      </c>
      <c r="DK59">
        <v>0.1041</v>
      </c>
      <c r="DL59">
        <v>9.5899999999999999E-2</v>
      </c>
      <c r="DM59">
        <v>6.6000000000000003E-2</v>
      </c>
      <c r="DN59">
        <v>7.1099999999999997E-2</v>
      </c>
      <c r="DO59">
        <v>6.8599999999999994E-2</v>
      </c>
      <c r="DP59">
        <v>7.1099999999999997E-2</v>
      </c>
      <c r="DQ59">
        <v>7.6200000000000004E-2</v>
      </c>
      <c r="DR59">
        <v>7.3700000000000002E-2</v>
      </c>
      <c r="DS59">
        <v>7.3700000000000002E-2</v>
      </c>
      <c r="DT59">
        <v>7.6200000000000004E-2</v>
      </c>
      <c r="DU59">
        <v>7.4899999999999994E-2</v>
      </c>
      <c r="DV59">
        <v>2.5000000000000001E-3</v>
      </c>
      <c r="DW59">
        <v>4</v>
      </c>
      <c r="DX59">
        <v>3.0499999999999999E-2</v>
      </c>
      <c r="DY59" t="s">
        <v>775</v>
      </c>
      <c r="DZ59">
        <v>130</v>
      </c>
      <c r="EA59">
        <v>8252</v>
      </c>
      <c r="EB59" t="s">
        <v>188</v>
      </c>
      <c r="EC59">
        <v>2006</v>
      </c>
      <c r="ED59">
        <v>2405</v>
      </c>
      <c r="EE59" t="s">
        <v>142</v>
      </c>
      <c r="EF59" t="s">
        <v>776</v>
      </c>
      <c r="EG59">
        <v>20040926</v>
      </c>
      <c r="EH59" t="s">
        <v>773</v>
      </c>
      <c r="EI59">
        <v>130</v>
      </c>
      <c r="EJ59" t="s">
        <v>143</v>
      </c>
    </row>
    <row r="60" spans="1:140">
      <c r="A60" t="s">
        <v>160</v>
      </c>
      <c r="B60">
        <v>5</v>
      </c>
      <c r="C60">
        <v>11.5</v>
      </c>
      <c r="D60">
        <v>54211</v>
      </c>
      <c r="E60">
        <v>1009</v>
      </c>
      <c r="F60" t="s">
        <v>145</v>
      </c>
      <c r="G60">
        <v>20050118</v>
      </c>
      <c r="H60" t="s">
        <v>255</v>
      </c>
      <c r="I60" t="s">
        <v>236</v>
      </c>
      <c r="J60">
        <v>20050118</v>
      </c>
      <c r="K60">
        <v>20050718</v>
      </c>
      <c r="L60">
        <v>55</v>
      </c>
      <c r="N60" s="2">
        <f t="shared" si="0"/>
        <v>0</v>
      </c>
      <c r="O60" s="27">
        <f t="shared" si="1"/>
        <v>-0.65</v>
      </c>
      <c r="P60">
        <v>-0.65</v>
      </c>
      <c r="Q60">
        <f t="shared" si="2"/>
        <v>-0.24805567610470805</v>
      </c>
      <c r="R60">
        <f t="shared" si="3"/>
        <v>0</v>
      </c>
      <c r="S60">
        <f t="shared" si="4"/>
        <v>-0.65</v>
      </c>
      <c r="T60" s="36">
        <f t="shared" si="5"/>
        <v>26.4</v>
      </c>
      <c r="U60">
        <f t="shared" si="6"/>
        <v>-0.24805324588081212</v>
      </c>
      <c r="V60" s="26">
        <f t="shared" si="7"/>
        <v>0.24805324588081212</v>
      </c>
      <c r="W60" s="25">
        <f t="shared" si="8"/>
        <v>-0.50243344264898493</v>
      </c>
      <c r="X60" s="36">
        <f t="shared" si="9"/>
        <v>25.209344419772101</v>
      </c>
      <c r="Y60">
        <f t="shared" si="10"/>
        <v>-0.50243344264898493</v>
      </c>
      <c r="Z60">
        <f t="shared" si="11"/>
        <v>0</v>
      </c>
      <c r="AA60">
        <f t="shared" si="12"/>
        <v>-0.24805324588081212</v>
      </c>
      <c r="AB60">
        <f t="shared" si="13"/>
        <v>0</v>
      </c>
      <c r="AC60">
        <f t="shared" si="14"/>
        <v>0</v>
      </c>
      <c r="AD60">
        <f t="shared" si="15"/>
        <v>0</v>
      </c>
      <c r="AE60">
        <f t="shared" si="16"/>
        <v>0</v>
      </c>
      <c r="AF60">
        <f t="shared" si="17"/>
        <v>0</v>
      </c>
      <c r="AG60" s="2">
        <f t="shared" si="18"/>
        <v>-1.734</v>
      </c>
      <c r="AH60" s="2">
        <f t="shared" si="19"/>
        <v>1.734</v>
      </c>
      <c r="AI60" s="2">
        <f t="shared" si="20"/>
        <v>-2.0659999999999998</v>
      </c>
      <c r="AJ60" s="2">
        <f t="shared" si="21"/>
        <v>2.0659999999999998</v>
      </c>
      <c r="AK60" t="s">
        <v>151</v>
      </c>
      <c r="AL60">
        <v>143.5</v>
      </c>
      <c r="AM60">
        <v>20050116</v>
      </c>
      <c r="AN60" t="s">
        <v>138</v>
      </c>
      <c r="AO60" t="s">
        <v>782</v>
      </c>
      <c r="AP60" t="s">
        <v>769</v>
      </c>
      <c r="AQ60">
        <v>40</v>
      </c>
      <c r="AR60">
        <v>63.65</v>
      </c>
      <c r="AS60">
        <v>55.99</v>
      </c>
      <c r="AT60">
        <v>10.53</v>
      </c>
      <c r="AU60">
        <v>9.41</v>
      </c>
      <c r="AV60">
        <v>9.59</v>
      </c>
      <c r="AW60">
        <v>140</v>
      </c>
      <c r="AX60" t="s">
        <v>783</v>
      </c>
      <c r="AY60">
        <v>40</v>
      </c>
      <c r="AZ60">
        <v>5.6</v>
      </c>
      <c r="BA60">
        <v>5.9</v>
      </c>
      <c r="BB60">
        <v>11.5</v>
      </c>
      <c r="BC60">
        <v>0</v>
      </c>
      <c r="BD60">
        <v>3146</v>
      </c>
      <c r="BE60">
        <v>3158</v>
      </c>
      <c r="BF60">
        <v>3150</v>
      </c>
      <c r="BG60">
        <v>13.3</v>
      </c>
      <c r="BH60">
        <v>13.6</v>
      </c>
      <c r="BI60">
        <v>13.5</v>
      </c>
      <c r="BJ60">
        <v>2.25</v>
      </c>
      <c r="BK60">
        <v>2.3199999999999998</v>
      </c>
      <c r="BL60">
        <v>2.2799999999999998</v>
      </c>
      <c r="BM60">
        <v>4908</v>
      </c>
      <c r="BN60">
        <v>6077</v>
      </c>
      <c r="BO60">
        <v>5603</v>
      </c>
      <c r="BP60">
        <v>2010</v>
      </c>
      <c r="BQ60">
        <v>2328</v>
      </c>
      <c r="BR60">
        <v>2136</v>
      </c>
      <c r="BS60">
        <v>842</v>
      </c>
      <c r="BT60">
        <v>858</v>
      </c>
      <c r="BU60">
        <v>850</v>
      </c>
      <c r="BV60">
        <v>143.4</v>
      </c>
      <c r="BW60">
        <v>143.6</v>
      </c>
      <c r="BX60">
        <v>143.5</v>
      </c>
      <c r="BY60">
        <v>87.8</v>
      </c>
      <c r="BZ60">
        <v>88</v>
      </c>
      <c r="CA60">
        <v>87.9</v>
      </c>
      <c r="CB60">
        <v>93.3</v>
      </c>
      <c r="CC60">
        <v>93.7</v>
      </c>
      <c r="CD60">
        <v>93.5</v>
      </c>
      <c r="CE60">
        <v>5.5</v>
      </c>
      <c r="CF60">
        <v>5.8</v>
      </c>
      <c r="CG60">
        <v>5.6</v>
      </c>
      <c r="CH60">
        <v>23.7</v>
      </c>
      <c r="CI60">
        <v>29.7</v>
      </c>
      <c r="CJ60">
        <v>27.6</v>
      </c>
      <c r="CK60">
        <v>272</v>
      </c>
      <c r="CL60">
        <v>282</v>
      </c>
      <c r="CM60">
        <v>275</v>
      </c>
      <c r="CN60">
        <v>9</v>
      </c>
      <c r="CO60">
        <v>10.3</v>
      </c>
      <c r="CP60">
        <v>9.5</v>
      </c>
      <c r="CQ60">
        <v>0</v>
      </c>
      <c r="CR60">
        <v>2.4</v>
      </c>
      <c r="CS60">
        <v>0.6</v>
      </c>
      <c r="CT60">
        <v>0.47</v>
      </c>
      <c r="CU60">
        <v>0.53</v>
      </c>
      <c r="CV60">
        <v>0.5</v>
      </c>
      <c r="CW60">
        <v>35</v>
      </c>
      <c r="CX60">
        <v>35</v>
      </c>
      <c r="CY60">
        <v>35</v>
      </c>
      <c r="CZ60">
        <v>176</v>
      </c>
      <c r="DA60">
        <v>200</v>
      </c>
      <c r="DB60">
        <v>188</v>
      </c>
      <c r="DC60">
        <v>1660</v>
      </c>
      <c r="DD60">
        <v>720</v>
      </c>
      <c r="DE60">
        <v>540</v>
      </c>
      <c r="DF60">
        <v>1700</v>
      </c>
      <c r="DG60">
        <v>6.3500000000000001E-2</v>
      </c>
      <c r="DH60">
        <v>8.1299999999999997E-2</v>
      </c>
      <c r="DI60">
        <v>7.2400000000000006E-2</v>
      </c>
      <c r="DJ60">
        <v>0.1067</v>
      </c>
      <c r="DK60">
        <v>0.12189999999999999</v>
      </c>
      <c r="DL60">
        <v>0.1143</v>
      </c>
      <c r="DM60">
        <v>6.3500000000000001E-2</v>
      </c>
      <c r="DN60">
        <v>6.8599999999999994E-2</v>
      </c>
      <c r="DO60">
        <v>6.4799999999999996E-2</v>
      </c>
      <c r="DP60">
        <v>5.8400000000000001E-2</v>
      </c>
      <c r="DQ60">
        <v>6.6000000000000003E-2</v>
      </c>
      <c r="DR60">
        <v>6.2199999999999998E-2</v>
      </c>
      <c r="DS60">
        <v>6.6000000000000003E-2</v>
      </c>
      <c r="DT60">
        <v>6.8599999999999994E-2</v>
      </c>
      <c r="DU60">
        <v>6.7299999999999999E-2</v>
      </c>
      <c r="DV60">
        <v>5.1000000000000004E-3</v>
      </c>
      <c r="DW60">
        <v>6</v>
      </c>
      <c r="DX60">
        <v>5.33E-2</v>
      </c>
      <c r="DY60">
        <v>205</v>
      </c>
      <c r="DZ60" t="s">
        <v>784</v>
      </c>
      <c r="EA60">
        <v>8252</v>
      </c>
      <c r="EB60" t="s">
        <v>188</v>
      </c>
      <c r="EC60">
        <v>474</v>
      </c>
      <c r="ED60">
        <v>2405</v>
      </c>
      <c r="EE60" t="s">
        <v>142</v>
      </c>
      <c r="EF60">
        <v>150</v>
      </c>
      <c r="EG60">
        <v>20050118</v>
      </c>
      <c r="EH60" t="s">
        <v>255</v>
      </c>
      <c r="EI60">
        <v>205</v>
      </c>
      <c r="EJ60" t="s">
        <v>143</v>
      </c>
    </row>
    <row r="61" spans="1:140">
      <c r="A61" t="s">
        <v>160</v>
      </c>
      <c r="B61">
        <v>4</v>
      </c>
      <c r="C61">
        <v>5.3</v>
      </c>
      <c r="D61">
        <v>53345</v>
      </c>
      <c r="E61" t="s">
        <v>144</v>
      </c>
      <c r="F61" t="s">
        <v>145</v>
      </c>
      <c r="G61">
        <v>20050323</v>
      </c>
      <c r="H61" t="s">
        <v>785</v>
      </c>
      <c r="I61" t="s">
        <v>236</v>
      </c>
      <c r="J61">
        <v>20050323</v>
      </c>
      <c r="K61">
        <v>20050923</v>
      </c>
      <c r="L61">
        <v>56</v>
      </c>
      <c r="N61" s="2">
        <f t="shared" si="0"/>
        <v>0</v>
      </c>
      <c r="O61" s="27">
        <f t="shared" si="1"/>
        <v>-1.2930999999999999</v>
      </c>
      <c r="P61">
        <v>-1.2930999999999999</v>
      </c>
      <c r="Q61">
        <f t="shared" si="2"/>
        <v>-0.45706454088376647</v>
      </c>
      <c r="R61">
        <f t="shared" si="3"/>
        <v>0</v>
      </c>
      <c r="S61">
        <f t="shared" si="4"/>
        <v>-1.2930999999999999</v>
      </c>
      <c r="T61" s="36">
        <f t="shared" si="5"/>
        <v>26.4</v>
      </c>
      <c r="U61">
        <f t="shared" si="6"/>
        <v>-0.45706259670464972</v>
      </c>
      <c r="V61" s="26">
        <f t="shared" si="7"/>
        <v>0.45706259670464972</v>
      </c>
      <c r="W61" s="25">
        <f t="shared" si="8"/>
        <v>-1.0450467541191877</v>
      </c>
      <c r="X61" s="36">
        <f t="shared" si="9"/>
        <v>24.206099535817678</v>
      </c>
      <c r="Y61">
        <f t="shared" si="10"/>
        <v>-1.0450467541191877</v>
      </c>
      <c r="Z61">
        <f t="shared" si="11"/>
        <v>0</v>
      </c>
      <c r="AA61">
        <f t="shared" si="12"/>
        <v>-0.45706259670464972</v>
      </c>
      <c r="AB61">
        <f t="shared" si="13"/>
        <v>0</v>
      </c>
      <c r="AC61">
        <f t="shared" si="14"/>
        <v>0</v>
      </c>
      <c r="AD61">
        <f t="shared" si="15"/>
        <v>0</v>
      </c>
      <c r="AE61">
        <f t="shared" si="16"/>
        <v>0</v>
      </c>
      <c r="AF61">
        <f t="shared" si="17"/>
        <v>0</v>
      </c>
      <c r="AG61" s="2">
        <f t="shared" si="18"/>
        <v>-1.734</v>
      </c>
      <c r="AH61" s="2">
        <f t="shared" si="19"/>
        <v>1.734</v>
      </c>
      <c r="AI61" s="2">
        <f t="shared" si="20"/>
        <v>-2.0659999999999998</v>
      </c>
      <c r="AJ61" s="2">
        <f t="shared" si="21"/>
        <v>2.0659999999999998</v>
      </c>
      <c r="AK61" t="s">
        <v>147</v>
      </c>
      <c r="AL61">
        <v>143.5</v>
      </c>
      <c r="AM61">
        <v>20050321</v>
      </c>
      <c r="AN61" t="s">
        <v>138</v>
      </c>
      <c r="AO61" t="s">
        <v>645</v>
      </c>
      <c r="AP61" t="s">
        <v>769</v>
      </c>
      <c r="AQ61">
        <v>40</v>
      </c>
      <c r="AR61">
        <v>71.59</v>
      </c>
      <c r="AS61">
        <v>65.34</v>
      </c>
      <c r="AT61">
        <v>10.85</v>
      </c>
      <c r="AU61">
        <v>10.039999999999999</v>
      </c>
      <c r="AV61">
        <v>10.119999999999999</v>
      </c>
      <c r="AW61">
        <v>140</v>
      </c>
      <c r="AX61" t="s">
        <v>786</v>
      </c>
      <c r="AY61">
        <v>40</v>
      </c>
      <c r="AZ61">
        <v>2.6</v>
      </c>
      <c r="BA61">
        <v>2.7</v>
      </c>
      <c r="BB61">
        <v>5.3</v>
      </c>
      <c r="BC61">
        <v>0</v>
      </c>
      <c r="BD61">
        <v>3148</v>
      </c>
      <c r="BE61">
        <v>3153</v>
      </c>
      <c r="BF61">
        <v>3150</v>
      </c>
      <c r="BG61">
        <v>13.1</v>
      </c>
      <c r="BH61">
        <v>13.6</v>
      </c>
      <c r="BI61">
        <v>13.5</v>
      </c>
      <c r="BJ61">
        <v>2.1800000000000002</v>
      </c>
      <c r="BK61">
        <v>2.2999999999999998</v>
      </c>
      <c r="BL61">
        <v>2.25</v>
      </c>
      <c r="BM61">
        <v>4039</v>
      </c>
      <c r="BN61">
        <v>4678</v>
      </c>
      <c r="BO61">
        <v>4425</v>
      </c>
      <c r="BP61">
        <v>1938</v>
      </c>
      <c r="BQ61">
        <v>2161</v>
      </c>
      <c r="BR61">
        <v>2063</v>
      </c>
      <c r="BS61">
        <v>844</v>
      </c>
      <c r="BT61">
        <v>857</v>
      </c>
      <c r="BU61">
        <v>850</v>
      </c>
      <c r="BV61">
        <v>143.4</v>
      </c>
      <c r="BW61">
        <v>143.69999999999999</v>
      </c>
      <c r="BX61">
        <v>143.5</v>
      </c>
      <c r="BY61">
        <v>87.4</v>
      </c>
      <c r="BZ61">
        <v>88.3</v>
      </c>
      <c r="CA61">
        <v>87.9</v>
      </c>
      <c r="CB61">
        <v>93</v>
      </c>
      <c r="CC61">
        <v>94</v>
      </c>
      <c r="CD61">
        <v>93.5</v>
      </c>
      <c r="CE61">
        <v>5.4</v>
      </c>
      <c r="CF61">
        <v>5.8</v>
      </c>
      <c r="CG61">
        <v>5.6</v>
      </c>
      <c r="CH61">
        <v>25.3</v>
      </c>
      <c r="CI61">
        <v>28.8</v>
      </c>
      <c r="CJ61">
        <v>27</v>
      </c>
      <c r="CK61">
        <v>264</v>
      </c>
      <c r="CL61">
        <v>280</v>
      </c>
      <c r="CM61">
        <v>276</v>
      </c>
      <c r="CN61">
        <v>8.6999999999999993</v>
      </c>
      <c r="CO61">
        <v>9</v>
      </c>
      <c r="CP61">
        <v>8.8000000000000007</v>
      </c>
      <c r="CQ61">
        <v>1.1000000000000001</v>
      </c>
      <c r="CR61">
        <v>2</v>
      </c>
      <c r="CS61">
        <v>1.6</v>
      </c>
      <c r="CT61">
        <v>0.48</v>
      </c>
      <c r="CU61">
        <v>0.52</v>
      </c>
      <c r="CV61">
        <v>0.5</v>
      </c>
      <c r="CW61">
        <v>35</v>
      </c>
      <c r="CX61">
        <v>35</v>
      </c>
      <c r="CY61">
        <v>35</v>
      </c>
      <c r="CZ61">
        <v>273</v>
      </c>
      <c r="DA61">
        <v>299</v>
      </c>
      <c r="DB61">
        <v>285</v>
      </c>
      <c r="DC61">
        <v>1660</v>
      </c>
      <c r="DD61">
        <v>720</v>
      </c>
      <c r="DE61">
        <v>540</v>
      </c>
      <c r="DF61">
        <v>1700</v>
      </c>
      <c r="DG61">
        <v>6.3500000000000001E-2</v>
      </c>
      <c r="DH61">
        <v>7.3700000000000002E-2</v>
      </c>
      <c r="DI61">
        <v>6.9199999999999998E-2</v>
      </c>
      <c r="DJ61">
        <v>9.4E-2</v>
      </c>
      <c r="DK61">
        <v>0.1016</v>
      </c>
      <c r="DL61">
        <v>9.8400000000000001E-2</v>
      </c>
      <c r="DM61">
        <v>6.8599999999999994E-2</v>
      </c>
      <c r="DN61">
        <v>7.1099999999999997E-2</v>
      </c>
      <c r="DO61">
        <v>6.9800000000000001E-2</v>
      </c>
      <c r="DP61">
        <v>6.8599999999999994E-2</v>
      </c>
      <c r="DQ61">
        <v>7.3700000000000002E-2</v>
      </c>
      <c r="DR61">
        <v>7.1099999999999997E-2</v>
      </c>
      <c r="DS61">
        <v>7.3700000000000002E-2</v>
      </c>
      <c r="DT61">
        <v>7.6200000000000004E-2</v>
      </c>
      <c r="DU61">
        <v>7.4899999999999994E-2</v>
      </c>
      <c r="DV61">
        <v>0</v>
      </c>
      <c r="DW61">
        <v>11</v>
      </c>
      <c r="DX61">
        <v>5.0799999999999998E-2</v>
      </c>
      <c r="DY61" t="s">
        <v>775</v>
      </c>
      <c r="DZ61">
        <v>130</v>
      </c>
      <c r="EA61">
        <v>8252</v>
      </c>
      <c r="EB61" t="s">
        <v>188</v>
      </c>
      <c r="EC61">
        <v>2006</v>
      </c>
      <c r="ED61">
        <v>2405</v>
      </c>
      <c r="EE61" t="s">
        <v>142</v>
      </c>
      <c r="EF61">
        <v>63</v>
      </c>
      <c r="EG61">
        <v>20050323</v>
      </c>
      <c r="EH61" t="s">
        <v>785</v>
      </c>
      <c r="EI61">
        <v>130</v>
      </c>
      <c r="EJ61" t="s">
        <v>143</v>
      </c>
    </row>
    <row r="62" spans="1:140">
      <c r="A62" t="s">
        <v>160</v>
      </c>
      <c r="B62">
        <v>3</v>
      </c>
      <c r="C62">
        <v>12.1</v>
      </c>
      <c r="D62">
        <v>54212</v>
      </c>
      <c r="E62">
        <v>1009</v>
      </c>
      <c r="F62" t="s">
        <v>145</v>
      </c>
      <c r="G62">
        <v>20050705</v>
      </c>
      <c r="H62" t="s">
        <v>685</v>
      </c>
      <c r="I62" t="s">
        <v>236</v>
      </c>
      <c r="J62">
        <v>20050708</v>
      </c>
      <c r="K62">
        <v>20060105</v>
      </c>
      <c r="L62">
        <v>57</v>
      </c>
      <c r="N62" s="2">
        <f t="shared" si="0"/>
        <v>0</v>
      </c>
      <c r="O62" s="27">
        <f t="shared" si="1"/>
        <v>-0.7944</v>
      </c>
      <c r="P62">
        <v>-0.7944</v>
      </c>
      <c r="Q62">
        <f t="shared" si="2"/>
        <v>-0.5245316327070132</v>
      </c>
      <c r="R62">
        <f t="shared" si="3"/>
        <v>0</v>
      </c>
      <c r="S62">
        <f t="shared" si="4"/>
        <v>-0.7944</v>
      </c>
      <c r="T62" s="36">
        <f t="shared" si="5"/>
        <v>26.4</v>
      </c>
      <c r="U62">
        <f t="shared" si="6"/>
        <v>-0.52453007736371982</v>
      </c>
      <c r="V62" s="26">
        <f t="shared" si="7"/>
        <v>0.52453007736371982</v>
      </c>
      <c r="W62" s="25">
        <f t="shared" si="8"/>
        <v>-0.33733740329535028</v>
      </c>
      <c r="X62" s="36">
        <f t="shared" si="9"/>
        <v>23.882255628654143</v>
      </c>
      <c r="Y62">
        <f t="shared" si="10"/>
        <v>-0.33733740329535028</v>
      </c>
      <c r="Z62">
        <f t="shared" si="11"/>
        <v>0</v>
      </c>
      <c r="AA62">
        <f t="shared" si="12"/>
        <v>-0.52453007736371982</v>
      </c>
      <c r="AB62">
        <f t="shared" si="13"/>
        <v>0</v>
      </c>
      <c r="AC62">
        <f t="shared" si="14"/>
        <v>0</v>
      </c>
      <c r="AD62">
        <f t="shared" si="15"/>
        <v>0</v>
      </c>
      <c r="AE62">
        <f t="shared" si="16"/>
        <v>0</v>
      </c>
      <c r="AF62">
        <f t="shared" si="17"/>
        <v>1</v>
      </c>
      <c r="AG62" s="2">
        <f t="shared" si="18"/>
        <v>-1.734</v>
      </c>
      <c r="AH62" s="2">
        <f t="shared" si="19"/>
        <v>1.734</v>
      </c>
      <c r="AI62" s="2">
        <f t="shared" si="20"/>
        <v>-2.0659999999999998</v>
      </c>
      <c r="AJ62" s="2">
        <f t="shared" si="21"/>
        <v>2.0659999999999998</v>
      </c>
      <c r="AK62" t="s">
        <v>151</v>
      </c>
      <c r="AL62">
        <v>143.5</v>
      </c>
      <c r="AM62">
        <v>20050703</v>
      </c>
      <c r="AN62" t="s">
        <v>138</v>
      </c>
      <c r="AO62" t="s">
        <v>809</v>
      </c>
      <c r="AP62" t="s">
        <v>769</v>
      </c>
      <c r="AQ62">
        <v>40</v>
      </c>
      <c r="AR62">
        <v>63.81</v>
      </c>
      <c r="AS62">
        <v>54.96</v>
      </c>
      <c r="AT62">
        <v>10.48</v>
      </c>
      <c r="AU62">
        <v>9.25</v>
      </c>
      <c r="AV62">
        <v>9.42</v>
      </c>
      <c r="AW62">
        <v>40</v>
      </c>
      <c r="AX62" t="s">
        <v>810</v>
      </c>
      <c r="AY62">
        <v>40</v>
      </c>
      <c r="AZ62">
        <v>6.7</v>
      </c>
      <c r="BA62">
        <v>5.4</v>
      </c>
      <c r="BB62">
        <v>12.1</v>
      </c>
      <c r="BC62">
        <v>0</v>
      </c>
      <c r="BD62">
        <v>3141</v>
      </c>
      <c r="BE62">
        <v>3157</v>
      </c>
      <c r="BF62">
        <v>3150</v>
      </c>
      <c r="BG62">
        <v>13.4</v>
      </c>
      <c r="BH62">
        <v>13.6</v>
      </c>
      <c r="BI62">
        <v>13.5</v>
      </c>
      <c r="BJ62">
        <v>2.16</v>
      </c>
      <c r="BK62">
        <v>2.27</v>
      </c>
      <c r="BL62">
        <v>2.21</v>
      </c>
      <c r="BM62">
        <v>4070</v>
      </c>
      <c r="BN62">
        <v>4702.8</v>
      </c>
      <c r="BO62">
        <v>4381.7</v>
      </c>
      <c r="BP62">
        <v>1235.5</v>
      </c>
      <c r="BQ62">
        <v>1787.4</v>
      </c>
      <c r="BR62">
        <v>1532.6</v>
      </c>
      <c r="BS62">
        <v>835</v>
      </c>
      <c r="BT62">
        <v>862</v>
      </c>
      <c r="BU62">
        <v>851</v>
      </c>
      <c r="BV62">
        <v>143.5</v>
      </c>
      <c r="BW62">
        <v>143.69999999999999</v>
      </c>
      <c r="BX62">
        <v>143.6</v>
      </c>
      <c r="BY62">
        <v>87.5</v>
      </c>
      <c r="BZ62">
        <v>88.4</v>
      </c>
      <c r="CA62">
        <v>87.9</v>
      </c>
      <c r="CB62">
        <v>93.1</v>
      </c>
      <c r="CC62">
        <v>94.2</v>
      </c>
      <c r="CD62">
        <v>93.4</v>
      </c>
      <c r="CE62">
        <v>5.3</v>
      </c>
      <c r="CF62">
        <v>5.8</v>
      </c>
      <c r="CG62">
        <v>5.6</v>
      </c>
      <c r="CH62">
        <v>31.6</v>
      </c>
      <c r="CI62">
        <v>41.3</v>
      </c>
      <c r="CJ62">
        <v>36.299999999999997</v>
      </c>
      <c r="CK62">
        <v>270</v>
      </c>
      <c r="CL62">
        <v>280</v>
      </c>
      <c r="CM62">
        <v>276</v>
      </c>
      <c r="CN62">
        <v>10.5</v>
      </c>
      <c r="CO62">
        <v>11.1</v>
      </c>
      <c r="CP62">
        <v>10.8</v>
      </c>
      <c r="CQ62">
        <v>0.3</v>
      </c>
      <c r="CR62">
        <v>0.4</v>
      </c>
      <c r="CS62">
        <v>0.3</v>
      </c>
      <c r="CT62">
        <v>0.47</v>
      </c>
      <c r="CU62">
        <v>0.53</v>
      </c>
      <c r="CV62">
        <v>0.5</v>
      </c>
      <c r="CW62">
        <v>35</v>
      </c>
      <c r="CX62">
        <v>35</v>
      </c>
      <c r="CY62">
        <v>35</v>
      </c>
      <c r="CZ62">
        <v>105.3</v>
      </c>
      <c r="DA62">
        <v>244.7</v>
      </c>
      <c r="DB62">
        <v>214.8</v>
      </c>
      <c r="DC62">
        <v>1660</v>
      </c>
      <c r="DD62">
        <v>720</v>
      </c>
      <c r="DE62">
        <v>540</v>
      </c>
      <c r="DF62">
        <v>1800</v>
      </c>
      <c r="DG62">
        <v>6.0999999999999999E-2</v>
      </c>
      <c r="DH62">
        <v>7.6200000000000004E-2</v>
      </c>
      <c r="DI62">
        <v>7.1099999999999997E-2</v>
      </c>
      <c r="DJ62">
        <v>8.8900000000000007E-2</v>
      </c>
      <c r="DK62">
        <v>0.1067</v>
      </c>
      <c r="DL62">
        <v>9.7799999999999998E-2</v>
      </c>
      <c r="DM62">
        <v>6.0999999999999999E-2</v>
      </c>
      <c r="DN62">
        <v>6.0999999999999999E-2</v>
      </c>
      <c r="DO62">
        <v>6.0999999999999999E-2</v>
      </c>
      <c r="DP62">
        <v>6.8599999999999994E-2</v>
      </c>
      <c r="DQ62">
        <v>7.3700000000000002E-2</v>
      </c>
      <c r="DR62">
        <v>7.1099999999999997E-2</v>
      </c>
      <c r="DS62">
        <v>6.0999999999999999E-2</v>
      </c>
      <c r="DT62">
        <v>6.8599999999999994E-2</v>
      </c>
      <c r="DU62">
        <v>6.4799999999999996E-2</v>
      </c>
      <c r="DV62">
        <v>0</v>
      </c>
      <c r="DW62">
        <v>4</v>
      </c>
      <c r="DX62">
        <v>4.8300000000000003E-2</v>
      </c>
      <c r="DY62" t="s">
        <v>811</v>
      </c>
      <c r="DZ62">
        <v>152</v>
      </c>
      <c r="EA62">
        <v>8252</v>
      </c>
      <c r="EB62" t="s">
        <v>188</v>
      </c>
      <c r="EC62">
        <v>1219</v>
      </c>
      <c r="ED62">
        <v>2405</v>
      </c>
      <c r="EE62" t="s">
        <v>142</v>
      </c>
      <c r="EF62">
        <v>156</v>
      </c>
      <c r="EG62">
        <v>20050705</v>
      </c>
      <c r="EH62" t="s">
        <v>685</v>
      </c>
      <c r="EI62">
        <v>152</v>
      </c>
      <c r="EJ62" t="s">
        <v>143</v>
      </c>
    </row>
    <row r="63" spans="1:140">
      <c r="A63" t="s">
        <v>160</v>
      </c>
      <c r="B63">
        <v>4</v>
      </c>
      <c r="C63">
        <v>13.2</v>
      </c>
      <c r="D63">
        <v>53342</v>
      </c>
      <c r="E63" t="s">
        <v>577</v>
      </c>
      <c r="F63" t="s">
        <v>145</v>
      </c>
      <c r="G63">
        <v>20051114</v>
      </c>
      <c r="H63" t="s">
        <v>836</v>
      </c>
      <c r="I63" t="s">
        <v>236</v>
      </c>
      <c r="J63">
        <v>20051114</v>
      </c>
      <c r="K63">
        <v>20060514</v>
      </c>
      <c r="L63">
        <v>58</v>
      </c>
      <c r="N63" s="2">
        <f t="shared" si="0"/>
        <v>0</v>
      </c>
      <c r="O63" s="27">
        <f t="shared" si="1"/>
        <v>0.2135</v>
      </c>
      <c r="P63">
        <v>0.2135</v>
      </c>
      <c r="Q63">
        <f t="shared" si="2"/>
        <v>-0.37692530616561054</v>
      </c>
      <c r="R63">
        <f t="shared" si="3"/>
        <v>0</v>
      </c>
      <c r="S63">
        <f t="shared" si="4"/>
        <v>0.2135</v>
      </c>
      <c r="T63" s="36">
        <f t="shared" si="5"/>
        <v>26.4</v>
      </c>
      <c r="U63">
        <f t="shared" si="6"/>
        <v>-0.37692406189097588</v>
      </c>
      <c r="V63" s="26">
        <f t="shared" si="7"/>
        <v>0.37692406189097588</v>
      </c>
      <c r="W63" s="25">
        <f t="shared" si="8"/>
        <v>0.73803007736371984</v>
      </c>
      <c r="X63" s="36">
        <f t="shared" si="9"/>
        <v>24.590764502923314</v>
      </c>
      <c r="Y63">
        <f t="shared" si="10"/>
        <v>0.73803007736371984</v>
      </c>
      <c r="Z63">
        <f t="shared" si="11"/>
        <v>0</v>
      </c>
      <c r="AA63">
        <f t="shared" si="12"/>
        <v>-0.37692406189097588</v>
      </c>
      <c r="AB63">
        <f t="shared" si="13"/>
        <v>0</v>
      </c>
      <c r="AC63">
        <f t="shared" si="14"/>
        <v>0</v>
      </c>
      <c r="AD63">
        <f t="shared" si="15"/>
        <v>0</v>
      </c>
      <c r="AE63">
        <f t="shared" si="16"/>
        <v>0</v>
      </c>
      <c r="AF63">
        <f t="shared" si="17"/>
        <v>0</v>
      </c>
      <c r="AG63" s="2">
        <f t="shared" si="18"/>
        <v>-1.734</v>
      </c>
      <c r="AH63" s="2">
        <f t="shared" si="19"/>
        <v>1.734</v>
      </c>
      <c r="AI63" s="2">
        <f t="shared" si="20"/>
        <v>-2.0659999999999998</v>
      </c>
      <c r="AJ63" s="2">
        <f t="shared" si="21"/>
        <v>2.0659999999999998</v>
      </c>
      <c r="AK63" t="s">
        <v>151</v>
      </c>
      <c r="AL63">
        <v>143.5</v>
      </c>
      <c r="AM63">
        <v>20051112</v>
      </c>
      <c r="AN63" t="s">
        <v>138</v>
      </c>
      <c r="AO63" t="s">
        <v>837</v>
      </c>
      <c r="AP63" t="s">
        <v>838</v>
      </c>
      <c r="AQ63">
        <v>40</v>
      </c>
      <c r="AR63">
        <v>58.99</v>
      </c>
      <c r="AS63">
        <v>52.18</v>
      </c>
      <c r="AT63">
        <v>10.17</v>
      </c>
      <c r="AU63">
        <v>9.1</v>
      </c>
      <c r="AV63">
        <v>9.24</v>
      </c>
      <c r="AW63">
        <v>90</v>
      </c>
      <c r="AX63" t="s">
        <v>839</v>
      </c>
      <c r="AY63">
        <v>40</v>
      </c>
      <c r="AZ63">
        <v>7</v>
      </c>
      <c r="BA63">
        <v>6.2</v>
      </c>
      <c r="BB63">
        <v>13.2</v>
      </c>
      <c r="BC63">
        <v>0</v>
      </c>
      <c r="BD63">
        <v>3147</v>
      </c>
      <c r="BE63">
        <v>3152</v>
      </c>
      <c r="BF63">
        <v>3150</v>
      </c>
      <c r="BG63">
        <v>13.4</v>
      </c>
      <c r="BH63">
        <v>13.6</v>
      </c>
      <c r="BI63">
        <v>13.4</v>
      </c>
      <c r="BJ63">
        <v>2.14</v>
      </c>
      <c r="BK63">
        <v>2.23</v>
      </c>
      <c r="BL63">
        <v>2.19</v>
      </c>
      <c r="BM63">
        <v>3649</v>
      </c>
      <c r="BN63">
        <v>3997</v>
      </c>
      <c r="BO63">
        <v>3821</v>
      </c>
      <c r="BP63">
        <v>1871</v>
      </c>
      <c r="BQ63">
        <v>2129</v>
      </c>
      <c r="BR63">
        <v>2046</v>
      </c>
      <c r="BS63">
        <v>845</v>
      </c>
      <c r="BT63">
        <v>856</v>
      </c>
      <c r="BU63">
        <v>850</v>
      </c>
      <c r="BV63">
        <v>143.4</v>
      </c>
      <c r="BW63">
        <v>143.6</v>
      </c>
      <c r="BX63">
        <v>143.5</v>
      </c>
      <c r="BY63">
        <v>87.7</v>
      </c>
      <c r="BZ63">
        <v>88.2</v>
      </c>
      <c r="CA63">
        <v>87.9</v>
      </c>
      <c r="CB63">
        <v>93.2</v>
      </c>
      <c r="CC63">
        <v>94.1</v>
      </c>
      <c r="CD63">
        <v>93.6</v>
      </c>
      <c r="CE63">
        <v>5.3</v>
      </c>
      <c r="CF63">
        <v>6.1</v>
      </c>
      <c r="CG63">
        <v>5.6</v>
      </c>
      <c r="CH63">
        <v>26.4</v>
      </c>
      <c r="CI63">
        <v>27.3</v>
      </c>
      <c r="CJ63">
        <v>26.7</v>
      </c>
      <c r="CK63">
        <v>267</v>
      </c>
      <c r="CL63">
        <v>293</v>
      </c>
      <c r="CM63">
        <v>273</v>
      </c>
      <c r="CN63">
        <v>9.9</v>
      </c>
      <c r="CO63">
        <v>10.5</v>
      </c>
      <c r="CP63">
        <v>10.3</v>
      </c>
      <c r="CQ63">
        <v>0.5</v>
      </c>
      <c r="CR63">
        <v>0.8</v>
      </c>
      <c r="CS63">
        <v>0.6</v>
      </c>
      <c r="CT63">
        <v>0.48</v>
      </c>
      <c r="CU63">
        <v>0.53</v>
      </c>
      <c r="CV63">
        <v>0.5</v>
      </c>
      <c r="CW63">
        <v>35</v>
      </c>
      <c r="CX63">
        <v>35</v>
      </c>
      <c r="CY63">
        <v>35</v>
      </c>
      <c r="CZ63">
        <v>181</v>
      </c>
      <c r="DA63">
        <v>222</v>
      </c>
      <c r="DB63">
        <v>195</v>
      </c>
      <c r="DC63">
        <v>1660</v>
      </c>
      <c r="DD63">
        <v>720</v>
      </c>
      <c r="DE63">
        <v>540</v>
      </c>
      <c r="DF63">
        <v>1750</v>
      </c>
      <c r="DG63">
        <v>8.3799999999999999E-2</v>
      </c>
      <c r="DH63">
        <v>8.8900000000000007E-2</v>
      </c>
      <c r="DI63">
        <v>8.6400000000000005E-2</v>
      </c>
      <c r="DJ63">
        <v>8.8900000000000007E-2</v>
      </c>
      <c r="DK63">
        <v>9.6500000000000002E-2</v>
      </c>
      <c r="DL63">
        <v>9.2100000000000001E-2</v>
      </c>
      <c r="DM63">
        <v>6.8599999999999994E-2</v>
      </c>
      <c r="DN63">
        <v>7.3700000000000002E-2</v>
      </c>
      <c r="DO63">
        <v>6.9800000000000001E-2</v>
      </c>
      <c r="DP63">
        <v>6.6000000000000003E-2</v>
      </c>
      <c r="DQ63">
        <v>7.1099999999999997E-2</v>
      </c>
      <c r="DR63">
        <v>6.8599999999999994E-2</v>
      </c>
      <c r="DS63">
        <v>6.8599999999999994E-2</v>
      </c>
      <c r="DT63">
        <v>7.3700000000000002E-2</v>
      </c>
      <c r="DU63">
        <v>7.1099999999999997E-2</v>
      </c>
      <c r="DV63">
        <v>5.1000000000000004E-3</v>
      </c>
      <c r="DW63">
        <v>2</v>
      </c>
      <c r="DX63">
        <v>3.56E-2</v>
      </c>
      <c r="DY63">
        <v>205</v>
      </c>
      <c r="DZ63">
        <v>205</v>
      </c>
      <c r="EA63">
        <v>8252</v>
      </c>
      <c r="EB63" t="s">
        <v>188</v>
      </c>
      <c r="EC63">
        <v>1286</v>
      </c>
      <c r="ED63">
        <v>2405</v>
      </c>
      <c r="EE63" t="s">
        <v>142</v>
      </c>
      <c r="EF63">
        <v>165</v>
      </c>
      <c r="EG63">
        <v>20051114</v>
      </c>
      <c r="EH63" t="s">
        <v>836</v>
      </c>
      <c r="EI63" t="s">
        <v>840</v>
      </c>
      <c r="EJ63" t="s">
        <v>143</v>
      </c>
    </row>
    <row r="64" spans="1:140">
      <c r="A64" t="s">
        <v>160</v>
      </c>
      <c r="B64">
        <v>3</v>
      </c>
      <c r="C64">
        <v>11.4</v>
      </c>
      <c r="D64">
        <v>54210</v>
      </c>
      <c r="E64" t="s">
        <v>144</v>
      </c>
      <c r="F64" t="s">
        <v>145</v>
      </c>
      <c r="G64">
        <v>20060128</v>
      </c>
      <c r="H64" t="s">
        <v>849</v>
      </c>
      <c r="I64" t="s">
        <v>295</v>
      </c>
      <c r="J64">
        <v>20060131</v>
      </c>
      <c r="K64" t="s">
        <v>624</v>
      </c>
      <c r="L64">
        <v>59</v>
      </c>
      <c r="N64" s="2">
        <f t="shared" si="0"/>
        <v>0</v>
      </c>
      <c r="O64" s="27">
        <f t="shared" si="1"/>
        <v>1.3362000000000001</v>
      </c>
      <c r="P64">
        <v>1.3362000000000001</v>
      </c>
      <c r="Q64">
        <f t="shared" si="2"/>
        <v>-3.43002449324884E-2</v>
      </c>
      <c r="R64">
        <f t="shared" si="3"/>
        <v>0</v>
      </c>
      <c r="S64">
        <f t="shared" si="4"/>
        <v>1.3362000000000001</v>
      </c>
      <c r="T64" s="36">
        <f t="shared" si="5"/>
        <v>26.4</v>
      </c>
      <c r="U64">
        <f t="shared" si="6"/>
        <v>-3.4299249512780683E-2</v>
      </c>
      <c r="V64" s="26">
        <f t="shared" si="7"/>
        <v>3.4299249512780683E-2</v>
      </c>
      <c r="W64" s="25">
        <f t="shared" si="8"/>
        <v>1.713124061890976</v>
      </c>
      <c r="X64" s="36">
        <f t="shared" si="9"/>
        <v>26.235363602338651</v>
      </c>
      <c r="Y64">
        <f t="shared" si="10"/>
        <v>1.713124061890976</v>
      </c>
      <c r="Z64">
        <f t="shared" si="11"/>
        <v>0</v>
      </c>
      <c r="AA64">
        <f t="shared" si="12"/>
        <v>-3.4299249512780683E-2</v>
      </c>
      <c r="AB64">
        <f t="shared" si="13"/>
        <v>0</v>
      </c>
      <c r="AC64">
        <f t="shared" si="14"/>
        <v>0</v>
      </c>
      <c r="AD64">
        <f t="shared" si="15"/>
        <v>1</v>
      </c>
      <c r="AE64">
        <f t="shared" si="16"/>
        <v>0</v>
      </c>
      <c r="AF64">
        <f t="shared" si="17"/>
        <v>0</v>
      </c>
      <c r="AG64" s="2">
        <f t="shared" si="18"/>
        <v>-1.734</v>
      </c>
      <c r="AH64" s="2">
        <f t="shared" si="19"/>
        <v>1.734</v>
      </c>
      <c r="AI64" s="2">
        <f t="shared" si="20"/>
        <v>-2.0659999999999998</v>
      </c>
      <c r="AJ64" s="2">
        <f t="shared" si="21"/>
        <v>2.0659999999999998</v>
      </c>
      <c r="AK64" t="s">
        <v>147</v>
      </c>
      <c r="AL64">
        <v>143.5</v>
      </c>
      <c r="AM64">
        <v>20060126</v>
      </c>
      <c r="AN64" t="s">
        <v>138</v>
      </c>
      <c r="AO64" t="s">
        <v>307</v>
      </c>
      <c r="AP64" t="s">
        <v>838</v>
      </c>
      <c r="AQ64">
        <v>40</v>
      </c>
      <c r="AR64">
        <v>71.319999999999993</v>
      </c>
      <c r="AS64">
        <v>64.790000000000006</v>
      </c>
      <c r="AT64">
        <v>10.82</v>
      </c>
      <c r="AU64">
        <v>9.98</v>
      </c>
      <c r="AV64">
        <v>10.050000000000001</v>
      </c>
      <c r="AW64">
        <v>90</v>
      </c>
      <c r="AX64" t="s">
        <v>851</v>
      </c>
      <c r="AY64">
        <v>40</v>
      </c>
      <c r="AZ64">
        <v>2.5</v>
      </c>
      <c r="BA64">
        <v>8.9</v>
      </c>
      <c r="BB64">
        <v>11.4</v>
      </c>
      <c r="BC64">
        <v>0</v>
      </c>
      <c r="BD64">
        <v>3147</v>
      </c>
      <c r="BE64">
        <v>3153</v>
      </c>
      <c r="BF64">
        <v>3150</v>
      </c>
      <c r="BG64">
        <v>13.3</v>
      </c>
      <c r="BH64">
        <v>13.8</v>
      </c>
      <c r="BI64">
        <v>13.5</v>
      </c>
      <c r="BJ64">
        <v>2.21</v>
      </c>
      <c r="BK64">
        <v>2.4</v>
      </c>
      <c r="BL64">
        <v>2.31</v>
      </c>
      <c r="BM64">
        <v>4384.8</v>
      </c>
      <c r="BN64">
        <v>4853.7</v>
      </c>
      <c r="BO64">
        <v>4658.8</v>
      </c>
      <c r="BP64">
        <v>1920.4</v>
      </c>
      <c r="BQ64">
        <v>2033.7</v>
      </c>
      <c r="BR64">
        <v>1981</v>
      </c>
      <c r="BS64">
        <v>844</v>
      </c>
      <c r="BT64">
        <v>855</v>
      </c>
      <c r="BU64">
        <v>849</v>
      </c>
      <c r="BV64">
        <v>143.6</v>
      </c>
      <c r="BW64">
        <v>143.69999999999999</v>
      </c>
      <c r="BX64">
        <v>143.6</v>
      </c>
      <c r="BY64">
        <v>87.5</v>
      </c>
      <c r="BZ64">
        <v>88.4</v>
      </c>
      <c r="CA64">
        <v>87.9</v>
      </c>
      <c r="CB64">
        <v>93.5</v>
      </c>
      <c r="CC64">
        <v>94.6</v>
      </c>
      <c r="CD64">
        <v>94</v>
      </c>
      <c r="CE64">
        <v>5.8</v>
      </c>
      <c r="CF64">
        <v>6.6</v>
      </c>
      <c r="CG64">
        <v>6.1</v>
      </c>
      <c r="CH64">
        <v>27.4</v>
      </c>
      <c r="CI64">
        <v>38.200000000000003</v>
      </c>
      <c r="CJ64">
        <v>29.2</v>
      </c>
      <c r="CK64">
        <v>257</v>
      </c>
      <c r="CL64">
        <v>284</v>
      </c>
      <c r="CM64">
        <v>280</v>
      </c>
      <c r="CN64">
        <v>10.1</v>
      </c>
      <c r="CO64">
        <v>10.6</v>
      </c>
      <c r="CP64">
        <v>10.3</v>
      </c>
      <c r="CQ64">
        <v>0.1</v>
      </c>
      <c r="CR64">
        <v>0.5</v>
      </c>
      <c r="CS64">
        <v>0.2</v>
      </c>
      <c r="CT64">
        <v>0.49</v>
      </c>
      <c r="CU64">
        <v>0.51</v>
      </c>
      <c r="CV64">
        <v>0.5</v>
      </c>
      <c r="CW64">
        <v>35</v>
      </c>
      <c r="CX64">
        <v>35</v>
      </c>
      <c r="CY64">
        <v>35</v>
      </c>
      <c r="CZ64">
        <v>169.9</v>
      </c>
      <c r="DA64">
        <v>190.2</v>
      </c>
      <c r="DB64">
        <v>177.6</v>
      </c>
      <c r="DC64">
        <v>1660</v>
      </c>
      <c r="DD64">
        <v>720</v>
      </c>
      <c r="DE64">
        <v>540</v>
      </c>
      <c r="DF64">
        <v>1750</v>
      </c>
      <c r="DG64">
        <v>7.8700000000000006E-2</v>
      </c>
      <c r="DH64">
        <v>8.1299999999999997E-2</v>
      </c>
      <c r="DI64">
        <v>0.08</v>
      </c>
      <c r="DJ64">
        <v>9.9099999999999994E-2</v>
      </c>
      <c r="DK64">
        <v>0.1016</v>
      </c>
      <c r="DL64">
        <v>0.1003</v>
      </c>
      <c r="DM64">
        <v>6.0999999999999999E-2</v>
      </c>
      <c r="DN64">
        <v>6.6000000000000003E-2</v>
      </c>
      <c r="DO64">
        <v>6.4100000000000004E-2</v>
      </c>
      <c r="DP64">
        <v>7.3700000000000002E-2</v>
      </c>
      <c r="DQ64">
        <v>7.6200000000000004E-2</v>
      </c>
      <c r="DR64">
        <v>7.5600000000000001E-2</v>
      </c>
      <c r="DS64">
        <v>6.3500000000000001E-2</v>
      </c>
      <c r="DT64">
        <v>7.1099999999999997E-2</v>
      </c>
      <c r="DU64">
        <v>6.7299999999999999E-2</v>
      </c>
      <c r="DV64">
        <v>2.5000000000000001E-3</v>
      </c>
      <c r="DW64">
        <v>16</v>
      </c>
      <c r="DX64">
        <v>4.0599999999999997E-2</v>
      </c>
      <c r="DY64" t="s">
        <v>811</v>
      </c>
      <c r="DZ64">
        <v>152</v>
      </c>
      <c r="EA64">
        <v>8252</v>
      </c>
      <c r="EB64" t="s">
        <v>188</v>
      </c>
      <c r="EC64">
        <v>1219</v>
      </c>
      <c r="ED64">
        <v>2405</v>
      </c>
      <c r="EE64" t="s">
        <v>142</v>
      </c>
      <c r="EF64">
        <v>169</v>
      </c>
      <c r="EG64">
        <v>20060128</v>
      </c>
      <c r="EH64" t="s">
        <v>849</v>
      </c>
      <c r="EI64">
        <v>152</v>
      </c>
      <c r="EJ64" t="s">
        <v>143</v>
      </c>
    </row>
    <row r="65" spans="1:140">
      <c r="A65" t="s">
        <v>160</v>
      </c>
      <c r="B65">
        <v>3</v>
      </c>
      <c r="C65">
        <v>11.2</v>
      </c>
      <c r="D65">
        <v>54213</v>
      </c>
      <c r="E65">
        <v>1009</v>
      </c>
      <c r="F65" t="s">
        <v>145</v>
      </c>
      <c r="G65">
        <v>20060204</v>
      </c>
      <c r="H65" t="s">
        <v>852</v>
      </c>
      <c r="I65" t="s">
        <v>236</v>
      </c>
      <c r="J65">
        <v>20060206</v>
      </c>
      <c r="K65">
        <v>20060804</v>
      </c>
      <c r="L65">
        <v>60</v>
      </c>
      <c r="N65" s="2">
        <f t="shared" si="0"/>
        <v>0</v>
      </c>
      <c r="O65" s="27">
        <f t="shared" si="1"/>
        <v>-1.2150000000000001</v>
      </c>
      <c r="P65">
        <v>-1.2150000000000001</v>
      </c>
      <c r="Q65">
        <f t="shared" si="2"/>
        <v>-0.27044019594599072</v>
      </c>
      <c r="R65">
        <f t="shared" si="3"/>
        <v>0</v>
      </c>
      <c r="S65">
        <f t="shared" si="4"/>
        <v>-1.2150000000000001</v>
      </c>
      <c r="T65" s="36">
        <f t="shared" si="5"/>
        <v>26.4</v>
      </c>
      <c r="U65">
        <f t="shared" si="6"/>
        <v>-0.27043939961022456</v>
      </c>
      <c r="V65" s="26">
        <f t="shared" si="7"/>
        <v>0.27043939961022456</v>
      </c>
      <c r="W65" s="25">
        <f t="shared" si="8"/>
        <v>-1.1807007504872193</v>
      </c>
      <c r="X65" s="36">
        <f t="shared" si="9"/>
        <v>25.101890881870922</v>
      </c>
      <c r="Y65">
        <f t="shared" si="10"/>
        <v>-1.1807007504872193</v>
      </c>
      <c r="Z65">
        <f t="shared" si="11"/>
        <v>0</v>
      </c>
      <c r="AA65">
        <f t="shared" si="12"/>
        <v>-0.27043939961022456</v>
      </c>
      <c r="AB65">
        <f t="shared" si="13"/>
        <v>0</v>
      </c>
      <c r="AC65">
        <f t="shared" si="14"/>
        <v>0</v>
      </c>
      <c r="AD65">
        <f t="shared" si="15"/>
        <v>0</v>
      </c>
      <c r="AE65">
        <f t="shared" si="16"/>
        <v>0</v>
      </c>
      <c r="AF65">
        <f t="shared" si="17"/>
        <v>0</v>
      </c>
      <c r="AG65" s="2">
        <f t="shared" si="18"/>
        <v>-1.734</v>
      </c>
      <c r="AH65" s="2">
        <f t="shared" si="19"/>
        <v>1.734</v>
      </c>
      <c r="AI65" s="2">
        <f t="shared" si="20"/>
        <v>-2.0659999999999998</v>
      </c>
      <c r="AJ65" s="2">
        <f t="shared" si="21"/>
        <v>2.0659999999999998</v>
      </c>
      <c r="AK65" t="s">
        <v>151</v>
      </c>
      <c r="AL65">
        <v>143.5</v>
      </c>
      <c r="AM65">
        <v>20060202</v>
      </c>
      <c r="AN65" t="s">
        <v>138</v>
      </c>
      <c r="AO65" t="s">
        <v>853</v>
      </c>
      <c r="AP65" t="s">
        <v>838</v>
      </c>
      <c r="AQ65">
        <v>40</v>
      </c>
      <c r="AR65">
        <v>63.57</v>
      </c>
      <c r="AS65">
        <v>55.29</v>
      </c>
      <c r="AT65">
        <v>10.53</v>
      </c>
      <c r="AU65">
        <v>9.33</v>
      </c>
      <c r="AV65">
        <v>9.4499999999999993</v>
      </c>
      <c r="AW65">
        <v>90</v>
      </c>
      <c r="AX65" t="s">
        <v>854</v>
      </c>
      <c r="AY65">
        <v>40</v>
      </c>
      <c r="AZ65">
        <v>5.5</v>
      </c>
      <c r="BA65">
        <v>5.7</v>
      </c>
      <c r="BB65">
        <v>11.2</v>
      </c>
      <c r="BC65">
        <v>0</v>
      </c>
      <c r="BD65">
        <v>3148</v>
      </c>
      <c r="BE65">
        <v>3153</v>
      </c>
      <c r="BF65">
        <v>3150</v>
      </c>
      <c r="BG65">
        <v>13.2</v>
      </c>
      <c r="BH65">
        <v>13.6</v>
      </c>
      <c r="BI65">
        <v>13.5</v>
      </c>
      <c r="BJ65">
        <v>2.2400000000000002</v>
      </c>
      <c r="BK65">
        <v>2.44</v>
      </c>
      <c r="BL65">
        <v>2.33</v>
      </c>
      <c r="BM65">
        <v>4951.7</v>
      </c>
      <c r="BN65">
        <v>5450.6</v>
      </c>
      <c r="BO65">
        <v>5180.5</v>
      </c>
      <c r="BP65">
        <v>1582.9</v>
      </c>
      <c r="BQ65">
        <v>2085.1999999999998</v>
      </c>
      <c r="BR65">
        <v>1867.4</v>
      </c>
      <c r="BS65">
        <v>835</v>
      </c>
      <c r="BT65">
        <v>856</v>
      </c>
      <c r="BU65">
        <v>849</v>
      </c>
      <c r="BV65">
        <v>143.5</v>
      </c>
      <c r="BW65">
        <v>143.69999999999999</v>
      </c>
      <c r="BX65">
        <v>143.6</v>
      </c>
      <c r="BY65">
        <v>87.4</v>
      </c>
      <c r="BZ65">
        <v>88.4</v>
      </c>
      <c r="CA65">
        <v>87.8</v>
      </c>
      <c r="CB65">
        <v>92.9</v>
      </c>
      <c r="CC65">
        <v>94</v>
      </c>
      <c r="CD65">
        <v>93.4</v>
      </c>
      <c r="CE65">
        <v>5.3</v>
      </c>
      <c r="CF65">
        <v>6.1</v>
      </c>
      <c r="CG65">
        <v>5.6</v>
      </c>
      <c r="CH65">
        <v>27.6</v>
      </c>
      <c r="CI65">
        <v>38.1</v>
      </c>
      <c r="CJ65">
        <v>32.1</v>
      </c>
      <c r="CK65">
        <v>270</v>
      </c>
      <c r="CL65">
        <v>285</v>
      </c>
      <c r="CM65">
        <v>279</v>
      </c>
      <c r="CN65">
        <v>9.9</v>
      </c>
      <c r="CO65">
        <v>10.4</v>
      </c>
      <c r="CP65">
        <v>10.199999999999999</v>
      </c>
      <c r="CQ65">
        <v>0.1</v>
      </c>
      <c r="CR65">
        <v>0.3</v>
      </c>
      <c r="CS65">
        <v>0.2</v>
      </c>
      <c r="CT65">
        <v>0.48</v>
      </c>
      <c r="CU65">
        <v>0.51</v>
      </c>
      <c r="CV65">
        <v>0.5</v>
      </c>
      <c r="CW65">
        <v>35</v>
      </c>
      <c r="CX65">
        <v>35</v>
      </c>
      <c r="CY65">
        <v>35</v>
      </c>
      <c r="CZ65">
        <v>162.19999999999999</v>
      </c>
      <c r="DA65">
        <v>192.7</v>
      </c>
      <c r="DB65">
        <v>174.4</v>
      </c>
      <c r="DC65">
        <v>1660</v>
      </c>
      <c r="DD65">
        <v>720</v>
      </c>
      <c r="DE65">
        <v>540</v>
      </c>
      <c r="DF65">
        <v>1750</v>
      </c>
      <c r="DG65">
        <v>7.3700000000000002E-2</v>
      </c>
      <c r="DH65">
        <v>8.1299999999999997E-2</v>
      </c>
      <c r="DI65">
        <v>7.6700000000000004E-2</v>
      </c>
      <c r="DJ65">
        <v>9.4E-2</v>
      </c>
      <c r="DK65">
        <v>0.1016</v>
      </c>
      <c r="DL65">
        <v>9.8400000000000001E-2</v>
      </c>
      <c r="DM65">
        <v>6.0999999999999999E-2</v>
      </c>
      <c r="DN65">
        <v>6.6000000000000003E-2</v>
      </c>
      <c r="DO65">
        <v>6.3500000000000001E-2</v>
      </c>
      <c r="DP65">
        <v>6.3500000000000001E-2</v>
      </c>
      <c r="DQ65">
        <v>6.8599999999999994E-2</v>
      </c>
      <c r="DR65">
        <v>6.6000000000000003E-2</v>
      </c>
      <c r="DS65">
        <v>5.5899999999999998E-2</v>
      </c>
      <c r="DT65">
        <v>6.0999999999999999E-2</v>
      </c>
      <c r="DU65">
        <v>5.8400000000000001E-2</v>
      </c>
      <c r="DV65">
        <v>5.1000000000000004E-3</v>
      </c>
      <c r="DW65">
        <v>17</v>
      </c>
      <c r="DX65">
        <v>4.8300000000000003E-2</v>
      </c>
      <c r="DY65" t="s">
        <v>811</v>
      </c>
      <c r="DZ65">
        <v>152</v>
      </c>
      <c r="EA65">
        <v>8252</v>
      </c>
      <c r="EB65" t="s">
        <v>188</v>
      </c>
      <c r="EC65">
        <v>1219</v>
      </c>
      <c r="ED65">
        <v>2405</v>
      </c>
      <c r="EE65" t="s">
        <v>142</v>
      </c>
      <c r="EF65" t="s">
        <v>855</v>
      </c>
      <c r="EG65">
        <v>20060204</v>
      </c>
      <c r="EH65" t="s">
        <v>852</v>
      </c>
      <c r="EI65">
        <v>152</v>
      </c>
      <c r="EJ65" t="s">
        <v>143</v>
      </c>
    </row>
    <row r="66" spans="1:140">
      <c r="A66" t="s">
        <v>160</v>
      </c>
      <c r="B66">
        <v>4</v>
      </c>
      <c r="C66">
        <v>14.6</v>
      </c>
      <c r="D66">
        <v>44913</v>
      </c>
      <c r="E66">
        <v>1009</v>
      </c>
      <c r="F66" t="s">
        <v>145</v>
      </c>
      <c r="G66">
        <v>20060322</v>
      </c>
      <c r="H66" t="s">
        <v>858</v>
      </c>
      <c r="I66" t="s">
        <v>236</v>
      </c>
      <c r="J66">
        <v>20060323</v>
      </c>
      <c r="K66">
        <v>20060922</v>
      </c>
      <c r="L66">
        <v>61</v>
      </c>
      <c r="N66" s="2">
        <f t="shared" si="0"/>
        <v>0</v>
      </c>
      <c r="O66" s="27">
        <f t="shared" si="1"/>
        <v>0.37380000000000002</v>
      </c>
      <c r="P66">
        <v>0.37380000000000002</v>
      </c>
      <c r="Q66">
        <f t="shared" si="2"/>
        <v>-0.1415921567567926</v>
      </c>
      <c r="R66">
        <f t="shared" si="3"/>
        <v>0</v>
      </c>
      <c r="S66">
        <f t="shared" si="4"/>
        <v>0.37380000000000002</v>
      </c>
      <c r="T66" s="36">
        <f t="shared" si="5"/>
        <v>26.4</v>
      </c>
      <c r="U66">
        <f t="shared" si="6"/>
        <v>-0.14159151968817968</v>
      </c>
      <c r="V66" s="26">
        <f t="shared" si="7"/>
        <v>0.14159151968817968</v>
      </c>
      <c r="W66" s="25">
        <f t="shared" si="8"/>
        <v>0.64423939961022458</v>
      </c>
      <c r="X66" s="36">
        <f t="shared" si="9"/>
        <v>25.720360705496738</v>
      </c>
      <c r="Y66">
        <f t="shared" si="10"/>
        <v>0.64423939961022458</v>
      </c>
      <c r="Z66">
        <f t="shared" si="11"/>
        <v>0</v>
      </c>
      <c r="AA66">
        <f t="shared" si="12"/>
        <v>-0.14159151968817968</v>
      </c>
      <c r="AB66">
        <f t="shared" si="13"/>
        <v>0</v>
      </c>
      <c r="AC66">
        <f t="shared" si="14"/>
        <v>0</v>
      </c>
      <c r="AD66">
        <f t="shared" si="15"/>
        <v>0</v>
      </c>
      <c r="AE66">
        <f t="shared" si="16"/>
        <v>0</v>
      </c>
      <c r="AF66">
        <f t="shared" si="17"/>
        <v>0</v>
      </c>
      <c r="AG66" s="2">
        <f t="shared" si="18"/>
        <v>-1.734</v>
      </c>
      <c r="AH66" s="2">
        <f t="shared" si="19"/>
        <v>1.734</v>
      </c>
      <c r="AI66" s="2">
        <f t="shared" si="20"/>
        <v>-2.0659999999999998</v>
      </c>
      <c r="AJ66" s="2">
        <f t="shared" si="21"/>
        <v>2.0659999999999998</v>
      </c>
      <c r="AK66" t="s">
        <v>151</v>
      </c>
      <c r="AL66">
        <v>143.5</v>
      </c>
      <c r="AM66">
        <v>20060320</v>
      </c>
      <c r="AN66" t="s">
        <v>138</v>
      </c>
      <c r="AO66" t="s">
        <v>859</v>
      </c>
      <c r="AP66" t="s">
        <v>838</v>
      </c>
      <c r="AQ66">
        <v>40</v>
      </c>
      <c r="AR66">
        <v>63.8</v>
      </c>
      <c r="AS66">
        <v>55.24</v>
      </c>
      <c r="AT66">
        <v>10.52</v>
      </c>
      <c r="AU66">
        <v>9.3000000000000007</v>
      </c>
      <c r="AV66">
        <v>9.35</v>
      </c>
      <c r="AW66">
        <v>60</v>
      </c>
      <c r="AX66" t="s">
        <v>860</v>
      </c>
      <c r="AY66">
        <v>40</v>
      </c>
      <c r="AZ66">
        <v>8.1999999999999993</v>
      </c>
      <c r="BA66">
        <v>6.4</v>
      </c>
      <c r="BB66">
        <v>14.6</v>
      </c>
      <c r="BC66">
        <v>0</v>
      </c>
      <c r="BD66">
        <v>3146</v>
      </c>
      <c r="BE66">
        <v>3152</v>
      </c>
      <c r="BF66">
        <v>3150</v>
      </c>
      <c r="BG66">
        <v>13.3</v>
      </c>
      <c r="BH66">
        <v>13.6</v>
      </c>
      <c r="BI66">
        <v>13.5</v>
      </c>
      <c r="BJ66">
        <v>2.1800000000000002</v>
      </c>
      <c r="BK66">
        <v>2.27</v>
      </c>
      <c r="BL66">
        <v>2.23</v>
      </c>
      <c r="BM66">
        <v>3700</v>
      </c>
      <c r="BN66">
        <v>4179</v>
      </c>
      <c r="BO66">
        <v>4000</v>
      </c>
      <c r="BP66">
        <v>2002</v>
      </c>
      <c r="BQ66">
        <v>2407</v>
      </c>
      <c r="BR66">
        <v>2249</v>
      </c>
      <c r="BS66">
        <v>842</v>
      </c>
      <c r="BT66">
        <v>861</v>
      </c>
      <c r="BU66">
        <v>849</v>
      </c>
      <c r="BV66">
        <v>143.4</v>
      </c>
      <c r="BW66">
        <v>143.6</v>
      </c>
      <c r="BX66">
        <v>143.5</v>
      </c>
      <c r="BY66">
        <v>87.7</v>
      </c>
      <c r="BZ66">
        <v>88.2</v>
      </c>
      <c r="CA66">
        <v>87.9</v>
      </c>
      <c r="CB66">
        <v>93.3</v>
      </c>
      <c r="CC66">
        <v>93.8</v>
      </c>
      <c r="CD66">
        <v>93.5</v>
      </c>
      <c r="CE66">
        <v>5.4</v>
      </c>
      <c r="CF66">
        <v>5.7</v>
      </c>
      <c r="CG66">
        <v>5.6</v>
      </c>
      <c r="CH66">
        <v>25.8</v>
      </c>
      <c r="CI66">
        <v>27.2</v>
      </c>
      <c r="CJ66">
        <v>26.5</v>
      </c>
      <c r="CK66">
        <v>269</v>
      </c>
      <c r="CL66">
        <v>280</v>
      </c>
      <c r="CM66">
        <v>273</v>
      </c>
      <c r="CN66">
        <v>8.8000000000000007</v>
      </c>
      <c r="CO66">
        <v>9.5</v>
      </c>
      <c r="CP66">
        <v>9</v>
      </c>
      <c r="CQ66">
        <v>0.4</v>
      </c>
      <c r="CR66">
        <v>0.8</v>
      </c>
      <c r="CS66">
        <v>0.6</v>
      </c>
      <c r="CT66">
        <v>0.48</v>
      </c>
      <c r="CU66">
        <v>0.51</v>
      </c>
      <c r="CV66">
        <v>0.5</v>
      </c>
      <c r="CW66">
        <v>35</v>
      </c>
      <c r="CX66">
        <v>35</v>
      </c>
      <c r="CY66">
        <v>35</v>
      </c>
      <c r="CZ66">
        <v>306</v>
      </c>
      <c r="DA66">
        <v>343</v>
      </c>
      <c r="DB66">
        <v>328</v>
      </c>
      <c r="DC66">
        <v>1660</v>
      </c>
      <c r="DD66">
        <v>720</v>
      </c>
      <c r="DE66">
        <v>540</v>
      </c>
      <c r="DF66">
        <v>1780</v>
      </c>
      <c r="DG66">
        <v>7.6200000000000004E-2</v>
      </c>
      <c r="DH66">
        <v>8.3799999999999999E-2</v>
      </c>
      <c r="DI66">
        <v>0.08</v>
      </c>
      <c r="DJ66">
        <v>9.9099999999999994E-2</v>
      </c>
      <c r="DK66">
        <v>0.1041</v>
      </c>
      <c r="DL66">
        <v>0.10100000000000001</v>
      </c>
      <c r="DM66">
        <v>6.0999999999999999E-2</v>
      </c>
      <c r="DN66">
        <v>6.3500000000000001E-2</v>
      </c>
      <c r="DO66">
        <v>6.2199999999999998E-2</v>
      </c>
      <c r="DP66">
        <v>5.0799999999999998E-2</v>
      </c>
      <c r="DQ66">
        <v>5.0799999999999998E-2</v>
      </c>
      <c r="DR66">
        <v>5.0799999999999998E-2</v>
      </c>
      <c r="DS66">
        <v>7.1099999999999997E-2</v>
      </c>
      <c r="DT66">
        <v>7.6200000000000004E-2</v>
      </c>
      <c r="DU66">
        <v>7.3700000000000002E-2</v>
      </c>
      <c r="DV66">
        <v>0</v>
      </c>
      <c r="DW66">
        <v>18</v>
      </c>
      <c r="DX66">
        <v>6.0999999999999999E-2</v>
      </c>
      <c r="DY66">
        <v>205</v>
      </c>
      <c r="DZ66">
        <v>205</v>
      </c>
      <c r="EA66">
        <v>8252</v>
      </c>
      <c r="EB66" t="s">
        <v>188</v>
      </c>
      <c r="EC66">
        <v>1236</v>
      </c>
      <c r="ED66">
        <v>2405</v>
      </c>
      <c r="EE66" t="s">
        <v>142</v>
      </c>
      <c r="EF66">
        <v>181</v>
      </c>
      <c r="EG66">
        <v>20060322</v>
      </c>
      <c r="EH66" t="s">
        <v>858</v>
      </c>
      <c r="EI66" t="s">
        <v>840</v>
      </c>
      <c r="EJ66" t="s">
        <v>143</v>
      </c>
    </row>
    <row r="67" spans="1:140">
      <c r="A67" t="s">
        <v>160</v>
      </c>
      <c r="B67">
        <v>3</v>
      </c>
      <c r="C67">
        <v>9.8000000000000007</v>
      </c>
      <c r="D67">
        <v>60339</v>
      </c>
      <c r="E67" t="s">
        <v>144</v>
      </c>
      <c r="F67" t="s">
        <v>145</v>
      </c>
      <c r="G67">
        <v>20060724</v>
      </c>
      <c r="H67" t="s">
        <v>202</v>
      </c>
      <c r="I67" t="s">
        <v>236</v>
      </c>
      <c r="J67">
        <v>20060725</v>
      </c>
      <c r="K67">
        <v>20070124</v>
      </c>
      <c r="L67">
        <v>62</v>
      </c>
      <c r="N67" s="2">
        <f t="shared" si="0"/>
        <v>0</v>
      </c>
      <c r="O67" s="27">
        <f t="shared" si="1"/>
        <v>0.64659999999999995</v>
      </c>
      <c r="P67">
        <v>0.64659999999999995</v>
      </c>
      <c r="Q67">
        <f t="shared" si="2"/>
        <v>1.604627459456591E-2</v>
      </c>
      <c r="R67">
        <f t="shared" si="3"/>
        <v>0</v>
      </c>
      <c r="S67">
        <f t="shared" si="4"/>
        <v>0.64659999999999995</v>
      </c>
      <c r="T67" s="36">
        <f t="shared" si="5"/>
        <v>26.4</v>
      </c>
      <c r="U67">
        <f t="shared" si="6"/>
        <v>1.6046784249456242E-2</v>
      </c>
      <c r="V67" s="26">
        <f t="shared" si="7"/>
        <v>-1.6046784249456242E-2</v>
      </c>
      <c r="W67" s="25">
        <f t="shared" si="8"/>
        <v>0.78819151968817969</v>
      </c>
      <c r="X67" s="36">
        <f t="shared" si="9"/>
        <v>26.477024564397389</v>
      </c>
      <c r="Y67">
        <f t="shared" si="10"/>
        <v>0.78819151968817969</v>
      </c>
      <c r="Z67">
        <f t="shared" si="11"/>
        <v>0</v>
      </c>
      <c r="AA67">
        <f t="shared" si="12"/>
        <v>1.6046784249456242E-2</v>
      </c>
      <c r="AB67">
        <f t="shared" si="13"/>
        <v>0</v>
      </c>
      <c r="AC67">
        <f t="shared" si="14"/>
        <v>0</v>
      </c>
      <c r="AD67">
        <f t="shared" si="15"/>
        <v>0</v>
      </c>
      <c r="AE67">
        <f t="shared" si="16"/>
        <v>0</v>
      </c>
      <c r="AF67">
        <f t="shared" si="17"/>
        <v>0</v>
      </c>
      <c r="AG67" s="2">
        <f t="shared" si="18"/>
        <v>-1.734</v>
      </c>
      <c r="AH67" s="2">
        <f t="shared" si="19"/>
        <v>1.734</v>
      </c>
      <c r="AI67" s="2">
        <f t="shared" si="20"/>
        <v>-2.0659999999999998</v>
      </c>
      <c r="AJ67" s="2">
        <f t="shared" si="21"/>
        <v>2.0659999999999998</v>
      </c>
      <c r="AK67" t="s">
        <v>147</v>
      </c>
      <c r="AL67">
        <v>143.5</v>
      </c>
      <c r="AM67">
        <v>20060722</v>
      </c>
      <c r="AN67" t="s">
        <v>138</v>
      </c>
      <c r="AO67" t="s">
        <v>255</v>
      </c>
      <c r="AP67" t="s">
        <v>879</v>
      </c>
      <c r="AQ67">
        <v>40</v>
      </c>
      <c r="AR67">
        <v>70.97</v>
      </c>
      <c r="AS67">
        <v>65.84</v>
      </c>
      <c r="AT67">
        <v>10.8</v>
      </c>
      <c r="AU67">
        <v>10.11</v>
      </c>
      <c r="AV67">
        <v>10.199999999999999</v>
      </c>
      <c r="AW67">
        <v>40</v>
      </c>
      <c r="AX67" t="s">
        <v>892</v>
      </c>
      <c r="AY67">
        <v>40</v>
      </c>
      <c r="AZ67">
        <v>5.9</v>
      </c>
      <c r="BA67">
        <v>3.9</v>
      </c>
      <c r="BB67">
        <v>9.8000000000000007</v>
      </c>
      <c r="BC67">
        <v>0</v>
      </c>
      <c r="BD67">
        <v>3146</v>
      </c>
      <c r="BE67">
        <v>3152</v>
      </c>
      <c r="BF67">
        <v>3150</v>
      </c>
      <c r="BG67">
        <v>13.2</v>
      </c>
      <c r="BH67">
        <v>13.7</v>
      </c>
      <c r="BI67">
        <v>13.5</v>
      </c>
      <c r="BJ67">
        <v>2.21</v>
      </c>
      <c r="BK67">
        <v>2.3199999999999998</v>
      </c>
      <c r="BL67">
        <v>2.27</v>
      </c>
      <c r="BM67">
        <v>4662.8999999999996</v>
      </c>
      <c r="BN67">
        <v>5210</v>
      </c>
      <c r="BO67">
        <v>4943</v>
      </c>
      <c r="BP67">
        <v>1905.8</v>
      </c>
      <c r="BQ67">
        <v>2254</v>
      </c>
      <c r="BR67">
        <v>2045.3</v>
      </c>
      <c r="BS67">
        <v>840</v>
      </c>
      <c r="BT67">
        <v>864</v>
      </c>
      <c r="BU67">
        <v>850</v>
      </c>
      <c r="BV67">
        <v>143.5</v>
      </c>
      <c r="BW67">
        <v>143.6</v>
      </c>
      <c r="BX67">
        <v>143.5</v>
      </c>
      <c r="BY67">
        <v>87.6</v>
      </c>
      <c r="BZ67">
        <v>88.2</v>
      </c>
      <c r="CA67">
        <v>87.9</v>
      </c>
      <c r="CB67">
        <v>93.1</v>
      </c>
      <c r="CC67">
        <v>93.9</v>
      </c>
      <c r="CD67">
        <v>93.5</v>
      </c>
      <c r="CE67">
        <v>5.5</v>
      </c>
      <c r="CF67">
        <v>5.7</v>
      </c>
      <c r="CG67">
        <v>5.6</v>
      </c>
      <c r="CH67">
        <v>28.4</v>
      </c>
      <c r="CI67">
        <v>41.2</v>
      </c>
      <c r="CJ67">
        <v>34.700000000000003</v>
      </c>
      <c r="CK67">
        <v>272</v>
      </c>
      <c r="CL67">
        <v>282</v>
      </c>
      <c r="CM67">
        <v>275</v>
      </c>
      <c r="CN67">
        <v>10</v>
      </c>
      <c r="CO67">
        <v>11</v>
      </c>
      <c r="CP67">
        <v>10.7</v>
      </c>
      <c r="CQ67">
        <v>0.5</v>
      </c>
      <c r="CR67">
        <v>0.6</v>
      </c>
      <c r="CS67">
        <v>0.5</v>
      </c>
      <c r="CT67">
        <v>0.48</v>
      </c>
      <c r="CU67">
        <v>0.52</v>
      </c>
      <c r="CV67">
        <v>0.5</v>
      </c>
      <c r="CW67">
        <v>35</v>
      </c>
      <c r="CX67">
        <v>35</v>
      </c>
      <c r="CY67">
        <v>35</v>
      </c>
      <c r="CZ67">
        <v>43.7</v>
      </c>
      <c r="DA67">
        <v>80.3</v>
      </c>
      <c r="DB67">
        <v>65.2</v>
      </c>
      <c r="DC67">
        <v>1660</v>
      </c>
      <c r="DD67">
        <v>720</v>
      </c>
      <c r="DE67">
        <v>540</v>
      </c>
      <c r="DF67">
        <v>1800</v>
      </c>
      <c r="DG67">
        <v>8.3799999999999999E-2</v>
      </c>
      <c r="DH67">
        <v>8.8900000000000007E-2</v>
      </c>
      <c r="DI67">
        <v>8.6400000000000005E-2</v>
      </c>
      <c r="DJ67">
        <v>9.4E-2</v>
      </c>
      <c r="DK67">
        <v>0.1016</v>
      </c>
      <c r="DL67">
        <v>9.7799999999999998E-2</v>
      </c>
      <c r="DM67">
        <v>6.3500000000000001E-2</v>
      </c>
      <c r="DN67">
        <v>6.6000000000000003E-2</v>
      </c>
      <c r="DO67">
        <v>6.4799999999999996E-2</v>
      </c>
      <c r="DP67">
        <v>6.6000000000000003E-2</v>
      </c>
      <c r="DQ67">
        <v>7.6200000000000004E-2</v>
      </c>
      <c r="DR67">
        <v>7.1099999999999997E-2</v>
      </c>
      <c r="DS67">
        <v>5.8400000000000001E-2</v>
      </c>
      <c r="DT67">
        <v>6.3500000000000001E-2</v>
      </c>
      <c r="DU67">
        <v>6.0999999999999999E-2</v>
      </c>
      <c r="DV67">
        <v>2.5000000000000001E-3</v>
      </c>
      <c r="DW67">
        <v>5</v>
      </c>
      <c r="DX67">
        <v>4.8300000000000003E-2</v>
      </c>
      <c r="DY67" t="s">
        <v>893</v>
      </c>
      <c r="DZ67">
        <v>152</v>
      </c>
      <c r="EA67">
        <v>8252</v>
      </c>
      <c r="EB67" t="s">
        <v>188</v>
      </c>
      <c r="EC67">
        <v>1295</v>
      </c>
      <c r="ED67">
        <v>2405</v>
      </c>
      <c r="EE67" t="s">
        <v>142</v>
      </c>
      <c r="EF67" t="s">
        <v>894</v>
      </c>
      <c r="EG67">
        <v>20060724</v>
      </c>
      <c r="EH67" t="s">
        <v>202</v>
      </c>
      <c r="EI67">
        <v>152</v>
      </c>
      <c r="EJ67" t="s">
        <v>143</v>
      </c>
    </row>
    <row r="68" spans="1:140">
      <c r="A68" t="s">
        <v>160</v>
      </c>
      <c r="B68">
        <v>5</v>
      </c>
      <c r="C68">
        <v>14.2</v>
      </c>
      <c r="D68">
        <v>60336</v>
      </c>
      <c r="E68" t="s">
        <v>577</v>
      </c>
      <c r="F68" t="s">
        <v>145</v>
      </c>
      <c r="G68">
        <v>20060729</v>
      </c>
      <c r="H68" t="s">
        <v>757</v>
      </c>
      <c r="I68" t="s">
        <v>236</v>
      </c>
      <c r="J68">
        <v>20060731</v>
      </c>
      <c r="K68">
        <v>20070129</v>
      </c>
      <c r="L68">
        <v>63</v>
      </c>
      <c r="N68" s="2">
        <f t="shared" si="0"/>
        <v>0</v>
      </c>
      <c r="O68" s="27">
        <f t="shared" si="1"/>
        <v>0.56940000000000002</v>
      </c>
      <c r="P68">
        <v>0.56940000000000002</v>
      </c>
      <c r="Q68">
        <f t="shared" si="2"/>
        <v>0.12671701967565274</v>
      </c>
      <c r="R68">
        <f t="shared" si="3"/>
        <v>0</v>
      </c>
      <c r="S68">
        <f t="shared" si="4"/>
        <v>0.56940000000000002</v>
      </c>
      <c r="T68" s="36">
        <f t="shared" si="5"/>
        <v>26.4</v>
      </c>
      <c r="U68">
        <f t="shared" si="6"/>
        <v>0.12671742739956501</v>
      </c>
      <c r="V68" s="26">
        <f t="shared" si="7"/>
        <v>-0.12671742739956501</v>
      </c>
      <c r="W68" s="25">
        <f t="shared" si="8"/>
        <v>0.55335321575054375</v>
      </c>
      <c r="X68" s="36">
        <f t="shared" si="9"/>
        <v>27.008243651517912</v>
      </c>
      <c r="Y68">
        <f t="shared" si="10"/>
        <v>0.55335321575054375</v>
      </c>
      <c r="Z68">
        <f t="shared" si="11"/>
        <v>0</v>
      </c>
      <c r="AA68">
        <f t="shared" si="12"/>
        <v>0.12671742739956501</v>
      </c>
      <c r="AB68">
        <f t="shared" si="13"/>
        <v>0</v>
      </c>
      <c r="AC68">
        <f t="shared" si="14"/>
        <v>0</v>
      </c>
      <c r="AD68">
        <f t="shared" si="15"/>
        <v>0</v>
      </c>
      <c r="AE68">
        <f t="shared" si="16"/>
        <v>0</v>
      </c>
      <c r="AF68">
        <f t="shared" si="17"/>
        <v>0</v>
      </c>
      <c r="AG68" s="2">
        <f t="shared" si="18"/>
        <v>-1.734</v>
      </c>
      <c r="AH68" s="2">
        <f t="shared" si="19"/>
        <v>1.734</v>
      </c>
      <c r="AI68" s="2">
        <f t="shared" si="20"/>
        <v>-2.0659999999999998</v>
      </c>
      <c r="AJ68" s="2">
        <f t="shared" si="21"/>
        <v>2.0659999999999998</v>
      </c>
      <c r="AK68" t="s">
        <v>200</v>
      </c>
      <c r="AL68">
        <v>143.5</v>
      </c>
      <c r="AM68">
        <v>20060727</v>
      </c>
      <c r="AN68" t="s">
        <v>138</v>
      </c>
      <c r="AO68" t="s">
        <v>209</v>
      </c>
      <c r="AP68" t="s">
        <v>899</v>
      </c>
      <c r="AQ68">
        <v>40</v>
      </c>
      <c r="AR68">
        <v>58.73</v>
      </c>
      <c r="AS68">
        <v>52.46</v>
      </c>
      <c r="AT68">
        <v>10.15</v>
      </c>
      <c r="AU68">
        <v>9.1199999999999992</v>
      </c>
      <c r="AV68">
        <v>9.17</v>
      </c>
      <c r="AW68">
        <v>40</v>
      </c>
      <c r="AX68" t="s">
        <v>900</v>
      </c>
      <c r="AY68">
        <v>40</v>
      </c>
      <c r="AZ68">
        <v>9.9</v>
      </c>
      <c r="BA68">
        <v>4.3</v>
      </c>
      <c r="BB68">
        <v>14.2</v>
      </c>
      <c r="BC68">
        <v>0</v>
      </c>
      <c r="BD68">
        <v>3146</v>
      </c>
      <c r="BE68">
        <v>3158</v>
      </c>
      <c r="BF68">
        <v>3150</v>
      </c>
      <c r="BG68">
        <v>13</v>
      </c>
      <c r="BH68">
        <v>13.5</v>
      </c>
      <c r="BI68">
        <v>13.2</v>
      </c>
      <c r="BJ68">
        <v>2.14</v>
      </c>
      <c r="BK68">
        <v>2.36</v>
      </c>
      <c r="BL68">
        <v>2.25</v>
      </c>
      <c r="BM68">
        <v>4546.8</v>
      </c>
      <c r="BN68">
        <v>5142.3999999999996</v>
      </c>
      <c r="BO68">
        <v>4788</v>
      </c>
      <c r="BP68">
        <v>1770.8</v>
      </c>
      <c r="BQ68">
        <v>2262.8000000000002</v>
      </c>
      <c r="BR68">
        <v>2034.9</v>
      </c>
      <c r="BS68">
        <v>841</v>
      </c>
      <c r="BT68">
        <v>868</v>
      </c>
      <c r="BU68">
        <v>850</v>
      </c>
      <c r="BV68">
        <v>143.4</v>
      </c>
      <c r="BW68">
        <v>143.6</v>
      </c>
      <c r="BX68">
        <v>143.5</v>
      </c>
      <c r="BY68">
        <v>87.3</v>
      </c>
      <c r="BZ68">
        <v>88.6</v>
      </c>
      <c r="CA68">
        <v>87.7</v>
      </c>
      <c r="CB68">
        <v>92.8</v>
      </c>
      <c r="CC68">
        <v>94.1</v>
      </c>
      <c r="CD68">
        <v>93.3</v>
      </c>
      <c r="CE68">
        <v>5.4</v>
      </c>
      <c r="CF68">
        <v>5.9</v>
      </c>
      <c r="CG68">
        <v>5.6</v>
      </c>
      <c r="CH68">
        <v>29.8</v>
      </c>
      <c r="CI68">
        <v>39.9</v>
      </c>
      <c r="CJ68">
        <v>34.4</v>
      </c>
      <c r="CK68">
        <v>269</v>
      </c>
      <c r="CL68">
        <v>284</v>
      </c>
      <c r="CM68">
        <v>274</v>
      </c>
      <c r="CN68">
        <v>9.5</v>
      </c>
      <c r="CO68">
        <v>10.4</v>
      </c>
      <c r="CP68">
        <v>10</v>
      </c>
      <c r="CQ68">
        <v>-0.1</v>
      </c>
      <c r="CR68">
        <v>0.2</v>
      </c>
      <c r="CS68">
        <v>0.1</v>
      </c>
      <c r="CT68">
        <v>0.44</v>
      </c>
      <c r="CU68">
        <v>0.54</v>
      </c>
      <c r="CV68">
        <v>0.5</v>
      </c>
      <c r="CW68">
        <v>35</v>
      </c>
      <c r="CX68">
        <v>35</v>
      </c>
      <c r="CY68">
        <v>35</v>
      </c>
      <c r="CZ68">
        <v>56.6</v>
      </c>
      <c r="DA68">
        <v>86.4</v>
      </c>
      <c r="DB68">
        <v>69.8</v>
      </c>
      <c r="DC68">
        <v>1660</v>
      </c>
      <c r="DD68">
        <v>720</v>
      </c>
      <c r="DE68">
        <v>540</v>
      </c>
      <c r="DF68">
        <v>1800</v>
      </c>
      <c r="DG68">
        <v>6.8599999999999994E-2</v>
      </c>
      <c r="DH68">
        <v>7.6200000000000004E-2</v>
      </c>
      <c r="DI68">
        <v>7.1099999999999997E-2</v>
      </c>
      <c r="DJ68">
        <v>9.1399999999999995E-2</v>
      </c>
      <c r="DK68">
        <v>9.9099999999999994E-2</v>
      </c>
      <c r="DL68">
        <v>9.5200000000000007E-2</v>
      </c>
      <c r="DM68">
        <v>6.0999999999999999E-2</v>
      </c>
      <c r="DN68">
        <v>6.3500000000000001E-2</v>
      </c>
      <c r="DO68">
        <v>6.2199999999999998E-2</v>
      </c>
      <c r="DP68">
        <v>6.3500000000000001E-2</v>
      </c>
      <c r="DQ68">
        <v>6.6000000000000003E-2</v>
      </c>
      <c r="DR68">
        <v>6.4799999999999996E-2</v>
      </c>
      <c r="DS68">
        <v>5.5899999999999998E-2</v>
      </c>
      <c r="DT68">
        <v>5.5899999999999998E-2</v>
      </c>
      <c r="DU68">
        <v>5.5899999999999998E-2</v>
      </c>
      <c r="DV68">
        <v>2.5000000000000001E-3</v>
      </c>
      <c r="DW68">
        <v>3</v>
      </c>
      <c r="DX68">
        <v>4.0599999999999997E-2</v>
      </c>
      <c r="DY68">
        <v>1627</v>
      </c>
      <c r="DZ68">
        <v>320</v>
      </c>
      <c r="EA68">
        <v>8252</v>
      </c>
      <c r="EB68" t="s">
        <v>188</v>
      </c>
      <c r="EC68">
        <v>1200</v>
      </c>
      <c r="ED68">
        <v>2405</v>
      </c>
      <c r="EE68" t="s">
        <v>142</v>
      </c>
      <c r="EF68">
        <v>82</v>
      </c>
      <c r="EG68">
        <v>20060729</v>
      </c>
      <c r="EH68" t="s">
        <v>757</v>
      </c>
      <c r="EI68">
        <v>320</v>
      </c>
      <c r="EJ68" t="s">
        <v>143</v>
      </c>
    </row>
    <row r="69" spans="1:140">
      <c r="A69" t="s">
        <v>160</v>
      </c>
      <c r="B69">
        <v>5</v>
      </c>
      <c r="C69">
        <v>8.3000000000000007</v>
      </c>
      <c r="D69">
        <v>60887</v>
      </c>
      <c r="E69" t="s">
        <v>144</v>
      </c>
      <c r="F69" t="s">
        <v>145</v>
      </c>
      <c r="G69">
        <v>20061001</v>
      </c>
      <c r="H69" t="s">
        <v>962</v>
      </c>
      <c r="I69" t="s">
        <v>236</v>
      </c>
      <c r="J69">
        <v>20061003</v>
      </c>
      <c r="K69" t="s">
        <v>624</v>
      </c>
      <c r="L69">
        <v>64</v>
      </c>
      <c r="N69" s="2">
        <f t="shared" si="0"/>
        <v>0</v>
      </c>
      <c r="O69" s="27">
        <f t="shared" si="1"/>
        <v>0</v>
      </c>
      <c r="P69">
        <v>0</v>
      </c>
      <c r="Q69">
        <f t="shared" si="2"/>
        <v>0.1013736157405222</v>
      </c>
      <c r="R69">
        <f t="shared" si="3"/>
        <v>0</v>
      </c>
      <c r="S69">
        <f t="shared" si="4"/>
        <v>0</v>
      </c>
      <c r="T69" s="36">
        <f t="shared" si="5"/>
        <v>26.4</v>
      </c>
      <c r="U69">
        <f t="shared" si="6"/>
        <v>0.10137394191965202</v>
      </c>
      <c r="V69" s="26">
        <f t="shared" si="7"/>
        <v>-0.10137394191965202</v>
      </c>
      <c r="W69" s="25">
        <f t="shared" si="8"/>
        <v>-0.12671742739956501</v>
      </c>
      <c r="X69" s="36">
        <f t="shared" si="9"/>
        <v>26.886594921214328</v>
      </c>
      <c r="Y69">
        <f t="shared" si="10"/>
        <v>-0.12671742739956501</v>
      </c>
      <c r="Z69">
        <f t="shared" si="11"/>
        <v>0</v>
      </c>
      <c r="AA69">
        <f t="shared" si="12"/>
        <v>0.10137394191965202</v>
      </c>
      <c r="AB69">
        <f t="shared" si="13"/>
        <v>0</v>
      </c>
      <c r="AC69">
        <f t="shared" si="14"/>
        <v>0</v>
      </c>
      <c r="AD69">
        <f t="shared" si="15"/>
        <v>0</v>
      </c>
      <c r="AE69">
        <f t="shared" si="16"/>
        <v>1</v>
      </c>
      <c r="AF69">
        <f t="shared" si="17"/>
        <v>1</v>
      </c>
      <c r="AG69" s="2">
        <f t="shared" si="18"/>
        <v>-1.734</v>
      </c>
      <c r="AH69" s="2">
        <f t="shared" si="19"/>
        <v>1.734</v>
      </c>
      <c r="AI69" s="2">
        <f t="shared" si="20"/>
        <v>-2.0659999999999998</v>
      </c>
      <c r="AJ69" s="2">
        <f t="shared" si="21"/>
        <v>2.0659999999999998</v>
      </c>
      <c r="AK69" t="s">
        <v>147</v>
      </c>
      <c r="AL69">
        <v>143.5</v>
      </c>
      <c r="AM69">
        <v>20060929</v>
      </c>
      <c r="AN69" t="s">
        <v>138</v>
      </c>
      <c r="AO69" t="s">
        <v>921</v>
      </c>
      <c r="AP69" t="s">
        <v>879</v>
      </c>
      <c r="AQ69">
        <v>40</v>
      </c>
      <c r="AR69">
        <v>71.239999999999995</v>
      </c>
      <c r="AS69">
        <v>65.88</v>
      </c>
      <c r="AT69">
        <v>10.88</v>
      </c>
      <c r="AU69">
        <v>10.06</v>
      </c>
      <c r="AV69">
        <v>10.31</v>
      </c>
      <c r="AW69">
        <v>140</v>
      </c>
      <c r="AX69" t="s">
        <v>964</v>
      </c>
      <c r="AY69">
        <v>40</v>
      </c>
      <c r="AZ69">
        <v>5</v>
      </c>
      <c r="BA69">
        <v>3.3</v>
      </c>
      <c r="BB69">
        <v>8.3000000000000007</v>
      </c>
      <c r="BC69">
        <v>0</v>
      </c>
      <c r="BD69">
        <v>3139</v>
      </c>
      <c r="BE69">
        <v>3157</v>
      </c>
      <c r="BF69">
        <v>3149</v>
      </c>
      <c r="BG69">
        <v>12.9</v>
      </c>
      <c r="BH69">
        <v>13.7</v>
      </c>
      <c r="BI69">
        <v>13.3</v>
      </c>
      <c r="BJ69">
        <v>2.21</v>
      </c>
      <c r="BK69">
        <v>2.33</v>
      </c>
      <c r="BL69">
        <v>2.2599999999999998</v>
      </c>
      <c r="BM69">
        <v>3255.8</v>
      </c>
      <c r="BN69">
        <v>4481.3</v>
      </c>
      <c r="BO69">
        <v>3892.3</v>
      </c>
      <c r="BP69">
        <v>1977.1</v>
      </c>
      <c r="BQ69">
        <v>2138.4</v>
      </c>
      <c r="BR69">
        <v>2080.5</v>
      </c>
      <c r="BS69">
        <v>838</v>
      </c>
      <c r="BT69">
        <v>867</v>
      </c>
      <c r="BU69">
        <v>849</v>
      </c>
      <c r="BV69">
        <v>143.4</v>
      </c>
      <c r="BW69">
        <v>143.6</v>
      </c>
      <c r="BX69">
        <v>143.5</v>
      </c>
      <c r="BY69">
        <v>87.6</v>
      </c>
      <c r="BZ69">
        <v>88.2</v>
      </c>
      <c r="CA69">
        <v>87.8</v>
      </c>
      <c r="CB69">
        <v>93.2</v>
      </c>
      <c r="CC69">
        <v>93.9</v>
      </c>
      <c r="CD69">
        <v>93.5</v>
      </c>
      <c r="CE69">
        <v>5.5</v>
      </c>
      <c r="CF69">
        <v>5.7</v>
      </c>
      <c r="CG69">
        <v>5.6</v>
      </c>
      <c r="CH69">
        <v>29.7</v>
      </c>
      <c r="CI69">
        <v>34.299999999999997</v>
      </c>
      <c r="CJ69">
        <v>31.3</v>
      </c>
      <c r="CK69">
        <v>274</v>
      </c>
      <c r="CL69">
        <v>283</v>
      </c>
      <c r="CM69">
        <v>280</v>
      </c>
      <c r="CN69">
        <v>10.1</v>
      </c>
      <c r="CO69">
        <v>10.9</v>
      </c>
      <c r="CP69">
        <v>10.6</v>
      </c>
      <c r="CQ69">
        <v>-0.1</v>
      </c>
      <c r="CR69">
        <v>0.1</v>
      </c>
      <c r="CS69">
        <v>0</v>
      </c>
      <c r="CT69">
        <v>0.47</v>
      </c>
      <c r="CU69">
        <v>0.55000000000000004</v>
      </c>
      <c r="CV69">
        <v>0.51</v>
      </c>
      <c r="CW69">
        <v>35</v>
      </c>
      <c r="CX69">
        <v>35</v>
      </c>
      <c r="CY69">
        <v>35</v>
      </c>
      <c r="CZ69">
        <v>154.9</v>
      </c>
      <c r="DA69">
        <v>181.5</v>
      </c>
      <c r="DB69">
        <v>164.8</v>
      </c>
      <c r="DC69">
        <v>1660</v>
      </c>
      <c r="DD69">
        <v>720</v>
      </c>
      <c r="DE69">
        <v>540</v>
      </c>
      <c r="DF69">
        <v>1700</v>
      </c>
      <c r="DG69">
        <v>7.8700000000000006E-2</v>
      </c>
      <c r="DH69">
        <v>8.3799999999999999E-2</v>
      </c>
      <c r="DI69">
        <v>8.0600000000000005E-2</v>
      </c>
      <c r="DJ69">
        <v>9.4E-2</v>
      </c>
      <c r="DK69">
        <v>0.1016</v>
      </c>
      <c r="DL69">
        <v>9.7799999999999998E-2</v>
      </c>
      <c r="DM69">
        <v>6.0999999999999999E-2</v>
      </c>
      <c r="DN69">
        <v>6.3500000000000001E-2</v>
      </c>
      <c r="DO69">
        <v>6.1600000000000002E-2</v>
      </c>
      <c r="DP69">
        <v>7.1099999999999997E-2</v>
      </c>
      <c r="DQ69">
        <v>7.1099999999999997E-2</v>
      </c>
      <c r="DR69">
        <v>7.1099999999999997E-2</v>
      </c>
      <c r="DS69">
        <v>6.0999999999999999E-2</v>
      </c>
      <c r="DT69">
        <v>6.3500000000000001E-2</v>
      </c>
      <c r="DU69">
        <v>6.2199999999999998E-2</v>
      </c>
      <c r="DV69">
        <v>2.5000000000000001E-3</v>
      </c>
      <c r="DW69">
        <v>1</v>
      </c>
      <c r="DX69">
        <v>3.0499999999999999E-2</v>
      </c>
      <c r="DY69">
        <v>1627</v>
      </c>
      <c r="DZ69">
        <v>320</v>
      </c>
      <c r="EA69">
        <v>8252</v>
      </c>
      <c r="EB69" t="s">
        <v>188</v>
      </c>
      <c r="EC69">
        <v>650</v>
      </c>
      <c r="ED69">
        <v>2405</v>
      </c>
      <c r="EE69" t="s">
        <v>965</v>
      </c>
      <c r="EF69">
        <v>92</v>
      </c>
      <c r="EG69">
        <v>20061001</v>
      </c>
      <c r="EH69" t="s">
        <v>962</v>
      </c>
      <c r="EI69">
        <v>320</v>
      </c>
      <c r="EJ69" t="s">
        <v>918</v>
      </c>
    </row>
    <row r="70" spans="1:140">
      <c r="A70" t="s">
        <v>160</v>
      </c>
      <c r="B70">
        <v>3</v>
      </c>
      <c r="C70">
        <v>6.8</v>
      </c>
      <c r="D70">
        <v>60888</v>
      </c>
      <c r="E70" t="s">
        <v>144</v>
      </c>
      <c r="F70" t="s">
        <v>145</v>
      </c>
      <c r="G70">
        <v>20061008</v>
      </c>
      <c r="H70" t="s">
        <v>771</v>
      </c>
      <c r="I70" t="s">
        <v>236</v>
      </c>
      <c r="J70">
        <v>20061009</v>
      </c>
      <c r="K70" t="s">
        <v>624</v>
      </c>
      <c r="L70">
        <v>65</v>
      </c>
      <c r="N70" s="2">
        <f t="shared" si="0"/>
        <v>0</v>
      </c>
      <c r="O70" s="27">
        <f t="shared" si="1"/>
        <v>-0.64659999999999995</v>
      </c>
      <c r="P70">
        <v>-0.64659999999999995</v>
      </c>
      <c r="Q70">
        <f t="shared" si="2"/>
        <v>-4.8221107407582231E-2</v>
      </c>
      <c r="R70">
        <f t="shared" si="3"/>
        <v>0</v>
      </c>
      <c r="S70">
        <f t="shared" si="4"/>
        <v>-0.64659999999999995</v>
      </c>
      <c r="T70" s="36">
        <f t="shared" si="5"/>
        <v>26.4</v>
      </c>
      <c r="U70">
        <f t="shared" si="6"/>
        <v>-4.8220846464278377E-2</v>
      </c>
      <c r="V70" s="26">
        <f t="shared" si="7"/>
        <v>4.8220846464278377E-2</v>
      </c>
      <c r="W70" s="25">
        <f t="shared" si="8"/>
        <v>-0.74797394191965194</v>
      </c>
      <c r="X70" s="36">
        <f t="shared" si="9"/>
        <v>26.168539936971463</v>
      </c>
      <c r="Y70">
        <f t="shared" si="10"/>
        <v>-0.74797394191965194</v>
      </c>
      <c r="Z70">
        <f t="shared" si="11"/>
        <v>0</v>
      </c>
      <c r="AA70">
        <f t="shared" si="12"/>
        <v>-4.8220846464278377E-2</v>
      </c>
      <c r="AB70">
        <f t="shared" si="13"/>
        <v>0</v>
      </c>
      <c r="AC70">
        <f t="shared" si="14"/>
        <v>0</v>
      </c>
      <c r="AD70">
        <f t="shared" si="15"/>
        <v>0</v>
      </c>
      <c r="AE70">
        <f t="shared" si="16"/>
        <v>0</v>
      </c>
      <c r="AF70">
        <f t="shared" si="17"/>
        <v>0</v>
      </c>
      <c r="AG70" s="2">
        <f t="shared" si="18"/>
        <v>-1.734</v>
      </c>
      <c r="AH70" s="2">
        <f t="shared" si="19"/>
        <v>1.734</v>
      </c>
      <c r="AI70" s="2">
        <f t="shared" si="20"/>
        <v>-2.0659999999999998</v>
      </c>
      <c r="AJ70" s="2">
        <f t="shared" si="21"/>
        <v>2.0659999999999998</v>
      </c>
      <c r="AK70" t="s">
        <v>147</v>
      </c>
      <c r="AL70">
        <v>143.5</v>
      </c>
      <c r="AM70">
        <v>20061006</v>
      </c>
      <c r="AN70" t="s">
        <v>138</v>
      </c>
      <c r="AO70" t="s">
        <v>971</v>
      </c>
      <c r="AP70" t="s">
        <v>879</v>
      </c>
      <c r="AQ70">
        <v>40</v>
      </c>
      <c r="AR70">
        <v>71.62</v>
      </c>
      <c r="AS70">
        <v>66.540000000000006</v>
      </c>
      <c r="AT70">
        <v>10.92</v>
      </c>
      <c r="AU70">
        <v>10.19</v>
      </c>
      <c r="AV70">
        <v>10.38</v>
      </c>
      <c r="AW70">
        <v>340</v>
      </c>
      <c r="AX70" t="s">
        <v>972</v>
      </c>
      <c r="AY70">
        <v>40</v>
      </c>
      <c r="AZ70">
        <v>3.9</v>
      </c>
      <c r="BA70">
        <v>2.9</v>
      </c>
      <c r="BB70">
        <v>6.8</v>
      </c>
      <c r="BC70">
        <v>0</v>
      </c>
      <c r="BD70">
        <v>3148</v>
      </c>
      <c r="BE70">
        <v>3154</v>
      </c>
      <c r="BF70">
        <v>3150</v>
      </c>
      <c r="BG70">
        <v>13.5</v>
      </c>
      <c r="BH70">
        <v>13.9</v>
      </c>
      <c r="BI70">
        <v>13.7</v>
      </c>
      <c r="BJ70">
        <v>2.16</v>
      </c>
      <c r="BK70">
        <v>2.36</v>
      </c>
      <c r="BL70">
        <v>2.27</v>
      </c>
      <c r="BM70">
        <v>4392.6000000000004</v>
      </c>
      <c r="BN70">
        <v>5046.3</v>
      </c>
      <c r="BO70">
        <v>4818.6000000000004</v>
      </c>
      <c r="BP70">
        <v>1962.1</v>
      </c>
      <c r="BQ70">
        <v>2301.9</v>
      </c>
      <c r="BR70">
        <v>2226.9</v>
      </c>
      <c r="BS70">
        <v>843</v>
      </c>
      <c r="BT70">
        <v>861</v>
      </c>
      <c r="BU70">
        <v>850</v>
      </c>
      <c r="BV70">
        <v>143.4</v>
      </c>
      <c r="BW70">
        <v>143.6</v>
      </c>
      <c r="BX70">
        <v>143.5</v>
      </c>
      <c r="BY70">
        <v>87.8</v>
      </c>
      <c r="BZ70">
        <v>88</v>
      </c>
      <c r="CA70">
        <v>87.9</v>
      </c>
      <c r="CB70">
        <v>93.3</v>
      </c>
      <c r="CC70">
        <v>93.7</v>
      </c>
      <c r="CD70">
        <v>93.5</v>
      </c>
      <c r="CE70">
        <v>5.5</v>
      </c>
      <c r="CF70">
        <v>5.7</v>
      </c>
      <c r="CG70">
        <v>5.6</v>
      </c>
      <c r="CH70">
        <v>29.4</v>
      </c>
      <c r="CI70">
        <v>35.4</v>
      </c>
      <c r="CJ70">
        <v>32.299999999999997</v>
      </c>
      <c r="CK70">
        <v>272</v>
      </c>
      <c r="CL70">
        <v>281</v>
      </c>
      <c r="CM70">
        <v>276</v>
      </c>
      <c r="CN70">
        <v>10.5</v>
      </c>
      <c r="CO70">
        <v>11.4</v>
      </c>
      <c r="CP70">
        <v>11.1</v>
      </c>
      <c r="CQ70">
        <v>0.5</v>
      </c>
      <c r="CR70">
        <v>0.6</v>
      </c>
      <c r="CS70">
        <v>0.5</v>
      </c>
      <c r="CT70">
        <v>0.49</v>
      </c>
      <c r="CU70">
        <v>0.51</v>
      </c>
      <c r="CV70">
        <v>0.5</v>
      </c>
      <c r="CW70">
        <v>35</v>
      </c>
      <c r="CX70">
        <v>35</v>
      </c>
      <c r="CY70">
        <v>35</v>
      </c>
      <c r="CZ70">
        <v>150.1</v>
      </c>
      <c r="DA70">
        <v>182.8</v>
      </c>
      <c r="DB70">
        <v>165.2</v>
      </c>
      <c r="DC70">
        <v>1660</v>
      </c>
      <c r="DD70">
        <v>720</v>
      </c>
      <c r="DE70">
        <v>540</v>
      </c>
      <c r="DF70">
        <v>1500</v>
      </c>
      <c r="DG70">
        <v>8.6400000000000005E-2</v>
      </c>
      <c r="DH70">
        <v>9.1399999999999995E-2</v>
      </c>
      <c r="DI70">
        <v>8.8900000000000007E-2</v>
      </c>
      <c r="DJ70">
        <v>9.4E-2</v>
      </c>
      <c r="DK70">
        <v>9.9099999999999994E-2</v>
      </c>
      <c r="DL70">
        <v>9.6500000000000002E-2</v>
      </c>
      <c r="DM70">
        <v>6.3500000000000001E-2</v>
      </c>
      <c r="DN70">
        <v>6.3500000000000001E-2</v>
      </c>
      <c r="DO70">
        <v>6.3500000000000001E-2</v>
      </c>
      <c r="DP70">
        <v>6.3500000000000001E-2</v>
      </c>
      <c r="DQ70">
        <v>6.6000000000000003E-2</v>
      </c>
      <c r="DR70">
        <v>6.4799999999999996E-2</v>
      </c>
      <c r="DS70">
        <v>6.0999999999999999E-2</v>
      </c>
      <c r="DT70">
        <v>6.3500000000000001E-2</v>
      </c>
      <c r="DU70">
        <v>6.2199999999999998E-2</v>
      </c>
      <c r="DV70">
        <v>0</v>
      </c>
      <c r="DW70">
        <v>8</v>
      </c>
      <c r="DX70">
        <v>4.8300000000000003E-2</v>
      </c>
      <c r="DY70" t="s">
        <v>893</v>
      </c>
      <c r="DZ70">
        <v>152</v>
      </c>
      <c r="EA70">
        <v>8252</v>
      </c>
      <c r="EB70" t="s">
        <v>188</v>
      </c>
      <c r="EC70">
        <v>1295</v>
      </c>
      <c r="ED70">
        <v>2405</v>
      </c>
      <c r="EE70" t="s">
        <v>142</v>
      </c>
      <c r="EF70">
        <v>200</v>
      </c>
      <c r="EG70">
        <v>20061008</v>
      </c>
      <c r="EH70" t="s">
        <v>771</v>
      </c>
      <c r="EI70">
        <v>152</v>
      </c>
      <c r="EJ70" t="s">
        <v>918</v>
      </c>
    </row>
    <row r="71" spans="1:140">
      <c r="A71" t="s">
        <v>160</v>
      </c>
      <c r="B71">
        <v>3</v>
      </c>
      <c r="C71">
        <v>16.899999999999999</v>
      </c>
      <c r="D71">
        <v>60889</v>
      </c>
      <c r="E71" t="s">
        <v>577</v>
      </c>
      <c r="F71" t="s">
        <v>145</v>
      </c>
      <c r="G71">
        <v>20061012</v>
      </c>
      <c r="H71" t="s">
        <v>949</v>
      </c>
      <c r="I71" t="s">
        <v>295</v>
      </c>
      <c r="J71">
        <v>20061013</v>
      </c>
      <c r="K71" t="s">
        <v>624</v>
      </c>
      <c r="L71">
        <v>66</v>
      </c>
      <c r="N71" s="2">
        <f t="shared" ref="N71:N107" si="22">IF(ABS(P71)&gt;=N$3,1,0)</f>
        <v>0</v>
      </c>
      <c r="O71" s="27">
        <f t="shared" ref="O71:O107" si="23">IF(ABS(P71-U70)&lt;=AB$3,P71,IF(ABS(P71-P72)&lt;=O$3,P71,IF(AND(P71&gt;=U70,(P71-P72)&gt;O$3),O$3+U70,IF(AND(P71&lt;U70,(P71-P72)&lt;-O$3),-O$3+U70,"error"))))</f>
        <v>0.20619999999999999</v>
      </c>
      <c r="P71">
        <v>0.20619999999999999</v>
      </c>
      <c r="Q71">
        <f t="shared" ref="Q71:Q107" si="24">P71*Q$3+(1-Q$3)*Q70</f>
        <v>2.6631140739342141E-3</v>
      </c>
      <c r="R71">
        <f t="shared" ref="R71:R107" si="25">IF(ABS(Q71)&gt;=R$3*R$2,-Q71,0)</f>
        <v>0</v>
      </c>
      <c r="S71">
        <f t="shared" ref="S71:S107" si="26">P71+R70</f>
        <v>0.20619999999999999</v>
      </c>
      <c r="T71" s="36">
        <f t="shared" ref="T71:T107" si="27">IF(R71=0,T$2,T$2+Q71*T$3)</f>
        <v>26.4</v>
      </c>
      <c r="U71">
        <f t="shared" ref="U71:U107" si="28">U$3*O71+(1-U$3)*U70</f>
        <v>2.6633228285772928E-3</v>
      </c>
      <c r="V71" s="26">
        <f t="shared" ref="V71:V107" si="29">-U71</f>
        <v>-2.6633228285772928E-3</v>
      </c>
      <c r="W71" s="25">
        <f t="shared" ref="W71:W107" si="30">O71+V70</f>
        <v>0.25442084646427837</v>
      </c>
      <c r="X71" s="36">
        <f t="shared" ref="X71:X107" si="31">IF(V71=0,X$2,X$2+U71*X$3)</f>
        <v>26.412783949577168</v>
      </c>
      <c r="Y71">
        <f t="shared" ref="Y71:Y107" si="32">O71-U70</f>
        <v>0.25442084646427837</v>
      </c>
      <c r="Z71">
        <f t="shared" ref="Z71:Z107" si="33">IF(ABS(P71-AA70)&gt;Z$3,1,0)</f>
        <v>0</v>
      </c>
      <c r="AA71">
        <f t="shared" ref="AA71:AA107" si="34">P71*AA$3+(1-AA$3)*AA70</f>
        <v>2.6633228285772928E-3</v>
      </c>
      <c r="AB71">
        <f t="shared" ref="AB71:AB107" si="35">IF(ABS(Y71)&gt;AB$3,1,0)</f>
        <v>0</v>
      </c>
      <c r="AC71">
        <f t="shared" ref="AC71:AC107" si="36">IF(ABS(Y71)&gt;AC$3,1,0)</f>
        <v>0</v>
      </c>
      <c r="AD71">
        <f t="shared" ref="AD71:AD107" si="37">IF(ABS(Y71)&gt;AD$3,1,0)</f>
        <v>0</v>
      </c>
      <c r="AE71">
        <f t="shared" ref="AE71:AE107" si="38">IF(AB70+AC70=0,IF(ABS(Y71)&lt;=AE$2,IF(ABS(U71)&lt;=AE$3,1,0),0),0)</f>
        <v>1</v>
      </c>
      <c r="AF71">
        <f t="shared" ref="AF71:AF107" si="39">IF(AB70+AC70=0,IF(ABS(Y71)&lt;=AF$2,IF(ABS(U71)&lt;=AF$3,1,0),0),0)</f>
        <v>1</v>
      </c>
      <c r="AG71" s="2">
        <f t="shared" ref="AG71:AG107" si="40">-AC$3</f>
        <v>-1.734</v>
      </c>
      <c r="AH71" s="2">
        <f t="shared" ref="AH71:AH107" si="41">AC$3</f>
        <v>1.734</v>
      </c>
      <c r="AI71" s="2">
        <f t="shared" ref="AI71:AI107" si="42">-AB$3</f>
        <v>-2.0659999999999998</v>
      </c>
      <c r="AJ71" s="2">
        <f t="shared" ref="AJ71:AJ107" si="43">AB$3</f>
        <v>2.0659999999999998</v>
      </c>
      <c r="AK71" t="s">
        <v>151</v>
      </c>
      <c r="AL71">
        <v>143.5</v>
      </c>
      <c r="AM71">
        <v>20061010</v>
      </c>
      <c r="AN71" t="s">
        <v>138</v>
      </c>
      <c r="AO71" t="s">
        <v>627</v>
      </c>
      <c r="AP71" t="s">
        <v>879</v>
      </c>
      <c r="AQ71">
        <v>40</v>
      </c>
      <c r="AR71">
        <v>58.75</v>
      </c>
      <c r="AS71">
        <v>53.03</v>
      </c>
      <c r="AT71">
        <v>10.16</v>
      </c>
      <c r="AU71">
        <v>9.2799999999999994</v>
      </c>
      <c r="AV71">
        <v>9.49</v>
      </c>
      <c r="AW71">
        <v>340</v>
      </c>
      <c r="AX71" t="s">
        <v>974</v>
      </c>
      <c r="AY71">
        <v>40</v>
      </c>
      <c r="AZ71">
        <v>8.8000000000000007</v>
      </c>
      <c r="BA71">
        <v>8.1</v>
      </c>
      <c r="BB71">
        <v>16.899999999999999</v>
      </c>
      <c r="BC71">
        <v>0</v>
      </c>
      <c r="BD71">
        <v>3144</v>
      </c>
      <c r="BE71">
        <v>3156</v>
      </c>
      <c r="BF71">
        <v>3150</v>
      </c>
      <c r="BG71">
        <v>13.5</v>
      </c>
      <c r="BH71">
        <v>13.9</v>
      </c>
      <c r="BI71">
        <v>13.7</v>
      </c>
      <c r="BJ71">
        <v>2.1800000000000002</v>
      </c>
      <c r="BK71">
        <v>2.27</v>
      </c>
      <c r="BL71">
        <v>2.23</v>
      </c>
      <c r="BM71">
        <v>4651.6000000000004</v>
      </c>
      <c r="BN71">
        <v>5214.5</v>
      </c>
      <c r="BO71">
        <v>4866.7</v>
      </c>
      <c r="BP71">
        <v>2238.6999999999998</v>
      </c>
      <c r="BQ71">
        <v>2624.1</v>
      </c>
      <c r="BR71">
        <v>2399.8000000000002</v>
      </c>
      <c r="BS71">
        <v>843</v>
      </c>
      <c r="BT71">
        <v>857</v>
      </c>
      <c r="BU71">
        <v>850</v>
      </c>
      <c r="BV71">
        <v>143.30000000000001</v>
      </c>
      <c r="BW71">
        <v>144.5</v>
      </c>
      <c r="BX71">
        <v>143.5</v>
      </c>
      <c r="BY71">
        <v>87.7</v>
      </c>
      <c r="BZ71">
        <v>88.1</v>
      </c>
      <c r="CA71">
        <v>87.9</v>
      </c>
      <c r="CB71">
        <v>93.4</v>
      </c>
      <c r="CC71">
        <v>93.8</v>
      </c>
      <c r="CD71">
        <v>93.5</v>
      </c>
      <c r="CE71">
        <v>5.5</v>
      </c>
      <c r="CF71">
        <v>5.7</v>
      </c>
      <c r="CG71">
        <v>5.6</v>
      </c>
      <c r="CH71">
        <v>28.5</v>
      </c>
      <c r="CI71">
        <v>34.700000000000003</v>
      </c>
      <c r="CJ71">
        <v>31.3</v>
      </c>
      <c r="CK71">
        <v>269</v>
      </c>
      <c r="CL71">
        <v>284</v>
      </c>
      <c r="CM71">
        <v>276</v>
      </c>
      <c r="CN71">
        <v>10.6</v>
      </c>
      <c r="CO71">
        <v>11.3</v>
      </c>
      <c r="CP71">
        <v>11.1</v>
      </c>
      <c r="CQ71">
        <v>-0.1</v>
      </c>
      <c r="CR71">
        <v>0.6</v>
      </c>
      <c r="CS71">
        <v>0.5</v>
      </c>
      <c r="CT71">
        <v>0.48</v>
      </c>
      <c r="CU71">
        <v>0.51</v>
      </c>
      <c r="CV71">
        <v>0.5</v>
      </c>
      <c r="CW71">
        <v>35</v>
      </c>
      <c r="CX71">
        <v>35</v>
      </c>
      <c r="CY71">
        <v>35</v>
      </c>
      <c r="CZ71">
        <v>149.80000000000001</v>
      </c>
      <c r="DA71">
        <v>173.8</v>
      </c>
      <c r="DB71">
        <v>160.5</v>
      </c>
      <c r="DC71">
        <v>1660</v>
      </c>
      <c r="DD71">
        <v>720</v>
      </c>
      <c r="DE71">
        <v>540</v>
      </c>
      <c r="DF71">
        <v>1500</v>
      </c>
      <c r="DG71">
        <v>7.1099999999999997E-2</v>
      </c>
      <c r="DH71">
        <v>7.8700000000000006E-2</v>
      </c>
      <c r="DI71">
        <v>7.4899999999999994E-2</v>
      </c>
      <c r="DJ71">
        <v>9.6500000000000002E-2</v>
      </c>
      <c r="DK71">
        <v>0.1061</v>
      </c>
      <c r="DL71">
        <v>9.8400000000000001E-2</v>
      </c>
      <c r="DM71">
        <v>6.0999999999999999E-2</v>
      </c>
      <c r="DN71">
        <v>6.0999999999999999E-2</v>
      </c>
      <c r="DO71">
        <v>6.0999999999999999E-2</v>
      </c>
      <c r="DP71">
        <v>6.6000000000000003E-2</v>
      </c>
      <c r="DQ71">
        <v>6.8599999999999994E-2</v>
      </c>
      <c r="DR71">
        <v>6.7299999999999999E-2</v>
      </c>
      <c r="DS71">
        <v>5.5899999999999998E-2</v>
      </c>
      <c r="DT71">
        <v>6.3500000000000001E-2</v>
      </c>
      <c r="DU71">
        <v>5.9700000000000003E-2</v>
      </c>
      <c r="DV71">
        <v>0</v>
      </c>
      <c r="DW71">
        <v>9</v>
      </c>
      <c r="DX71">
        <v>4.8300000000000003E-2</v>
      </c>
      <c r="DY71" t="s">
        <v>893</v>
      </c>
      <c r="DZ71">
        <v>152</v>
      </c>
      <c r="EA71">
        <v>8252</v>
      </c>
      <c r="EB71" t="s">
        <v>188</v>
      </c>
      <c r="EC71">
        <v>1295</v>
      </c>
      <c r="ED71">
        <v>2405</v>
      </c>
      <c r="EE71" t="s">
        <v>142</v>
      </c>
      <c r="EF71">
        <v>201</v>
      </c>
      <c r="EG71">
        <v>20061012</v>
      </c>
      <c r="EH71" t="s">
        <v>949</v>
      </c>
      <c r="EI71">
        <v>152</v>
      </c>
      <c r="EJ71" t="s">
        <v>918</v>
      </c>
    </row>
    <row r="72" spans="1:140">
      <c r="A72" t="s">
        <v>160</v>
      </c>
      <c r="B72">
        <v>3</v>
      </c>
      <c r="C72">
        <v>8.8000000000000007</v>
      </c>
      <c r="D72">
        <v>61152</v>
      </c>
      <c r="E72" t="s">
        <v>144</v>
      </c>
      <c r="F72" t="s">
        <v>145</v>
      </c>
      <c r="G72">
        <v>20061023</v>
      </c>
      <c r="H72" t="s">
        <v>979</v>
      </c>
      <c r="I72" t="s">
        <v>295</v>
      </c>
      <c r="J72">
        <v>20061024</v>
      </c>
      <c r="K72" t="s">
        <v>624</v>
      </c>
      <c r="L72">
        <v>67</v>
      </c>
      <c r="N72" s="2">
        <f t="shared" si="22"/>
        <v>0</v>
      </c>
      <c r="O72" s="27">
        <f t="shared" si="23"/>
        <v>0.2155</v>
      </c>
      <c r="P72">
        <v>0.2155</v>
      </c>
      <c r="Q72">
        <f t="shared" si="24"/>
        <v>4.5230491259147368E-2</v>
      </c>
      <c r="R72">
        <f t="shared" si="25"/>
        <v>0</v>
      </c>
      <c r="S72">
        <f t="shared" si="26"/>
        <v>0.2155</v>
      </c>
      <c r="T72" s="36">
        <f t="shared" si="27"/>
        <v>26.4</v>
      </c>
      <c r="U72">
        <f t="shared" si="28"/>
        <v>4.5230658262861836E-2</v>
      </c>
      <c r="V72" s="26">
        <f t="shared" si="29"/>
        <v>-4.5230658262861836E-2</v>
      </c>
      <c r="W72" s="25">
        <f t="shared" si="30"/>
        <v>0.21283667717142271</v>
      </c>
      <c r="X72" s="36">
        <f t="shared" si="31"/>
        <v>26.617107159661735</v>
      </c>
      <c r="Y72">
        <f t="shared" si="32"/>
        <v>0.21283667717142271</v>
      </c>
      <c r="Z72">
        <f t="shared" si="33"/>
        <v>0</v>
      </c>
      <c r="AA72">
        <f t="shared" si="34"/>
        <v>4.5230658262861836E-2</v>
      </c>
      <c r="AB72">
        <f t="shared" si="35"/>
        <v>0</v>
      </c>
      <c r="AC72">
        <f t="shared" si="36"/>
        <v>0</v>
      </c>
      <c r="AD72">
        <f t="shared" si="37"/>
        <v>0</v>
      </c>
      <c r="AE72">
        <f t="shared" si="38"/>
        <v>1</v>
      </c>
      <c r="AF72">
        <f t="shared" si="39"/>
        <v>1</v>
      </c>
      <c r="AG72" s="2">
        <f t="shared" si="40"/>
        <v>-1.734</v>
      </c>
      <c r="AH72" s="2">
        <f t="shared" si="41"/>
        <v>1.734</v>
      </c>
      <c r="AI72" s="2">
        <f t="shared" si="42"/>
        <v>-2.0659999999999998</v>
      </c>
      <c r="AJ72" s="2">
        <f t="shared" si="43"/>
        <v>2.0659999999999998</v>
      </c>
      <c r="AK72" t="s">
        <v>147</v>
      </c>
      <c r="AL72">
        <v>143.5</v>
      </c>
      <c r="AM72">
        <v>20061021</v>
      </c>
      <c r="AN72" t="s">
        <v>138</v>
      </c>
      <c r="AO72" t="s">
        <v>982</v>
      </c>
      <c r="AP72" t="s">
        <v>879</v>
      </c>
      <c r="AQ72">
        <v>40</v>
      </c>
      <c r="AR72">
        <v>71.650000000000006</v>
      </c>
      <c r="AS72">
        <v>65.739999999999995</v>
      </c>
      <c r="AT72">
        <v>10.88</v>
      </c>
      <c r="AU72">
        <v>10.11</v>
      </c>
      <c r="AV72">
        <v>10.34</v>
      </c>
      <c r="AW72">
        <v>40</v>
      </c>
      <c r="AX72" t="s">
        <v>983</v>
      </c>
      <c r="AY72">
        <v>40</v>
      </c>
      <c r="AZ72">
        <v>4.7</v>
      </c>
      <c r="BA72">
        <v>4.0999999999999996</v>
      </c>
      <c r="BB72">
        <v>8.8000000000000007</v>
      </c>
      <c r="BC72">
        <v>0</v>
      </c>
      <c r="BD72">
        <v>3148</v>
      </c>
      <c r="BE72">
        <v>3153</v>
      </c>
      <c r="BF72">
        <v>3150</v>
      </c>
      <c r="BG72">
        <v>13.2</v>
      </c>
      <c r="BH72">
        <v>13.8</v>
      </c>
      <c r="BI72">
        <v>13.5</v>
      </c>
      <c r="BJ72">
        <v>2.1800000000000002</v>
      </c>
      <c r="BK72">
        <v>2.35</v>
      </c>
      <c r="BL72">
        <v>2.2599999999999998</v>
      </c>
      <c r="BM72">
        <v>3524.9</v>
      </c>
      <c r="BN72">
        <v>4718.8</v>
      </c>
      <c r="BO72">
        <v>4226.7</v>
      </c>
      <c r="BP72">
        <v>1767.6</v>
      </c>
      <c r="BQ72">
        <v>2024.5</v>
      </c>
      <c r="BR72">
        <v>1856.3</v>
      </c>
      <c r="BS72">
        <v>842</v>
      </c>
      <c r="BT72">
        <v>861</v>
      </c>
      <c r="BU72">
        <v>850</v>
      </c>
      <c r="BV72">
        <v>143.6</v>
      </c>
      <c r="BW72">
        <v>143.69999999999999</v>
      </c>
      <c r="BX72">
        <v>143.6</v>
      </c>
      <c r="BY72">
        <v>87.8</v>
      </c>
      <c r="BZ72">
        <v>88.1</v>
      </c>
      <c r="CA72">
        <v>87.9</v>
      </c>
      <c r="CB72">
        <v>93.4</v>
      </c>
      <c r="CC72">
        <v>93.6</v>
      </c>
      <c r="CD72">
        <v>93.5</v>
      </c>
      <c r="CE72">
        <v>5.5</v>
      </c>
      <c r="CF72">
        <v>5.7</v>
      </c>
      <c r="CG72">
        <v>5.6</v>
      </c>
      <c r="CH72">
        <v>26.7</v>
      </c>
      <c r="CI72">
        <v>34.1</v>
      </c>
      <c r="CJ72">
        <v>30.9</v>
      </c>
      <c r="CK72">
        <v>274</v>
      </c>
      <c r="CL72">
        <v>281</v>
      </c>
      <c r="CM72">
        <v>277</v>
      </c>
      <c r="CN72">
        <v>10.5</v>
      </c>
      <c r="CO72">
        <v>11.2</v>
      </c>
      <c r="CP72">
        <v>10.9</v>
      </c>
      <c r="CQ72">
        <v>-0.8</v>
      </c>
      <c r="CR72">
        <v>0.5</v>
      </c>
      <c r="CS72">
        <v>0</v>
      </c>
      <c r="CT72">
        <v>0.49</v>
      </c>
      <c r="CU72">
        <v>0.51</v>
      </c>
      <c r="CV72">
        <v>0.5</v>
      </c>
      <c r="CW72">
        <v>35</v>
      </c>
      <c r="CX72">
        <v>35</v>
      </c>
      <c r="CY72">
        <v>35</v>
      </c>
      <c r="CZ72">
        <v>160.30000000000001</v>
      </c>
      <c r="DA72">
        <v>194</v>
      </c>
      <c r="DB72">
        <v>169.5</v>
      </c>
      <c r="DC72">
        <v>1660</v>
      </c>
      <c r="DD72">
        <v>720</v>
      </c>
      <c r="DE72">
        <v>540</v>
      </c>
      <c r="DF72">
        <v>1800</v>
      </c>
      <c r="DG72">
        <v>6.6000000000000003E-2</v>
      </c>
      <c r="DH72">
        <v>7.1099999999999997E-2</v>
      </c>
      <c r="DI72">
        <v>6.8599999999999994E-2</v>
      </c>
      <c r="DJ72">
        <v>8.8900000000000007E-2</v>
      </c>
      <c r="DK72">
        <v>9.6500000000000002E-2</v>
      </c>
      <c r="DL72">
        <v>9.2700000000000005E-2</v>
      </c>
      <c r="DM72">
        <v>6.0999999999999999E-2</v>
      </c>
      <c r="DN72">
        <v>6.3500000000000001E-2</v>
      </c>
      <c r="DO72">
        <v>6.2199999999999998E-2</v>
      </c>
      <c r="DP72">
        <v>6.3500000000000001E-2</v>
      </c>
      <c r="DQ72">
        <v>6.3500000000000001E-2</v>
      </c>
      <c r="DR72">
        <v>6.3500000000000001E-2</v>
      </c>
      <c r="DS72">
        <v>6.0999999999999999E-2</v>
      </c>
      <c r="DT72">
        <v>6.3500000000000001E-2</v>
      </c>
      <c r="DU72">
        <v>6.2199999999999998E-2</v>
      </c>
      <c r="DV72">
        <v>0</v>
      </c>
      <c r="DW72">
        <v>10</v>
      </c>
      <c r="DX72">
        <v>5.5899999999999998E-2</v>
      </c>
      <c r="DY72" t="s">
        <v>893</v>
      </c>
      <c r="DZ72">
        <v>152</v>
      </c>
      <c r="EA72">
        <v>8252</v>
      </c>
      <c r="EB72" t="s">
        <v>188</v>
      </c>
      <c r="EC72">
        <v>1295</v>
      </c>
      <c r="ED72">
        <v>2405</v>
      </c>
      <c r="EE72" t="s">
        <v>142</v>
      </c>
      <c r="EF72">
        <v>202</v>
      </c>
      <c r="EG72">
        <v>20061023</v>
      </c>
      <c r="EH72" t="s">
        <v>979</v>
      </c>
      <c r="EI72">
        <v>152</v>
      </c>
      <c r="EJ72" t="s">
        <v>918</v>
      </c>
    </row>
    <row r="73" spans="1:140">
      <c r="A73" t="s">
        <v>160</v>
      </c>
      <c r="B73">
        <v>3</v>
      </c>
      <c r="C73">
        <v>16</v>
      </c>
      <c r="D73">
        <v>61155</v>
      </c>
      <c r="E73" t="s">
        <v>577</v>
      </c>
      <c r="F73" t="s">
        <v>145</v>
      </c>
      <c r="G73">
        <v>20061027</v>
      </c>
      <c r="H73" t="s">
        <v>986</v>
      </c>
      <c r="I73" t="s">
        <v>236</v>
      </c>
      <c r="J73">
        <v>20061027</v>
      </c>
      <c r="K73">
        <v>20070127</v>
      </c>
      <c r="L73">
        <v>68</v>
      </c>
      <c r="N73" s="2">
        <f t="shared" si="22"/>
        <v>0</v>
      </c>
      <c r="O73" s="27">
        <f t="shared" si="23"/>
        <v>2.06E-2</v>
      </c>
      <c r="P73">
        <v>2.06E-2</v>
      </c>
      <c r="Q73">
        <f t="shared" si="24"/>
        <v>4.0304393007317897E-2</v>
      </c>
      <c r="R73">
        <f t="shared" si="25"/>
        <v>0</v>
      </c>
      <c r="S73">
        <f t="shared" si="26"/>
        <v>2.06E-2</v>
      </c>
      <c r="T73" s="36">
        <f t="shared" si="27"/>
        <v>26.4</v>
      </c>
      <c r="U73">
        <f t="shared" si="28"/>
        <v>4.0304526610289472E-2</v>
      </c>
      <c r="V73" s="26">
        <f t="shared" si="29"/>
        <v>-4.0304526610289472E-2</v>
      </c>
      <c r="W73" s="25">
        <f t="shared" si="30"/>
        <v>-2.4630658262861836E-2</v>
      </c>
      <c r="X73" s="36">
        <f t="shared" si="31"/>
        <v>26.593461727729387</v>
      </c>
      <c r="Y73">
        <f t="shared" si="32"/>
        <v>-2.4630658262861836E-2</v>
      </c>
      <c r="Z73">
        <f t="shared" si="33"/>
        <v>0</v>
      </c>
      <c r="AA73">
        <f t="shared" si="34"/>
        <v>4.0304526610289472E-2</v>
      </c>
      <c r="AB73">
        <f t="shared" si="35"/>
        <v>0</v>
      </c>
      <c r="AC73">
        <f t="shared" si="36"/>
        <v>0</v>
      </c>
      <c r="AD73">
        <f t="shared" si="37"/>
        <v>0</v>
      </c>
      <c r="AE73">
        <f t="shared" si="38"/>
        <v>1</v>
      </c>
      <c r="AF73">
        <f t="shared" si="39"/>
        <v>1</v>
      </c>
      <c r="AG73" s="2">
        <f t="shared" si="40"/>
        <v>-1.734</v>
      </c>
      <c r="AH73" s="2">
        <f t="shared" si="41"/>
        <v>1.734</v>
      </c>
      <c r="AI73" s="2">
        <f t="shared" si="42"/>
        <v>-2.0659999999999998</v>
      </c>
      <c r="AJ73" s="2">
        <f t="shared" si="43"/>
        <v>2.0659999999999998</v>
      </c>
      <c r="AK73" t="s">
        <v>200</v>
      </c>
      <c r="AL73">
        <v>143.5</v>
      </c>
      <c r="AM73">
        <v>20061025</v>
      </c>
      <c r="AN73" t="s">
        <v>138</v>
      </c>
      <c r="AO73" t="s">
        <v>987</v>
      </c>
      <c r="AP73" t="s">
        <v>879</v>
      </c>
      <c r="AQ73">
        <v>40</v>
      </c>
      <c r="AR73">
        <v>59.04</v>
      </c>
      <c r="AS73">
        <v>52.46</v>
      </c>
      <c r="AT73">
        <v>10.17</v>
      </c>
      <c r="AU73">
        <v>9.11</v>
      </c>
      <c r="AV73">
        <v>9.32</v>
      </c>
      <c r="AW73">
        <v>90</v>
      </c>
      <c r="AX73" t="s">
        <v>988</v>
      </c>
      <c r="AY73">
        <v>40</v>
      </c>
      <c r="AZ73">
        <v>7.9</v>
      </c>
      <c r="BA73">
        <v>8.1</v>
      </c>
      <c r="BB73">
        <v>16</v>
      </c>
      <c r="BC73">
        <v>0</v>
      </c>
      <c r="BD73">
        <v>3147</v>
      </c>
      <c r="BE73">
        <v>3153</v>
      </c>
      <c r="BF73">
        <v>3150</v>
      </c>
      <c r="BG73">
        <v>13</v>
      </c>
      <c r="BH73">
        <v>13.7</v>
      </c>
      <c r="BI73">
        <v>13.5</v>
      </c>
      <c r="BJ73">
        <v>2.16</v>
      </c>
      <c r="BK73">
        <v>2.36</v>
      </c>
      <c r="BL73">
        <v>2.25</v>
      </c>
      <c r="BM73">
        <v>4382.3</v>
      </c>
      <c r="BN73">
        <v>5114.3999999999996</v>
      </c>
      <c r="BO73">
        <v>4690.1000000000004</v>
      </c>
      <c r="BP73">
        <v>2027.7</v>
      </c>
      <c r="BQ73">
        <v>2249.3000000000002</v>
      </c>
      <c r="BR73">
        <v>2104.1999999999998</v>
      </c>
      <c r="BS73">
        <v>845</v>
      </c>
      <c r="BT73">
        <v>857</v>
      </c>
      <c r="BU73">
        <v>851</v>
      </c>
      <c r="BV73">
        <v>143.6</v>
      </c>
      <c r="BW73">
        <v>143.69999999999999</v>
      </c>
      <c r="BX73">
        <v>143.6</v>
      </c>
      <c r="BY73">
        <v>87.7</v>
      </c>
      <c r="BZ73">
        <v>88</v>
      </c>
      <c r="CA73">
        <v>87.9</v>
      </c>
      <c r="CB73">
        <v>93.3</v>
      </c>
      <c r="CC73">
        <v>93.7</v>
      </c>
      <c r="CD73">
        <v>93.5</v>
      </c>
      <c r="CE73">
        <v>5.5</v>
      </c>
      <c r="CF73">
        <v>5.7</v>
      </c>
      <c r="CG73">
        <v>5.6</v>
      </c>
      <c r="CH73">
        <v>26.9</v>
      </c>
      <c r="CI73">
        <v>34.700000000000003</v>
      </c>
      <c r="CJ73">
        <v>31.5</v>
      </c>
      <c r="CK73">
        <v>274</v>
      </c>
      <c r="CL73">
        <v>284</v>
      </c>
      <c r="CM73">
        <v>277</v>
      </c>
      <c r="CN73">
        <v>10.1</v>
      </c>
      <c r="CO73">
        <v>11.2</v>
      </c>
      <c r="CP73">
        <v>10.8</v>
      </c>
      <c r="CQ73">
        <v>0.4</v>
      </c>
      <c r="CR73">
        <v>0.6</v>
      </c>
      <c r="CS73">
        <v>0.5</v>
      </c>
      <c r="CT73">
        <v>0.47</v>
      </c>
      <c r="CU73">
        <v>0.51</v>
      </c>
      <c r="CV73">
        <v>0.5</v>
      </c>
      <c r="CW73">
        <v>35</v>
      </c>
      <c r="CX73">
        <v>35</v>
      </c>
      <c r="CY73">
        <v>35</v>
      </c>
      <c r="CZ73">
        <v>151.80000000000001</v>
      </c>
      <c r="DA73">
        <v>188.6</v>
      </c>
      <c r="DB73">
        <v>165.3</v>
      </c>
      <c r="DC73">
        <v>1660</v>
      </c>
      <c r="DD73">
        <v>720</v>
      </c>
      <c r="DE73">
        <v>540</v>
      </c>
      <c r="DF73">
        <v>1750</v>
      </c>
      <c r="DG73">
        <v>6.3500000000000001E-2</v>
      </c>
      <c r="DH73">
        <v>7.1099999999999997E-2</v>
      </c>
      <c r="DI73">
        <v>6.7299999999999999E-2</v>
      </c>
      <c r="DJ73">
        <v>8.6400000000000005E-2</v>
      </c>
      <c r="DK73">
        <v>9.4E-2</v>
      </c>
      <c r="DL73">
        <v>9.0200000000000002E-2</v>
      </c>
      <c r="DM73">
        <v>6.0999999999999999E-2</v>
      </c>
      <c r="DN73">
        <v>6.3500000000000001E-2</v>
      </c>
      <c r="DO73">
        <v>6.2199999999999998E-2</v>
      </c>
      <c r="DP73">
        <v>6.3500000000000001E-2</v>
      </c>
      <c r="DQ73">
        <v>6.6000000000000003E-2</v>
      </c>
      <c r="DR73">
        <v>6.4799999999999996E-2</v>
      </c>
      <c r="DS73">
        <v>6.0999999999999999E-2</v>
      </c>
      <c r="DT73">
        <v>6.6000000000000003E-2</v>
      </c>
      <c r="DU73">
        <v>6.3500000000000001E-2</v>
      </c>
      <c r="DV73">
        <v>0</v>
      </c>
      <c r="DW73">
        <v>11</v>
      </c>
      <c r="DX73">
        <v>4.8300000000000003E-2</v>
      </c>
      <c r="DY73" t="s">
        <v>893</v>
      </c>
      <c r="DZ73">
        <v>152</v>
      </c>
      <c r="EA73">
        <v>8252</v>
      </c>
      <c r="EB73" t="s">
        <v>188</v>
      </c>
      <c r="EC73">
        <v>1295</v>
      </c>
      <c r="ED73">
        <v>2405</v>
      </c>
      <c r="EE73" t="s">
        <v>142</v>
      </c>
      <c r="EF73">
        <v>203</v>
      </c>
      <c r="EG73">
        <v>20061027</v>
      </c>
      <c r="EH73" t="s">
        <v>986</v>
      </c>
      <c r="EI73">
        <v>152</v>
      </c>
      <c r="EJ73" t="s">
        <v>918</v>
      </c>
    </row>
    <row r="74" spans="1:140">
      <c r="A74" t="s">
        <v>160</v>
      </c>
      <c r="B74">
        <v>5</v>
      </c>
      <c r="C74">
        <v>12.6</v>
      </c>
      <c r="D74">
        <v>61153</v>
      </c>
      <c r="E74" t="s">
        <v>144</v>
      </c>
      <c r="F74" t="s">
        <v>145</v>
      </c>
      <c r="G74">
        <v>20061028</v>
      </c>
      <c r="H74" t="s">
        <v>345</v>
      </c>
      <c r="I74" t="s">
        <v>236</v>
      </c>
      <c r="J74">
        <v>20061030</v>
      </c>
      <c r="K74">
        <v>20070128</v>
      </c>
      <c r="L74">
        <v>69</v>
      </c>
      <c r="N74" s="2">
        <f t="shared" si="22"/>
        <v>0</v>
      </c>
      <c r="O74" s="27">
        <f t="shared" si="23"/>
        <v>1.8533999999999999</v>
      </c>
      <c r="P74">
        <v>1.8533999999999999</v>
      </c>
      <c r="Q74">
        <f t="shared" si="24"/>
        <v>0.40292351440585433</v>
      </c>
      <c r="R74">
        <f t="shared" si="25"/>
        <v>0</v>
      </c>
      <c r="S74">
        <f t="shared" si="26"/>
        <v>1.8533999999999999</v>
      </c>
      <c r="T74" s="36">
        <f t="shared" si="27"/>
        <v>26.4</v>
      </c>
      <c r="U74">
        <f t="shared" si="28"/>
        <v>0.40292362128823156</v>
      </c>
      <c r="V74" s="26">
        <f t="shared" si="29"/>
        <v>-0.40292362128823156</v>
      </c>
      <c r="W74" s="25">
        <f t="shared" si="30"/>
        <v>1.8130954733897104</v>
      </c>
      <c r="X74" s="36">
        <f t="shared" si="31"/>
        <v>28.33403338218351</v>
      </c>
      <c r="Y74">
        <f t="shared" si="32"/>
        <v>1.8130954733897104</v>
      </c>
      <c r="Z74">
        <f t="shared" si="33"/>
        <v>0</v>
      </c>
      <c r="AA74">
        <f t="shared" si="34"/>
        <v>0.40292362128823156</v>
      </c>
      <c r="AB74">
        <f t="shared" si="35"/>
        <v>0</v>
      </c>
      <c r="AC74">
        <f t="shared" si="36"/>
        <v>1</v>
      </c>
      <c r="AD74">
        <f t="shared" si="37"/>
        <v>1</v>
      </c>
      <c r="AE74">
        <f t="shared" si="38"/>
        <v>0</v>
      </c>
      <c r="AF74">
        <f t="shared" si="39"/>
        <v>0</v>
      </c>
      <c r="AG74" s="2">
        <f t="shared" si="40"/>
        <v>-1.734</v>
      </c>
      <c r="AH74" s="2">
        <f t="shared" si="41"/>
        <v>1.734</v>
      </c>
      <c r="AI74" s="2">
        <f t="shared" si="42"/>
        <v>-2.0659999999999998</v>
      </c>
      <c r="AJ74" s="2">
        <f t="shared" si="43"/>
        <v>2.0659999999999998</v>
      </c>
      <c r="AK74" t="s">
        <v>200</v>
      </c>
      <c r="AL74">
        <v>143.5</v>
      </c>
      <c r="AM74">
        <v>20061026</v>
      </c>
      <c r="AN74" t="s">
        <v>138</v>
      </c>
      <c r="AO74" t="s">
        <v>534</v>
      </c>
      <c r="AP74" t="s">
        <v>879</v>
      </c>
      <c r="AQ74">
        <v>40</v>
      </c>
      <c r="AR74">
        <v>71.540000000000006</v>
      </c>
      <c r="AS74">
        <v>65.56</v>
      </c>
      <c r="AT74">
        <v>10.89</v>
      </c>
      <c r="AU74">
        <v>10.1</v>
      </c>
      <c r="AV74">
        <v>10.34</v>
      </c>
      <c r="AW74">
        <v>-10</v>
      </c>
      <c r="AX74" t="s">
        <v>989</v>
      </c>
      <c r="AY74">
        <v>40</v>
      </c>
      <c r="AZ74">
        <v>4.8</v>
      </c>
      <c r="BA74">
        <v>7.8</v>
      </c>
      <c r="BB74">
        <v>12.6</v>
      </c>
      <c r="BC74">
        <v>0</v>
      </c>
      <c r="BD74">
        <v>3147</v>
      </c>
      <c r="BE74">
        <v>3152</v>
      </c>
      <c r="BF74">
        <v>3150</v>
      </c>
      <c r="BG74">
        <v>13.3</v>
      </c>
      <c r="BH74">
        <v>13.9</v>
      </c>
      <c r="BI74">
        <v>13.6</v>
      </c>
      <c r="BJ74">
        <v>2.14</v>
      </c>
      <c r="BK74">
        <v>2.3199999999999998</v>
      </c>
      <c r="BL74">
        <v>2.2200000000000002</v>
      </c>
      <c r="BM74">
        <v>3760.3</v>
      </c>
      <c r="BN74">
        <v>4708.3</v>
      </c>
      <c r="BO74">
        <v>4128.2</v>
      </c>
      <c r="BP74">
        <v>1744.1</v>
      </c>
      <c r="BQ74">
        <v>2093.8000000000002</v>
      </c>
      <c r="BR74">
        <v>1949.3</v>
      </c>
      <c r="BS74">
        <v>822</v>
      </c>
      <c r="BT74">
        <v>876</v>
      </c>
      <c r="BU74">
        <v>850</v>
      </c>
      <c r="BV74">
        <v>143.4</v>
      </c>
      <c r="BW74">
        <v>143.5</v>
      </c>
      <c r="BX74">
        <v>143.5</v>
      </c>
      <c r="BY74">
        <v>87.5</v>
      </c>
      <c r="BZ74">
        <v>88.3</v>
      </c>
      <c r="CA74">
        <v>87.9</v>
      </c>
      <c r="CB74">
        <v>93.1</v>
      </c>
      <c r="CC74">
        <v>93.9</v>
      </c>
      <c r="CD74">
        <v>93.5</v>
      </c>
      <c r="CE74">
        <v>5.5</v>
      </c>
      <c r="CF74">
        <v>5.8</v>
      </c>
      <c r="CG74">
        <v>5.6</v>
      </c>
      <c r="CH74">
        <v>24</v>
      </c>
      <c r="CI74">
        <v>40.5</v>
      </c>
      <c r="CJ74">
        <v>30.9</v>
      </c>
      <c r="CK74">
        <v>272</v>
      </c>
      <c r="CL74">
        <v>284</v>
      </c>
      <c r="CM74">
        <v>280</v>
      </c>
      <c r="CN74">
        <v>10.7</v>
      </c>
      <c r="CO74">
        <v>11.3</v>
      </c>
      <c r="CP74">
        <v>11</v>
      </c>
      <c r="CQ74">
        <v>0.1</v>
      </c>
      <c r="CR74">
        <v>0.2</v>
      </c>
      <c r="CS74">
        <v>0.2</v>
      </c>
      <c r="CT74">
        <v>0.38</v>
      </c>
      <c r="CU74">
        <v>0.56999999999999995</v>
      </c>
      <c r="CV74">
        <v>0.5</v>
      </c>
      <c r="CW74">
        <v>35</v>
      </c>
      <c r="CX74">
        <v>35</v>
      </c>
      <c r="CY74">
        <v>35</v>
      </c>
      <c r="CZ74">
        <v>4.8</v>
      </c>
      <c r="DA74">
        <v>170.9</v>
      </c>
      <c r="DB74">
        <v>125.6</v>
      </c>
      <c r="DC74">
        <v>1660</v>
      </c>
      <c r="DD74">
        <v>720</v>
      </c>
      <c r="DE74">
        <v>540</v>
      </c>
      <c r="DF74">
        <v>1850</v>
      </c>
      <c r="DG74">
        <v>8.3799999999999999E-2</v>
      </c>
      <c r="DH74">
        <v>8.6400000000000005E-2</v>
      </c>
      <c r="DI74">
        <v>8.5099999999999995E-2</v>
      </c>
      <c r="DJ74">
        <v>8.8900000000000007E-2</v>
      </c>
      <c r="DK74">
        <v>9.6500000000000002E-2</v>
      </c>
      <c r="DL74">
        <v>9.2700000000000005E-2</v>
      </c>
      <c r="DM74">
        <v>6.0999999999999999E-2</v>
      </c>
      <c r="DN74">
        <v>6.6000000000000003E-2</v>
      </c>
      <c r="DO74">
        <v>6.4100000000000004E-2</v>
      </c>
      <c r="DP74">
        <v>6.3500000000000001E-2</v>
      </c>
      <c r="DQ74">
        <v>6.6000000000000003E-2</v>
      </c>
      <c r="DR74">
        <v>6.4799999999999996E-2</v>
      </c>
      <c r="DS74">
        <v>6.3500000000000001E-2</v>
      </c>
      <c r="DT74">
        <v>6.3500000000000001E-2</v>
      </c>
      <c r="DU74">
        <v>6.3500000000000001E-2</v>
      </c>
      <c r="DV74">
        <v>5.0000000000000001E-3</v>
      </c>
      <c r="DW74">
        <v>5</v>
      </c>
      <c r="DX74">
        <v>3.8100000000000002E-2</v>
      </c>
      <c r="DY74">
        <v>1627</v>
      </c>
      <c r="DZ74">
        <v>320</v>
      </c>
      <c r="EA74">
        <v>8252</v>
      </c>
      <c r="EB74" t="s">
        <v>188</v>
      </c>
      <c r="EC74">
        <v>869</v>
      </c>
      <c r="ED74">
        <v>2405</v>
      </c>
      <c r="EE74" t="s">
        <v>142</v>
      </c>
      <c r="EF74">
        <v>98</v>
      </c>
      <c r="EG74">
        <v>20061028</v>
      </c>
      <c r="EH74" t="s">
        <v>345</v>
      </c>
      <c r="EI74">
        <v>320</v>
      </c>
      <c r="EJ74" t="s">
        <v>918</v>
      </c>
    </row>
    <row r="75" spans="1:140">
      <c r="A75" t="s">
        <v>160</v>
      </c>
      <c r="B75">
        <v>3</v>
      </c>
      <c r="C75">
        <v>10.3</v>
      </c>
      <c r="D75">
        <v>61442</v>
      </c>
      <c r="E75" t="s">
        <v>144</v>
      </c>
      <c r="F75" t="s">
        <v>145</v>
      </c>
      <c r="G75">
        <v>20061219</v>
      </c>
      <c r="H75" t="s">
        <v>1004</v>
      </c>
      <c r="I75" t="s">
        <v>236</v>
      </c>
      <c r="J75">
        <v>20061219</v>
      </c>
      <c r="K75">
        <v>20070319</v>
      </c>
      <c r="L75">
        <v>70</v>
      </c>
      <c r="N75" s="2">
        <f t="shared" si="22"/>
        <v>0</v>
      </c>
      <c r="O75" s="27">
        <f t="shared" si="23"/>
        <v>0.86209999999999998</v>
      </c>
      <c r="P75">
        <v>0.86209999999999998</v>
      </c>
      <c r="Q75">
        <f t="shared" si="24"/>
        <v>0.49475881152468348</v>
      </c>
      <c r="R75">
        <f t="shared" si="25"/>
        <v>0</v>
      </c>
      <c r="S75">
        <f t="shared" si="26"/>
        <v>0.86209999999999998</v>
      </c>
      <c r="T75" s="36">
        <f t="shared" si="27"/>
        <v>26.4</v>
      </c>
      <c r="U75">
        <f t="shared" si="28"/>
        <v>0.49475889703058529</v>
      </c>
      <c r="V75" s="26">
        <f t="shared" si="29"/>
        <v>-0.49475889703058529</v>
      </c>
      <c r="W75" s="25">
        <f t="shared" si="30"/>
        <v>0.45917637871176842</v>
      </c>
      <c r="X75" s="36">
        <f t="shared" si="31"/>
        <v>28.774842705746806</v>
      </c>
      <c r="Y75">
        <f t="shared" si="32"/>
        <v>0.45917637871176842</v>
      </c>
      <c r="Z75">
        <f t="shared" si="33"/>
        <v>0</v>
      </c>
      <c r="AA75">
        <f t="shared" si="34"/>
        <v>0.49475889703058529</v>
      </c>
      <c r="AB75">
        <f t="shared" si="35"/>
        <v>0</v>
      </c>
      <c r="AC75">
        <f t="shared" si="36"/>
        <v>0</v>
      </c>
      <c r="AD75">
        <f t="shared" si="37"/>
        <v>0</v>
      </c>
      <c r="AE75">
        <f t="shared" si="38"/>
        <v>0</v>
      </c>
      <c r="AF75">
        <f t="shared" si="39"/>
        <v>0</v>
      </c>
      <c r="AG75" s="2">
        <f t="shared" si="40"/>
        <v>-1.734</v>
      </c>
      <c r="AH75" s="2">
        <f t="shared" si="41"/>
        <v>1.734</v>
      </c>
      <c r="AI75" s="2">
        <f t="shared" si="42"/>
        <v>-2.0659999999999998</v>
      </c>
      <c r="AJ75" s="2">
        <f t="shared" si="43"/>
        <v>2.0659999999999998</v>
      </c>
      <c r="AK75" t="s">
        <v>147</v>
      </c>
      <c r="AL75">
        <v>143.5</v>
      </c>
      <c r="AM75">
        <v>20061217</v>
      </c>
      <c r="AN75" t="s">
        <v>138</v>
      </c>
      <c r="AO75" t="s">
        <v>533</v>
      </c>
      <c r="AP75" t="s">
        <v>879</v>
      </c>
      <c r="AQ75">
        <v>40</v>
      </c>
      <c r="AR75">
        <v>71.7</v>
      </c>
      <c r="AS75">
        <v>66.03</v>
      </c>
      <c r="AT75">
        <v>10.9</v>
      </c>
      <c r="AU75">
        <v>10.15</v>
      </c>
      <c r="AV75">
        <v>10.44</v>
      </c>
      <c r="AW75">
        <v>40</v>
      </c>
      <c r="AX75" t="s">
        <v>1005</v>
      </c>
      <c r="AY75">
        <v>40</v>
      </c>
      <c r="AZ75">
        <v>4.5999999999999996</v>
      </c>
      <c r="BA75">
        <v>5.7</v>
      </c>
      <c r="BB75">
        <v>10.3</v>
      </c>
      <c r="BC75">
        <v>0</v>
      </c>
      <c r="BD75">
        <v>3145</v>
      </c>
      <c r="BE75">
        <v>3156</v>
      </c>
      <c r="BF75">
        <v>3150</v>
      </c>
      <c r="BG75">
        <v>13.4</v>
      </c>
      <c r="BH75">
        <v>13.9</v>
      </c>
      <c r="BI75">
        <v>13.6</v>
      </c>
      <c r="BJ75">
        <v>2.14</v>
      </c>
      <c r="BK75">
        <v>2.27</v>
      </c>
      <c r="BL75">
        <v>2.21</v>
      </c>
      <c r="BM75">
        <v>4254.8</v>
      </c>
      <c r="BN75">
        <v>4733.6000000000004</v>
      </c>
      <c r="BO75">
        <v>4540.6000000000004</v>
      </c>
      <c r="BP75">
        <v>1979.6</v>
      </c>
      <c r="BQ75">
        <v>2175.6999999999998</v>
      </c>
      <c r="BR75">
        <v>2089.4</v>
      </c>
      <c r="BS75">
        <v>839</v>
      </c>
      <c r="BT75">
        <v>871</v>
      </c>
      <c r="BU75">
        <v>850</v>
      </c>
      <c r="BV75">
        <v>143.6</v>
      </c>
      <c r="BW75">
        <v>143.69999999999999</v>
      </c>
      <c r="BX75">
        <v>143.6</v>
      </c>
      <c r="BY75">
        <v>87.8</v>
      </c>
      <c r="BZ75">
        <v>88</v>
      </c>
      <c r="CA75">
        <v>87.9</v>
      </c>
      <c r="CB75">
        <v>93.3</v>
      </c>
      <c r="CC75">
        <v>93.6</v>
      </c>
      <c r="CD75">
        <v>93.5</v>
      </c>
      <c r="CE75">
        <v>5.5</v>
      </c>
      <c r="CF75">
        <v>5.7</v>
      </c>
      <c r="CG75">
        <v>5.6</v>
      </c>
      <c r="CH75">
        <v>27.7</v>
      </c>
      <c r="CI75">
        <v>31.6</v>
      </c>
      <c r="CJ75">
        <v>29.1</v>
      </c>
      <c r="CK75">
        <v>277</v>
      </c>
      <c r="CL75">
        <v>283</v>
      </c>
      <c r="CM75">
        <v>279</v>
      </c>
      <c r="CN75">
        <v>10.8</v>
      </c>
      <c r="CO75">
        <v>11.3</v>
      </c>
      <c r="CP75">
        <v>11</v>
      </c>
      <c r="CQ75">
        <v>0</v>
      </c>
      <c r="CR75">
        <v>0.4</v>
      </c>
      <c r="CS75">
        <v>0.2</v>
      </c>
      <c r="CT75">
        <v>0.48</v>
      </c>
      <c r="CU75">
        <v>0.51</v>
      </c>
      <c r="CV75">
        <v>0.5</v>
      </c>
      <c r="CW75">
        <v>35</v>
      </c>
      <c r="CX75">
        <v>35</v>
      </c>
      <c r="CY75">
        <v>35</v>
      </c>
      <c r="CZ75">
        <v>131.69999999999999</v>
      </c>
      <c r="DA75">
        <v>191.4</v>
      </c>
      <c r="DB75">
        <v>164.2</v>
      </c>
      <c r="DC75">
        <v>1660</v>
      </c>
      <c r="DD75">
        <v>720</v>
      </c>
      <c r="DE75">
        <v>540</v>
      </c>
      <c r="DF75">
        <v>1800</v>
      </c>
      <c r="DG75">
        <v>8.3799999999999999E-2</v>
      </c>
      <c r="DH75">
        <v>8.8900000000000007E-2</v>
      </c>
      <c r="DI75">
        <v>8.5699999999999998E-2</v>
      </c>
      <c r="DJ75">
        <v>9.4E-2</v>
      </c>
      <c r="DK75">
        <v>0.1016</v>
      </c>
      <c r="DL75">
        <v>9.7799999999999998E-2</v>
      </c>
      <c r="DM75">
        <v>6.0999999999999999E-2</v>
      </c>
      <c r="DN75">
        <v>6.3500000000000001E-2</v>
      </c>
      <c r="DO75">
        <v>6.1600000000000002E-2</v>
      </c>
      <c r="DP75">
        <v>7.3700000000000002E-2</v>
      </c>
      <c r="DQ75">
        <v>7.6200000000000004E-2</v>
      </c>
      <c r="DR75">
        <v>7.4899999999999994E-2</v>
      </c>
      <c r="DS75">
        <v>5.0799999999999998E-2</v>
      </c>
      <c r="DT75">
        <v>5.8400000000000001E-2</v>
      </c>
      <c r="DU75">
        <v>5.4600000000000003E-2</v>
      </c>
      <c r="DV75">
        <v>2.5000000000000001E-3</v>
      </c>
      <c r="DW75">
        <v>8</v>
      </c>
      <c r="DX75">
        <v>3.8100000000000002E-2</v>
      </c>
      <c r="DY75" t="s">
        <v>893</v>
      </c>
      <c r="DZ75">
        <v>152</v>
      </c>
      <c r="EA75">
        <v>8252</v>
      </c>
      <c r="EB75" t="s">
        <v>188</v>
      </c>
      <c r="EC75">
        <v>1295</v>
      </c>
      <c r="ED75">
        <v>2405</v>
      </c>
      <c r="EE75" t="s">
        <v>965</v>
      </c>
      <c r="EF75">
        <v>212</v>
      </c>
      <c r="EG75">
        <v>20061219</v>
      </c>
      <c r="EH75" t="s">
        <v>1004</v>
      </c>
      <c r="EI75">
        <v>152</v>
      </c>
      <c r="EJ75" t="s">
        <v>918</v>
      </c>
    </row>
    <row r="76" spans="1:140">
      <c r="A76" t="s">
        <v>160</v>
      </c>
      <c r="B76">
        <v>5</v>
      </c>
      <c r="C76">
        <v>20.399999999999999</v>
      </c>
      <c r="D76">
        <v>61424</v>
      </c>
      <c r="E76" t="s">
        <v>577</v>
      </c>
      <c r="F76" t="s">
        <v>145</v>
      </c>
      <c r="G76">
        <v>20070102</v>
      </c>
      <c r="H76" t="s">
        <v>1006</v>
      </c>
      <c r="I76" t="s">
        <v>236</v>
      </c>
      <c r="J76">
        <v>20070103</v>
      </c>
      <c r="K76">
        <v>20070402</v>
      </c>
      <c r="L76">
        <v>71</v>
      </c>
      <c r="N76" s="2">
        <f t="shared" si="22"/>
        <v>0</v>
      </c>
      <c r="O76" s="27">
        <f t="shared" si="23"/>
        <v>0.92779999999999996</v>
      </c>
      <c r="P76">
        <v>0.92779999999999996</v>
      </c>
      <c r="Q76">
        <f t="shared" si="24"/>
        <v>0.5813670492197468</v>
      </c>
      <c r="R76">
        <f t="shared" si="25"/>
        <v>0</v>
      </c>
      <c r="S76">
        <f t="shared" si="26"/>
        <v>0.92779999999999996</v>
      </c>
      <c r="T76" s="36">
        <f t="shared" si="27"/>
        <v>26.4</v>
      </c>
      <c r="U76">
        <f t="shared" si="28"/>
        <v>0.58136711762446824</v>
      </c>
      <c r="V76" s="26">
        <f t="shared" si="29"/>
        <v>-0.58136711762446824</v>
      </c>
      <c r="W76" s="25">
        <f t="shared" si="30"/>
        <v>0.43304110296941467</v>
      </c>
      <c r="X76" s="36">
        <f t="shared" si="31"/>
        <v>29.190562164597445</v>
      </c>
      <c r="Y76">
        <f t="shared" si="32"/>
        <v>0.43304110296941467</v>
      </c>
      <c r="Z76">
        <f t="shared" si="33"/>
        <v>0</v>
      </c>
      <c r="AA76">
        <f t="shared" si="34"/>
        <v>0.58136711762446824</v>
      </c>
      <c r="AB76">
        <f t="shared" si="35"/>
        <v>0</v>
      </c>
      <c r="AC76">
        <f t="shared" si="36"/>
        <v>0</v>
      </c>
      <c r="AD76">
        <f t="shared" si="37"/>
        <v>0</v>
      </c>
      <c r="AE76">
        <f t="shared" si="38"/>
        <v>0</v>
      </c>
      <c r="AF76">
        <f t="shared" si="39"/>
        <v>1</v>
      </c>
      <c r="AG76" s="2">
        <f t="shared" si="40"/>
        <v>-1.734</v>
      </c>
      <c r="AH76" s="2">
        <f t="shared" si="41"/>
        <v>1.734</v>
      </c>
      <c r="AI76" s="2">
        <f t="shared" si="42"/>
        <v>-2.0659999999999998</v>
      </c>
      <c r="AJ76" s="2">
        <f t="shared" si="43"/>
        <v>2.0659999999999998</v>
      </c>
      <c r="AK76" t="s">
        <v>200</v>
      </c>
      <c r="AL76">
        <v>143.5</v>
      </c>
      <c r="AM76">
        <v>20061231</v>
      </c>
      <c r="AN76" t="s">
        <v>138</v>
      </c>
      <c r="AO76" t="s">
        <v>1007</v>
      </c>
      <c r="AP76" t="s">
        <v>879</v>
      </c>
      <c r="AQ76">
        <v>40</v>
      </c>
      <c r="AR76">
        <v>58.77</v>
      </c>
      <c r="AS76">
        <v>52.25</v>
      </c>
      <c r="AT76">
        <v>10.15</v>
      </c>
      <c r="AU76">
        <v>9.14</v>
      </c>
      <c r="AV76">
        <v>9.26</v>
      </c>
      <c r="AW76">
        <v>90</v>
      </c>
      <c r="AX76" t="s">
        <v>1008</v>
      </c>
      <c r="AY76">
        <v>40</v>
      </c>
      <c r="AZ76">
        <v>11.4</v>
      </c>
      <c r="BA76">
        <v>9</v>
      </c>
      <c r="BB76">
        <v>20.399999999999999</v>
      </c>
      <c r="BC76">
        <v>0</v>
      </c>
      <c r="BD76">
        <v>3145</v>
      </c>
      <c r="BE76">
        <v>3155</v>
      </c>
      <c r="BF76">
        <v>3150</v>
      </c>
      <c r="BG76">
        <v>13.5</v>
      </c>
      <c r="BH76">
        <v>13.9</v>
      </c>
      <c r="BI76">
        <v>13.7</v>
      </c>
      <c r="BJ76">
        <v>2.2000000000000002</v>
      </c>
      <c r="BK76">
        <v>2.34</v>
      </c>
      <c r="BL76">
        <v>2.2599999999999998</v>
      </c>
      <c r="BM76">
        <v>4585.2</v>
      </c>
      <c r="BN76">
        <v>5347.9</v>
      </c>
      <c r="BO76">
        <v>4879.3</v>
      </c>
      <c r="BP76">
        <v>1909.7</v>
      </c>
      <c r="BQ76">
        <v>2241</v>
      </c>
      <c r="BR76">
        <v>2141.3000000000002</v>
      </c>
      <c r="BS76">
        <v>840</v>
      </c>
      <c r="BT76">
        <v>864</v>
      </c>
      <c r="BU76">
        <v>852</v>
      </c>
      <c r="BV76">
        <v>143.4</v>
      </c>
      <c r="BW76">
        <v>143.5</v>
      </c>
      <c r="BX76">
        <v>143.5</v>
      </c>
      <c r="BY76">
        <v>87.6</v>
      </c>
      <c r="BZ76">
        <v>88.2</v>
      </c>
      <c r="CA76">
        <v>87.9</v>
      </c>
      <c r="CB76">
        <v>93.2</v>
      </c>
      <c r="CC76">
        <v>93.8</v>
      </c>
      <c r="CD76">
        <v>93.5</v>
      </c>
      <c r="CE76">
        <v>5.4</v>
      </c>
      <c r="CF76">
        <v>5.7</v>
      </c>
      <c r="CG76">
        <v>5.6</v>
      </c>
      <c r="CH76">
        <v>23.1</v>
      </c>
      <c r="CI76">
        <v>27.3</v>
      </c>
      <c r="CJ76">
        <v>25</v>
      </c>
      <c r="CK76">
        <v>269</v>
      </c>
      <c r="CL76">
        <v>279</v>
      </c>
      <c r="CM76">
        <v>273</v>
      </c>
      <c r="CN76">
        <v>10.9</v>
      </c>
      <c r="CO76">
        <v>11.5</v>
      </c>
      <c r="CP76">
        <v>11.1</v>
      </c>
      <c r="CQ76">
        <v>-0.1</v>
      </c>
      <c r="CR76">
        <v>0</v>
      </c>
      <c r="CS76">
        <v>0</v>
      </c>
      <c r="CT76">
        <v>0.46</v>
      </c>
      <c r="CU76">
        <v>0.55000000000000004</v>
      </c>
      <c r="CV76">
        <v>0.5</v>
      </c>
      <c r="CW76">
        <v>35</v>
      </c>
      <c r="CX76">
        <v>35</v>
      </c>
      <c r="CY76">
        <v>35</v>
      </c>
      <c r="CZ76">
        <v>127</v>
      </c>
      <c r="DA76">
        <v>150.1</v>
      </c>
      <c r="DB76">
        <v>137.9</v>
      </c>
      <c r="DC76">
        <v>1660</v>
      </c>
      <c r="DD76">
        <v>720</v>
      </c>
      <c r="DE76">
        <v>540</v>
      </c>
      <c r="DF76">
        <v>1750</v>
      </c>
      <c r="DG76">
        <v>6.8599999999999994E-2</v>
      </c>
      <c r="DH76">
        <v>7.3700000000000002E-2</v>
      </c>
      <c r="DI76">
        <v>7.1800000000000003E-2</v>
      </c>
      <c r="DJ76">
        <v>8.6400000000000005E-2</v>
      </c>
      <c r="DK76">
        <v>9.4E-2</v>
      </c>
      <c r="DL76">
        <v>9.0200000000000002E-2</v>
      </c>
      <c r="DM76">
        <v>6.0999999999999999E-2</v>
      </c>
      <c r="DN76">
        <v>6.6000000000000003E-2</v>
      </c>
      <c r="DO76">
        <v>6.2899999999999998E-2</v>
      </c>
      <c r="DP76">
        <v>6.3500000000000001E-2</v>
      </c>
      <c r="DQ76">
        <v>6.8599999999999994E-2</v>
      </c>
      <c r="DR76">
        <v>6.6000000000000003E-2</v>
      </c>
      <c r="DS76">
        <v>7.1099999999999997E-2</v>
      </c>
      <c r="DT76">
        <v>7.3700000000000002E-2</v>
      </c>
      <c r="DU76">
        <v>7.2400000000000006E-2</v>
      </c>
      <c r="DV76">
        <v>5.1000000000000004E-3</v>
      </c>
      <c r="DW76">
        <v>11</v>
      </c>
      <c r="DX76">
        <v>3.8100000000000002E-2</v>
      </c>
      <c r="DY76">
        <v>1627</v>
      </c>
      <c r="DZ76">
        <v>320</v>
      </c>
      <c r="EA76">
        <v>8252</v>
      </c>
      <c r="EB76" t="s">
        <v>188</v>
      </c>
      <c r="EC76">
        <v>869</v>
      </c>
      <c r="ED76">
        <v>2405</v>
      </c>
      <c r="EE76" t="s">
        <v>965</v>
      </c>
      <c r="EF76">
        <v>107</v>
      </c>
      <c r="EG76">
        <v>20070102</v>
      </c>
      <c r="EH76" t="s">
        <v>1006</v>
      </c>
      <c r="EI76">
        <v>320</v>
      </c>
      <c r="EJ76" t="s">
        <v>918</v>
      </c>
    </row>
    <row r="77" spans="1:140">
      <c r="A77" t="s">
        <v>160</v>
      </c>
      <c r="B77">
        <v>3</v>
      </c>
      <c r="C77">
        <v>20.399999999999999</v>
      </c>
      <c r="D77">
        <v>61425</v>
      </c>
      <c r="E77" t="s">
        <v>577</v>
      </c>
      <c r="F77" t="s">
        <v>145</v>
      </c>
      <c r="G77">
        <v>20070128</v>
      </c>
      <c r="H77" t="s">
        <v>1009</v>
      </c>
      <c r="I77" t="s">
        <v>295</v>
      </c>
      <c r="J77">
        <v>20070202</v>
      </c>
      <c r="K77" t="s">
        <v>624</v>
      </c>
      <c r="L77">
        <v>72</v>
      </c>
      <c r="N77" s="2">
        <f t="shared" si="22"/>
        <v>0</v>
      </c>
      <c r="O77" s="27">
        <f t="shared" si="23"/>
        <v>0.92779999999999996</v>
      </c>
      <c r="P77">
        <v>0.92779999999999996</v>
      </c>
      <c r="Q77">
        <f t="shared" si="24"/>
        <v>0.65065363937579745</v>
      </c>
      <c r="R77">
        <f t="shared" si="25"/>
        <v>-0.65065363937579745</v>
      </c>
      <c r="S77">
        <f t="shared" si="26"/>
        <v>0.92779999999999996</v>
      </c>
      <c r="T77" s="36">
        <f t="shared" si="27"/>
        <v>29.523137469003828</v>
      </c>
      <c r="U77">
        <f t="shared" si="28"/>
        <v>0.65065369409957463</v>
      </c>
      <c r="V77" s="26">
        <f t="shared" si="29"/>
        <v>-0.65065369409957463</v>
      </c>
      <c r="W77" s="25">
        <f t="shared" si="30"/>
        <v>0.34643288237553171</v>
      </c>
      <c r="X77" s="36">
        <f t="shared" si="31"/>
        <v>29.523137731677956</v>
      </c>
      <c r="Y77">
        <f t="shared" si="32"/>
        <v>0.34643288237553171</v>
      </c>
      <c r="Z77">
        <f t="shared" si="33"/>
        <v>0</v>
      </c>
      <c r="AA77">
        <f t="shared" si="34"/>
        <v>0.65065369409957463</v>
      </c>
      <c r="AB77">
        <f t="shared" si="35"/>
        <v>0</v>
      </c>
      <c r="AC77">
        <f t="shared" si="36"/>
        <v>0</v>
      </c>
      <c r="AD77">
        <f t="shared" si="37"/>
        <v>0</v>
      </c>
      <c r="AE77">
        <f t="shared" si="38"/>
        <v>0</v>
      </c>
      <c r="AF77">
        <f t="shared" si="39"/>
        <v>1</v>
      </c>
      <c r="AG77" s="2">
        <f t="shared" si="40"/>
        <v>-1.734</v>
      </c>
      <c r="AH77" s="2">
        <f t="shared" si="41"/>
        <v>1.734</v>
      </c>
      <c r="AI77" s="2">
        <f t="shared" si="42"/>
        <v>-2.0659999999999998</v>
      </c>
      <c r="AJ77" s="2">
        <f t="shared" si="43"/>
        <v>2.0659999999999998</v>
      </c>
      <c r="AK77" t="s">
        <v>151</v>
      </c>
      <c r="AL77">
        <v>143.5</v>
      </c>
      <c r="AM77">
        <v>20070126</v>
      </c>
      <c r="AN77" t="s">
        <v>138</v>
      </c>
      <c r="AO77" t="s">
        <v>1010</v>
      </c>
      <c r="AP77" t="s">
        <v>879</v>
      </c>
      <c r="AQ77">
        <v>40</v>
      </c>
      <c r="AR77">
        <v>59.03</v>
      </c>
      <c r="AS77">
        <v>52.92</v>
      </c>
      <c r="AT77">
        <v>10.199999999999999</v>
      </c>
      <c r="AU77">
        <v>9.2200000000000006</v>
      </c>
      <c r="AV77">
        <v>9.41</v>
      </c>
      <c r="AW77">
        <v>40</v>
      </c>
      <c r="AX77" t="s">
        <v>1011</v>
      </c>
      <c r="AY77">
        <v>40</v>
      </c>
      <c r="AZ77">
        <v>8.1</v>
      </c>
      <c r="BA77">
        <v>12.3</v>
      </c>
      <c r="BB77">
        <v>20.399999999999999</v>
      </c>
      <c r="BC77">
        <v>0</v>
      </c>
      <c r="BD77">
        <v>3144</v>
      </c>
      <c r="BE77">
        <v>3156</v>
      </c>
      <c r="BF77">
        <v>3150</v>
      </c>
      <c r="BG77">
        <v>13.4</v>
      </c>
      <c r="BH77">
        <v>13.8</v>
      </c>
      <c r="BI77">
        <v>13.6</v>
      </c>
      <c r="BJ77">
        <v>2.2200000000000002</v>
      </c>
      <c r="BK77">
        <v>2.33</v>
      </c>
      <c r="BL77">
        <v>2.2799999999999998</v>
      </c>
      <c r="BM77">
        <v>4956.3</v>
      </c>
      <c r="BN77">
        <v>5238.1000000000004</v>
      </c>
      <c r="BO77">
        <v>5123.1000000000004</v>
      </c>
      <c r="BP77">
        <v>2001.1</v>
      </c>
      <c r="BQ77">
        <v>2209.6999999999998</v>
      </c>
      <c r="BR77">
        <v>2136.9</v>
      </c>
      <c r="BS77">
        <v>844</v>
      </c>
      <c r="BT77">
        <v>862</v>
      </c>
      <c r="BU77">
        <v>850</v>
      </c>
      <c r="BV77">
        <v>143.5</v>
      </c>
      <c r="BW77">
        <v>143.69999999999999</v>
      </c>
      <c r="BX77">
        <v>143.6</v>
      </c>
      <c r="BY77">
        <v>87.6</v>
      </c>
      <c r="BZ77">
        <v>88.2</v>
      </c>
      <c r="CA77">
        <v>87.9</v>
      </c>
      <c r="CB77">
        <v>93.2</v>
      </c>
      <c r="CC77">
        <v>93.8</v>
      </c>
      <c r="CD77">
        <v>93.5</v>
      </c>
      <c r="CE77">
        <v>5.5</v>
      </c>
      <c r="CF77">
        <v>5.7</v>
      </c>
      <c r="CG77">
        <v>5.6</v>
      </c>
      <c r="CH77">
        <v>29</v>
      </c>
      <c r="CI77">
        <v>32.1</v>
      </c>
      <c r="CJ77">
        <v>30.7</v>
      </c>
      <c r="CK77">
        <v>269</v>
      </c>
      <c r="CL77">
        <v>277</v>
      </c>
      <c r="CM77">
        <v>274</v>
      </c>
      <c r="CN77">
        <v>10.4</v>
      </c>
      <c r="CO77">
        <v>11.2</v>
      </c>
      <c r="CP77">
        <v>11</v>
      </c>
      <c r="CQ77">
        <v>0.1</v>
      </c>
      <c r="CR77">
        <v>0.6</v>
      </c>
      <c r="CS77">
        <v>0.5</v>
      </c>
      <c r="CT77">
        <v>0.49</v>
      </c>
      <c r="CU77">
        <v>0.51</v>
      </c>
      <c r="CV77">
        <v>0.5</v>
      </c>
      <c r="CW77">
        <v>35</v>
      </c>
      <c r="CX77">
        <v>35</v>
      </c>
      <c r="CY77">
        <v>35</v>
      </c>
      <c r="CZ77">
        <v>130.30000000000001</v>
      </c>
      <c r="DA77">
        <v>153.4</v>
      </c>
      <c r="DB77">
        <v>144.5</v>
      </c>
      <c r="DC77">
        <v>1660</v>
      </c>
      <c r="DD77">
        <v>720</v>
      </c>
      <c r="DE77">
        <v>540</v>
      </c>
      <c r="DF77">
        <v>1800</v>
      </c>
      <c r="DG77">
        <v>6.8599999999999994E-2</v>
      </c>
      <c r="DH77">
        <v>7.3700000000000002E-2</v>
      </c>
      <c r="DI77">
        <v>7.0499999999999993E-2</v>
      </c>
      <c r="DJ77">
        <v>9.6500000000000002E-2</v>
      </c>
      <c r="DK77">
        <v>0.1041</v>
      </c>
      <c r="DL77">
        <v>0.1003</v>
      </c>
      <c r="DM77">
        <v>6.0999999999999999E-2</v>
      </c>
      <c r="DN77">
        <v>6.0999999999999999E-2</v>
      </c>
      <c r="DO77">
        <v>6.0999999999999999E-2</v>
      </c>
      <c r="DP77">
        <v>5.33E-2</v>
      </c>
      <c r="DQ77">
        <v>5.8400000000000001E-2</v>
      </c>
      <c r="DR77">
        <v>5.5899999999999998E-2</v>
      </c>
      <c r="DS77">
        <v>5.0799999999999998E-2</v>
      </c>
      <c r="DT77">
        <v>6.0999999999999999E-2</v>
      </c>
      <c r="DU77">
        <v>5.5899999999999998E-2</v>
      </c>
      <c r="DV77">
        <v>0</v>
      </c>
      <c r="DW77">
        <v>2</v>
      </c>
      <c r="DX77">
        <v>5.5899999999999998E-2</v>
      </c>
      <c r="DY77" t="s">
        <v>893</v>
      </c>
      <c r="DZ77">
        <v>152</v>
      </c>
      <c r="EA77">
        <v>8252</v>
      </c>
      <c r="EB77" t="s">
        <v>188</v>
      </c>
      <c r="EC77">
        <v>1295</v>
      </c>
      <c r="ED77">
        <v>2405</v>
      </c>
      <c r="EE77" t="s">
        <v>965</v>
      </c>
      <c r="EF77">
        <v>221</v>
      </c>
      <c r="EG77">
        <v>20070128</v>
      </c>
      <c r="EH77" t="s">
        <v>1009</v>
      </c>
      <c r="EI77">
        <v>152</v>
      </c>
      <c r="EJ77" t="s">
        <v>918</v>
      </c>
    </row>
    <row r="78" spans="1:140">
      <c r="A78" t="s">
        <v>160</v>
      </c>
      <c r="B78">
        <v>3</v>
      </c>
      <c r="C78">
        <v>10.199999999999999</v>
      </c>
      <c r="D78">
        <v>61443</v>
      </c>
      <c r="E78" t="s">
        <v>144</v>
      </c>
      <c r="F78" t="s">
        <v>145</v>
      </c>
      <c r="G78">
        <v>20070208</v>
      </c>
      <c r="H78" t="s">
        <v>423</v>
      </c>
      <c r="I78" t="s">
        <v>236</v>
      </c>
      <c r="J78">
        <v>20070208</v>
      </c>
      <c r="K78">
        <v>20070508</v>
      </c>
      <c r="L78">
        <v>73</v>
      </c>
      <c r="N78" s="2">
        <f t="shared" si="22"/>
        <v>0</v>
      </c>
      <c r="O78" s="27">
        <f t="shared" si="23"/>
        <v>0.81899999999999995</v>
      </c>
      <c r="P78">
        <v>0.81899999999999995</v>
      </c>
      <c r="Q78">
        <f t="shared" si="24"/>
        <v>0.68432291150063795</v>
      </c>
      <c r="R78">
        <f t="shared" si="25"/>
        <v>-0.68432291150063795</v>
      </c>
      <c r="S78">
        <f t="shared" si="26"/>
        <v>0.1683463606242025</v>
      </c>
      <c r="T78" s="36">
        <f t="shared" si="27"/>
        <v>29.684749975203061</v>
      </c>
      <c r="U78">
        <f t="shared" si="28"/>
        <v>0.68432295527965969</v>
      </c>
      <c r="V78" s="26">
        <f t="shared" si="29"/>
        <v>-0.68432295527965969</v>
      </c>
      <c r="W78" s="25">
        <f t="shared" si="30"/>
        <v>0.16834630590042532</v>
      </c>
      <c r="X78" s="36">
        <f t="shared" si="31"/>
        <v>29.684750185342367</v>
      </c>
      <c r="Y78">
        <f t="shared" si="32"/>
        <v>0.16834630590042532</v>
      </c>
      <c r="Z78">
        <f t="shared" si="33"/>
        <v>0</v>
      </c>
      <c r="AA78">
        <f t="shared" si="34"/>
        <v>0.68432295527965969</v>
      </c>
      <c r="AB78">
        <f t="shared" si="35"/>
        <v>0</v>
      </c>
      <c r="AC78">
        <f t="shared" si="36"/>
        <v>0</v>
      </c>
      <c r="AD78">
        <f t="shared" si="37"/>
        <v>0</v>
      </c>
      <c r="AE78">
        <f t="shared" si="38"/>
        <v>0</v>
      </c>
      <c r="AF78">
        <f t="shared" si="39"/>
        <v>1</v>
      </c>
      <c r="AG78" s="2">
        <f t="shared" si="40"/>
        <v>-1.734</v>
      </c>
      <c r="AH78" s="2">
        <f t="shared" si="41"/>
        <v>1.734</v>
      </c>
      <c r="AI78" s="2">
        <f t="shared" si="42"/>
        <v>-2.0659999999999998</v>
      </c>
      <c r="AJ78" s="2">
        <f t="shared" si="43"/>
        <v>2.0659999999999998</v>
      </c>
      <c r="AK78" t="s">
        <v>200</v>
      </c>
      <c r="AL78">
        <v>143.5</v>
      </c>
      <c r="AM78">
        <v>20070206</v>
      </c>
      <c r="AN78" t="s">
        <v>138</v>
      </c>
      <c r="AO78" t="s">
        <v>1013</v>
      </c>
      <c r="AP78" t="s">
        <v>879</v>
      </c>
      <c r="AQ78">
        <v>40</v>
      </c>
      <c r="AR78">
        <v>71.58</v>
      </c>
      <c r="AS78">
        <v>65.64</v>
      </c>
      <c r="AT78">
        <v>10.88</v>
      </c>
      <c r="AU78">
        <v>10.07</v>
      </c>
      <c r="AV78">
        <v>10.28</v>
      </c>
      <c r="AW78">
        <v>-10</v>
      </c>
      <c r="AX78" t="s">
        <v>1005</v>
      </c>
      <c r="AY78">
        <v>40</v>
      </c>
      <c r="AZ78">
        <v>4.8</v>
      </c>
      <c r="BA78">
        <v>5.4</v>
      </c>
      <c r="BB78">
        <v>10.199999999999999</v>
      </c>
      <c r="BC78">
        <v>0</v>
      </c>
      <c r="BD78">
        <v>3146</v>
      </c>
      <c r="BE78">
        <v>3152</v>
      </c>
      <c r="BF78">
        <v>3150</v>
      </c>
      <c r="BG78">
        <v>13.2</v>
      </c>
      <c r="BH78">
        <v>13.6</v>
      </c>
      <c r="BI78">
        <v>13.5</v>
      </c>
      <c r="BJ78">
        <v>2.2400000000000002</v>
      </c>
      <c r="BK78">
        <v>2.33</v>
      </c>
      <c r="BL78">
        <v>2.2799999999999998</v>
      </c>
      <c r="BM78">
        <v>4575.8</v>
      </c>
      <c r="BN78">
        <v>5046.7</v>
      </c>
      <c r="BO78">
        <v>4772.3</v>
      </c>
      <c r="BP78">
        <v>1862.5</v>
      </c>
      <c r="BQ78">
        <v>2060.3000000000002</v>
      </c>
      <c r="BR78">
        <v>1969.3</v>
      </c>
      <c r="BS78">
        <v>836</v>
      </c>
      <c r="BT78">
        <v>865</v>
      </c>
      <c r="BU78">
        <v>849</v>
      </c>
      <c r="BV78">
        <v>143.5</v>
      </c>
      <c r="BW78">
        <v>143.69999999999999</v>
      </c>
      <c r="BX78">
        <v>143.6</v>
      </c>
      <c r="BY78">
        <v>87.5</v>
      </c>
      <c r="BZ78">
        <v>88.3</v>
      </c>
      <c r="CA78">
        <v>87.9</v>
      </c>
      <c r="CB78">
        <v>93.2</v>
      </c>
      <c r="CC78">
        <v>93.8</v>
      </c>
      <c r="CD78">
        <v>93.5</v>
      </c>
      <c r="CE78">
        <v>5.5</v>
      </c>
      <c r="CF78">
        <v>5.7</v>
      </c>
      <c r="CG78">
        <v>5.6</v>
      </c>
      <c r="CH78">
        <v>29.2</v>
      </c>
      <c r="CI78">
        <v>32.1</v>
      </c>
      <c r="CJ78">
        <v>30.5</v>
      </c>
      <c r="CK78">
        <v>274</v>
      </c>
      <c r="CL78">
        <v>286</v>
      </c>
      <c r="CM78">
        <v>278</v>
      </c>
      <c r="CN78">
        <v>10.6</v>
      </c>
      <c r="CO78">
        <v>11.1</v>
      </c>
      <c r="CP78">
        <v>10.9</v>
      </c>
      <c r="CQ78">
        <v>0.5</v>
      </c>
      <c r="CR78">
        <v>0.7</v>
      </c>
      <c r="CS78">
        <v>0.6</v>
      </c>
      <c r="CT78">
        <v>0.49</v>
      </c>
      <c r="CU78">
        <v>0.52</v>
      </c>
      <c r="CV78">
        <v>0.5</v>
      </c>
      <c r="CW78">
        <v>35</v>
      </c>
      <c r="CX78">
        <v>35</v>
      </c>
      <c r="CY78">
        <v>35</v>
      </c>
      <c r="CZ78">
        <v>136.1</v>
      </c>
      <c r="DA78">
        <v>170.5</v>
      </c>
      <c r="DB78">
        <v>156.9</v>
      </c>
      <c r="DC78">
        <v>1660</v>
      </c>
      <c r="DD78">
        <v>720</v>
      </c>
      <c r="DE78">
        <v>540</v>
      </c>
      <c r="DF78">
        <v>1850</v>
      </c>
      <c r="DG78">
        <v>6.8599999999999994E-2</v>
      </c>
      <c r="DH78">
        <v>7.3700000000000002E-2</v>
      </c>
      <c r="DI78">
        <v>7.0499999999999993E-2</v>
      </c>
      <c r="DJ78">
        <v>8.6400000000000005E-2</v>
      </c>
      <c r="DK78">
        <v>9.4E-2</v>
      </c>
      <c r="DL78">
        <v>9.0200000000000002E-2</v>
      </c>
      <c r="DM78">
        <v>6.0999999999999999E-2</v>
      </c>
      <c r="DN78">
        <v>6.0999999999999999E-2</v>
      </c>
      <c r="DO78">
        <v>6.0999999999999999E-2</v>
      </c>
      <c r="DP78">
        <v>5.33E-2</v>
      </c>
      <c r="DQ78">
        <v>6.0999999999999999E-2</v>
      </c>
      <c r="DR78">
        <v>5.7200000000000001E-2</v>
      </c>
      <c r="DS78">
        <v>5.5899999999999998E-2</v>
      </c>
      <c r="DT78">
        <v>6.3500000000000001E-2</v>
      </c>
      <c r="DU78">
        <v>5.9700000000000003E-2</v>
      </c>
      <c r="DV78">
        <v>0</v>
      </c>
      <c r="DW78">
        <v>3</v>
      </c>
      <c r="DX78">
        <v>4.8300000000000003E-2</v>
      </c>
      <c r="DY78" t="s">
        <v>893</v>
      </c>
      <c r="DZ78">
        <v>152</v>
      </c>
      <c r="EA78">
        <v>8252</v>
      </c>
      <c r="EB78" t="s">
        <v>188</v>
      </c>
      <c r="EC78">
        <v>1295</v>
      </c>
      <c r="ED78">
        <v>2405</v>
      </c>
      <c r="EE78" t="s">
        <v>965</v>
      </c>
      <c r="EF78" t="s">
        <v>1014</v>
      </c>
      <c r="EG78">
        <v>20070208</v>
      </c>
      <c r="EH78" t="s">
        <v>423</v>
      </c>
      <c r="EI78">
        <v>152</v>
      </c>
      <c r="EJ78" t="s">
        <v>918</v>
      </c>
    </row>
    <row r="79" spans="1:140">
      <c r="A79" t="s">
        <v>160</v>
      </c>
      <c r="B79">
        <v>5</v>
      </c>
      <c r="C79">
        <v>6.1</v>
      </c>
      <c r="D79">
        <v>65360</v>
      </c>
      <c r="E79" t="s">
        <v>144</v>
      </c>
      <c r="F79" t="s">
        <v>145</v>
      </c>
      <c r="G79">
        <v>20070224</v>
      </c>
      <c r="H79" t="s">
        <v>631</v>
      </c>
      <c r="I79" t="s">
        <v>236</v>
      </c>
      <c r="J79">
        <v>20070226</v>
      </c>
      <c r="K79">
        <v>20070524</v>
      </c>
      <c r="L79">
        <v>74</v>
      </c>
      <c r="N79" s="2">
        <f t="shared" si="22"/>
        <v>0</v>
      </c>
      <c r="O79" s="27">
        <f t="shared" si="23"/>
        <v>-0.94830000000000003</v>
      </c>
      <c r="P79">
        <v>-0.94830000000000003</v>
      </c>
      <c r="Q79">
        <f t="shared" si="24"/>
        <v>0.35779832920051036</v>
      </c>
      <c r="R79">
        <f t="shared" si="25"/>
        <v>0</v>
      </c>
      <c r="S79">
        <f t="shared" si="26"/>
        <v>-1.6326229115006381</v>
      </c>
      <c r="T79" s="36">
        <f t="shared" si="27"/>
        <v>26.4</v>
      </c>
      <c r="U79">
        <f t="shared" si="28"/>
        <v>0.35779836422372768</v>
      </c>
      <c r="V79" s="26">
        <f t="shared" si="29"/>
        <v>-0.35779836422372768</v>
      </c>
      <c r="W79" s="25">
        <f t="shared" si="30"/>
        <v>-1.6326229552796598</v>
      </c>
      <c r="X79" s="36">
        <f t="shared" si="31"/>
        <v>28.117432148273892</v>
      </c>
      <c r="Y79">
        <f t="shared" si="32"/>
        <v>-1.6326229552796598</v>
      </c>
      <c r="Z79">
        <f t="shared" si="33"/>
        <v>0</v>
      </c>
      <c r="AA79">
        <f t="shared" si="34"/>
        <v>0.35779836422372768</v>
      </c>
      <c r="AB79">
        <f t="shared" si="35"/>
        <v>0</v>
      </c>
      <c r="AC79">
        <f t="shared" si="36"/>
        <v>0</v>
      </c>
      <c r="AD79">
        <f t="shared" si="37"/>
        <v>1</v>
      </c>
      <c r="AE79">
        <f t="shared" si="38"/>
        <v>0</v>
      </c>
      <c r="AF79">
        <f t="shared" si="39"/>
        <v>0</v>
      </c>
      <c r="AG79" s="2">
        <f t="shared" si="40"/>
        <v>-1.734</v>
      </c>
      <c r="AH79" s="2">
        <f t="shared" si="41"/>
        <v>1.734</v>
      </c>
      <c r="AI79" s="2">
        <f t="shared" si="42"/>
        <v>-2.0659999999999998</v>
      </c>
      <c r="AJ79" s="2">
        <f t="shared" si="43"/>
        <v>2.0659999999999998</v>
      </c>
      <c r="AK79" t="s">
        <v>147</v>
      </c>
      <c r="AL79">
        <v>143.5</v>
      </c>
      <c r="AM79">
        <v>20070222</v>
      </c>
      <c r="AN79" t="s">
        <v>138</v>
      </c>
      <c r="AO79" t="s">
        <v>759</v>
      </c>
      <c r="AP79" t="s">
        <v>879</v>
      </c>
      <c r="AQ79">
        <v>40</v>
      </c>
      <c r="AR79">
        <v>71.59</v>
      </c>
      <c r="AS79">
        <v>65.34</v>
      </c>
      <c r="AT79">
        <v>10.93</v>
      </c>
      <c r="AU79">
        <v>10.02</v>
      </c>
      <c r="AV79">
        <v>10.220000000000001</v>
      </c>
      <c r="AW79">
        <v>240</v>
      </c>
      <c r="AX79" t="s">
        <v>1015</v>
      </c>
      <c r="AY79">
        <v>40</v>
      </c>
      <c r="AZ79">
        <v>3.1</v>
      </c>
      <c r="BA79">
        <v>3</v>
      </c>
      <c r="BB79">
        <v>6.1</v>
      </c>
      <c r="BC79">
        <v>0</v>
      </c>
      <c r="BD79">
        <v>3145</v>
      </c>
      <c r="BE79">
        <v>3154</v>
      </c>
      <c r="BF79">
        <v>3151</v>
      </c>
      <c r="BG79">
        <v>13.1</v>
      </c>
      <c r="BH79">
        <v>13.9</v>
      </c>
      <c r="BI79">
        <v>13.6</v>
      </c>
      <c r="BJ79">
        <v>2.15</v>
      </c>
      <c r="BK79">
        <v>2.33</v>
      </c>
      <c r="BL79">
        <v>2.2000000000000002</v>
      </c>
      <c r="BM79">
        <v>3453.2</v>
      </c>
      <c r="BN79">
        <v>4757.2</v>
      </c>
      <c r="BO79">
        <v>4411.7</v>
      </c>
      <c r="BP79">
        <v>1773.7</v>
      </c>
      <c r="BQ79">
        <v>1965.7</v>
      </c>
      <c r="BR79">
        <v>1902.9</v>
      </c>
      <c r="BS79">
        <v>845</v>
      </c>
      <c r="BT79">
        <v>876</v>
      </c>
      <c r="BU79">
        <v>851</v>
      </c>
      <c r="BV79">
        <v>143.4</v>
      </c>
      <c r="BW79">
        <v>143.5</v>
      </c>
      <c r="BX79">
        <v>143.5</v>
      </c>
      <c r="BY79">
        <v>87.4</v>
      </c>
      <c r="BZ79">
        <v>88.4</v>
      </c>
      <c r="CA79">
        <v>87.9</v>
      </c>
      <c r="CB79">
        <v>93.1</v>
      </c>
      <c r="CC79">
        <v>93.9</v>
      </c>
      <c r="CD79">
        <v>93.5</v>
      </c>
      <c r="CE79">
        <v>5.4</v>
      </c>
      <c r="CF79">
        <v>5.8</v>
      </c>
      <c r="CG79">
        <v>5.6</v>
      </c>
      <c r="CH79">
        <v>29.1</v>
      </c>
      <c r="CI79">
        <v>37.200000000000003</v>
      </c>
      <c r="CJ79">
        <v>32.299999999999997</v>
      </c>
      <c r="CK79">
        <v>273</v>
      </c>
      <c r="CL79">
        <v>282</v>
      </c>
      <c r="CM79">
        <v>275</v>
      </c>
      <c r="CN79">
        <v>10.5</v>
      </c>
      <c r="CO79">
        <v>12.3</v>
      </c>
      <c r="CP79">
        <v>11</v>
      </c>
      <c r="CQ79">
        <v>0.3</v>
      </c>
      <c r="CR79">
        <v>0.5</v>
      </c>
      <c r="CS79">
        <v>0.4</v>
      </c>
      <c r="CT79">
        <v>0.48</v>
      </c>
      <c r="CU79">
        <v>0.53</v>
      </c>
      <c r="CV79">
        <v>0.5</v>
      </c>
      <c r="CW79">
        <v>35</v>
      </c>
      <c r="CX79">
        <v>35</v>
      </c>
      <c r="CY79">
        <v>35</v>
      </c>
      <c r="CZ79">
        <v>146.6</v>
      </c>
      <c r="DA79">
        <v>194.2</v>
      </c>
      <c r="DB79">
        <v>167.3</v>
      </c>
      <c r="DC79">
        <v>1660</v>
      </c>
      <c r="DD79">
        <v>720</v>
      </c>
      <c r="DE79">
        <v>540</v>
      </c>
      <c r="DF79">
        <v>1600</v>
      </c>
      <c r="DG79">
        <v>6.0999999999999999E-2</v>
      </c>
      <c r="DH79">
        <v>7.8700000000000006E-2</v>
      </c>
      <c r="DI79">
        <v>6.9800000000000001E-2</v>
      </c>
      <c r="DJ79">
        <v>9.6500000000000002E-2</v>
      </c>
      <c r="DK79">
        <v>0.1118</v>
      </c>
      <c r="DL79">
        <v>0.10349999999999999</v>
      </c>
      <c r="DM79">
        <v>6.0999999999999999E-2</v>
      </c>
      <c r="DN79">
        <v>6.3500000000000001E-2</v>
      </c>
      <c r="DO79">
        <v>6.1600000000000002E-2</v>
      </c>
      <c r="DP79">
        <v>6.0999999999999999E-2</v>
      </c>
      <c r="DQ79">
        <v>6.3500000000000001E-2</v>
      </c>
      <c r="DR79">
        <v>6.2199999999999998E-2</v>
      </c>
      <c r="DS79">
        <v>6.6000000000000003E-2</v>
      </c>
      <c r="DT79">
        <v>6.8599999999999994E-2</v>
      </c>
      <c r="DU79">
        <v>6.7299999999999999E-2</v>
      </c>
      <c r="DV79">
        <v>2.5000000000000001E-3</v>
      </c>
      <c r="DW79">
        <v>20</v>
      </c>
      <c r="DX79">
        <v>5.5899999999999998E-2</v>
      </c>
      <c r="DY79">
        <v>1627</v>
      </c>
      <c r="DZ79">
        <v>320</v>
      </c>
      <c r="EA79">
        <v>8252</v>
      </c>
      <c r="EB79" t="s">
        <v>188</v>
      </c>
      <c r="EC79">
        <v>869</v>
      </c>
      <c r="ED79">
        <v>2405</v>
      </c>
      <c r="EE79" t="s">
        <v>965</v>
      </c>
      <c r="EF79">
        <v>116</v>
      </c>
      <c r="EG79">
        <v>20070224</v>
      </c>
      <c r="EH79" t="s">
        <v>631</v>
      </c>
      <c r="EI79">
        <v>320</v>
      </c>
      <c r="EJ79" t="s">
        <v>918</v>
      </c>
    </row>
    <row r="80" spans="1:140">
      <c r="A80" t="s">
        <v>160</v>
      </c>
      <c r="B80">
        <v>3</v>
      </c>
      <c r="C80">
        <v>24.2</v>
      </c>
      <c r="D80">
        <v>65358</v>
      </c>
      <c r="E80" t="s">
        <v>577</v>
      </c>
      <c r="F80" t="s">
        <v>145</v>
      </c>
      <c r="G80">
        <v>20070311</v>
      </c>
      <c r="H80" t="s">
        <v>837</v>
      </c>
      <c r="I80" t="s">
        <v>236</v>
      </c>
      <c r="J80">
        <v>20070312</v>
      </c>
      <c r="K80">
        <v>20070611</v>
      </c>
      <c r="L80">
        <v>75</v>
      </c>
      <c r="N80" s="2">
        <f t="shared" si="22"/>
        <v>0</v>
      </c>
      <c r="O80" s="27">
        <f t="shared" si="23"/>
        <v>1.7113</v>
      </c>
      <c r="P80">
        <v>1.7113</v>
      </c>
      <c r="Q80">
        <f t="shared" si="24"/>
        <v>0.62849866336040838</v>
      </c>
      <c r="R80">
        <f t="shared" si="25"/>
        <v>-0.62849866336040838</v>
      </c>
      <c r="S80">
        <f t="shared" si="26"/>
        <v>1.7113</v>
      </c>
      <c r="T80" s="36">
        <f t="shared" si="27"/>
        <v>29.416793584129959</v>
      </c>
      <c r="U80">
        <f t="shared" si="28"/>
        <v>0.62849869137898218</v>
      </c>
      <c r="V80" s="26">
        <f t="shared" si="29"/>
        <v>-0.62849869137898218</v>
      </c>
      <c r="W80" s="25">
        <f t="shared" si="30"/>
        <v>1.3535016357762724</v>
      </c>
      <c r="X80" s="36">
        <f t="shared" si="31"/>
        <v>29.416793718619111</v>
      </c>
      <c r="Y80">
        <f t="shared" si="32"/>
        <v>1.3535016357762724</v>
      </c>
      <c r="Z80">
        <f t="shared" si="33"/>
        <v>0</v>
      </c>
      <c r="AA80">
        <f t="shared" si="34"/>
        <v>0.62849869137898218</v>
      </c>
      <c r="AB80">
        <f t="shared" si="35"/>
        <v>0</v>
      </c>
      <c r="AC80">
        <f t="shared" si="36"/>
        <v>0</v>
      </c>
      <c r="AD80">
        <f t="shared" si="37"/>
        <v>1</v>
      </c>
      <c r="AE80">
        <f t="shared" si="38"/>
        <v>0</v>
      </c>
      <c r="AF80">
        <f t="shared" si="39"/>
        <v>0</v>
      </c>
      <c r="AG80" s="2">
        <f t="shared" si="40"/>
        <v>-1.734</v>
      </c>
      <c r="AH80" s="2">
        <f t="shared" si="41"/>
        <v>1.734</v>
      </c>
      <c r="AI80" s="2">
        <f t="shared" si="42"/>
        <v>-2.0659999999999998</v>
      </c>
      <c r="AJ80" s="2">
        <f t="shared" si="43"/>
        <v>2.0659999999999998</v>
      </c>
      <c r="AK80" t="s">
        <v>200</v>
      </c>
      <c r="AL80">
        <v>143.5</v>
      </c>
      <c r="AM80">
        <v>20070309</v>
      </c>
      <c r="AN80" t="s">
        <v>138</v>
      </c>
      <c r="AO80" t="s">
        <v>381</v>
      </c>
      <c r="AP80" t="s">
        <v>879</v>
      </c>
      <c r="AQ80">
        <v>40</v>
      </c>
      <c r="AR80">
        <v>59.08</v>
      </c>
      <c r="AS80">
        <v>52.3</v>
      </c>
      <c r="AT80">
        <v>10.199999999999999</v>
      </c>
      <c r="AU80">
        <v>9.15</v>
      </c>
      <c r="AV80">
        <v>9.36</v>
      </c>
      <c r="AW80">
        <v>160</v>
      </c>
      <c r="AX80" t="s">
        <v>1023</v>
      </c>
      <c r="AY80">
        <v>40</v>
      </c>
      <c r="AZ80">
        <v>10.1</v>
      </c>
      <c r="BA80">
        <v>14.1</v>
      </c>
      <c r="BB80">
        <v>24.2</v>
      </c>
      <c r="BC80">
        <v>0</v>
      </c>
      <c r="BD80">
        <v>3146</v>
      </c>
      <c r="BE80">
        <v>3154</v>
      </c>
      <c r="BF80">
        <v>3150</v>
      </c>
      <c r="BG80">
        <v>13.4</v>
      </c>
      <c r="BH80">
        <v>13.6</v>
      </c>
      <c r="BI80">
        <v>13.5</v>
      </c>
      <c r="BJ80">
        <v>2.23</v>
      </c>
      <c r="BK80">
        <v>2.35</v>
      </c>
      <c r="BL80">
        <v>2.2599999999999998</v>
      </c>
      <c r="BM80">
        <v>5070.1000000000004</v>
      </c>
      <c r="BN80">
        <v>5558.6</v>
      </c>
      <c r="BO80">
        <v>5364.2</v>
      </c>
      <c r="BP80">
        <v>1916.8</v>
      </c>
      <c r="BQ80">
        <v>2137.6999999999998</v>
      </c>
      <c r="BR80">
        <v>2064.8000000000002</v>
      </c>
      <c r="BS80">
        <v>840</v>
      </c>
      <c r="BT80">
        <v>863</v>
      </c>
      <c r="BU80">
        <v>851</v>
      </c>
      <c r="BV80">
        <v>143.6</v>
      </c>
      <c r="BW80">
        <v>143.69999999999999</v>
      </c>
      <c r="BX80">
        <v>143.6</v>
      </c>
      <c r="BY80">
        <v>87.5</v>
      </c>
      <c r="BZ80">
        <v>88.3</v>
      </c>
      <c r="CA80">
        <v>87.9</v>
      </c>
      <c r="CB80">
        <v>93.2</v>
      </c>
      <c r="CC80">
        <v>93.8</v>
      </c>
      <c r="CD80">
        <v>93.5</v>
      </c>
      <c r="CE80">
        <v>5.5</v>
      </c>
      <c r="CF80">
        <v>5.8</v>
      </c>
      <c r="CG80">
        <v>5.6</v>
      </c>
      <c r="CH80">
        <v>26.3</v>
      </c>
      <c r="CI80">
        <v>31.5</v>
      </c>
      <c r="CJ80">
        <v>28.4</v>
      </c>
      <c r="CK80">
        <v>275</v>
      </c>
      <c r="CL80">
        <v>283</v>
      </c>
      <c r="CM80">
        <v>277</v>
      </c>
      <c r="CN80">
        <v>10.3</v>
      </c>
      <c r="CO80">
        <v>11</v>
      </c>
      <c r="CP80">
        <v>10.8</v>
      </c>
      <c r="CQ80">
        <v>0.5</v>
      </c>
      <c r="CR80">
        <v>0.8</v>
      </c>
      <c r="CS80">
        <v>0.7</v>
      </c>
      <c r="CT80">
        <v>0.49</v>
      </c>
      <c r="CU80">
        <v>0.52</v>
      </c>
      <c r="CV80">
        <v>0.5</v>
      </c>
      <c r="CW80">
        <v>35</v>
      </c>
      <c r="CX80">
        <v>35</v>
      </c>
      <c r="CY80">
        <v>35</v>
      </c>
      <c r="CZ80">
        <v>149.1</v>
      </c>
      <c r="DA80">
        <v>213.9</v>
      </c>
      <c r="DB80">
        <v>185.7</v>
      </c>
      <c r="DC80">
        <v>1660</v>
      </c>
      <c r="DD80">
        <v>720</v>
      </c>
      <c r="DE80">
        <v>540</v>
      </c>
      <c r="DF80">
        <v>1680</v>
      </c>
      <c r="DG80">
        <v>5.8400000000000001E-2</v>
      </c>
      <c r="DH80">
        <v>7.8700000000000006E-2</v>
      </c>
      <c r="DI80">
        <v>6.8599999999999994E-2</v>
      </c>
      <c r="DJ80">
        <v>0.1041</v>
      </c>
      <c r="DK80">
        <v>0.1067</v>
      </c>
      <c r="DL80">
        <v>0.106</v>
      </c>
      <c r="DM80">
        <v>6.0999999999999999E-2</v>
      </c>
      <c r="DN80">
        <v>6.3500000000000001E-2</v>
      </c>
      <c r="DO80">
        <v>6.2899999999999998E-2</v>
      </c>
      <c r="DP80">
        <v>6.0999999999999999E-2</v>
      </c>
      <c r="DQ80">
        <v>6.8599999999999994E-2</v>
      </c>
      <c r="DR80">
        <v>6.4799999999999996E-2</v>
      </c>
      <c r="DS80">
        <v>6.6000000000000003E-2</v>
      </c>
      <c r="DT80">
        <v>6.8599999999999994E-2</v>
      </c>
      <c r="DU80">
        <v>6.7299999999999999E-2</v>
      </c>
      <c r="DV80">
        <v>2.5000000000000001E-3</v>
      </c>
      <c r="DW80">
        <v>2</v>
      </c>
      <c r="DX80">
        <v>3.8100000000000002E-2</v>
      </c>
      <c r="DY80" t="s">
        <v>893</v>
      </c>
      <c r="DZ80">
        <v>152</v>
      </c>
      <c r="EA80">
        <v>8252</v>
      </c>
      <c r="EB80" t="s">
        <v>188</v>
      </c>
      <c r="EC80">
        <v>1295</v>
      </c>
      <c r="ED80">
        <v>2405</v>
      </c>
      <c r="EE80" t="s">
        <v>965</v>
      </c>
      <c r="EF80">
        <v>230</v>
      </c>
      <c r="EG80">
        <v>20070311</v>
      </c>
      <c r="EH80" t="s">
        <v>837</v>
      </c>
      <c r="EI80">
        <v>152</v>
      </c>
      <c r="EJ80" t="s">
        <v>918</v>
      </c>
    </row>
    <row r="81" spans="1:140">
      <c r="A81" t="s">
        <v>160</v>
      </c>
      <c r="B81">
        <v>3</v>
      </c>
      <c r="C81">
        <v>11.6</v>
      </c>
      <c r="D81">
        <v>65361</v>
      </c>
      <c r="E81" t="s">
        <v>144</v>
      </c>
      <c r="F81" t="s">
        <v>145</v>
      </c>
      <c r="G81">
        <v>20070527</v>
      </c>
      <c r="H81" t="s">
        <v>1032</v>
      </c>
      <c r="I81" t="s">
        <v>236</v>
      </c>
      <c r="J81">
        <v>20070529</v>
      </c>
      <c r="K81">
        <v>20070827</v>
      </c>
      <c r="L81">
        <v>76</v>
      </c>
      <c r="N81" s="2">
        <f t="shared" si="22"/>
        <v>0</v>
      </c>
      <c r="O81" s="27">
        <f t="shared" si="23"/>
        <v>1.4224000000000001</v>
      </c>
      <c r="P81">
        <v>1.4224000000000001</v>
      </c>
      <c r="Q81">
        <f t="shared" si="24"/>
        <v>0.78727893068832677</v>
      </c>
      <c r="R81">
        <f t="shared" si="25"/>
        <v>-0.78727893068832677</v>
      </c>
      <c r="S81">
        <f t="shared" si="26"/>
        <v>0.79390133663959173</v>
      </c>
      <c r="T81" s="36">
        <f t="shared" si="27"/>
        <v>30.178938867303966</v>
      </c>
      <c r="U81">
        <f t="shared" si="28"/>
        <v>0.78727895310318585</v>
      </c>
      <c r="V81" s="26">
        <f t="shared" si="29"/>
        <v>-0.78727895310318585</v>
      </c>
      <c r="W81" s="25">
        <f t="shared" si="30"/>
        <v>0.79390130862101793</v>
      </c>
      <c r="X81" s="36">
        <f t="shared" si="31"/>
        <v>30.178938974895289</v>
      </c>
      <c r="Y81">
        <f t="shared" si="32"/>
        <v>0.79390130862101793</v>
      </c>
      <c r="Z81">
        <f t="shared" si="33"/>
        <v>0</v>
      </c>
      <c r="AA81">
        <f t="shared" si="34"/>
        <v>0.78727895310318585</v>
      </c>
      <c r="AB81">
        <f t="shared" si="35"/>
        <v>0</v>
      </c>
      <c r="AC81">
        <f t="shared" si="36"/>
        <v>0</v>
      </c>
      <c r="AD81">
        <f t="shared" si="37"/>
        <v>0</v>
      </c>
      <c r="AE81">
        <f t="shared" si="38"/>
        <v>0</v>
      </c>
      <c r="AF81">
        <f t="shared" si="39"/>
        <v>0</v>
      </c>
      <c r="AG81" s="2">
        <f t="shared" si="40"/>
        <v>-1.734</v>
      </c>
      <c r="AH81" s="2">
        <f t="shared" si="41"/>
        <v>1.734</v>
      </c>
      <c r="AI81" s="2">
        <f t="shared" si="42"/>
        <v>-2.0659999999999998</v>
      </c>
      <c r="AJ81" s="2">
        <f t="shared" si="43"/>
        <v>2.0659999999999998</v>
      </c>
      <c r="AK81" t="s">
        <v>147</v>
      </c>
      <c r="AL81">
        <v>143.5</v>
      </c>
      <c r="AM81">
        <v>20070525</v>
      </c>
      <c r="AN81" t="s">
        <v>138</v>
      </c>
      <c r="AO81" t="s">
        <v>381</v>
      </c>
      <c r="AP81" t="s">
        <v>1026</v>
      </c>
      <c r="AQ81">
        <v>40</v>
      </c>
      <c r="AR81">
        <v>71.94</v>
      </c>
      <c r="AS81">
        <v>65.69</v>
      </c>
      <c r="AT81">
        <v>10.94</v>
      </c>
      <c r="AU81">
        <v>10.1</v>
      </c>
      <c r="AV81">
        <v>10.27</v>
      </c>
      <c r="AW81">
        <v>140</v>
      </c>
      <c r="AX81" t="s">
        <v>1033</v>
      </c>
      <c r="AY81">
        <v>40</v>
      </c>
      <c r="AZ81">
        <v>5.4</v>
      </c>
      <c r="BA81">
        <v>6.2</v>
      </c>
      <c r="BB81">
        <v>11.6</v>
      </c>
      <c r="BC81">
        <v>0</v>
      </c>
      <c r="BD81">
        <v>3146</v>
      </c>
      <c r="BE81">
        <v>3155</v>
      </c>
      <c r="BF81">
        <v>3150</v>
      </c>
      <c r="BG81">
        <v>13.4</v>
      </c>
      <c r="BH81">
        <v>13.7</v>
      </c>
      <c r="BI81">
        <v>13.5</v>
      </c>
      <c r="BJ81">
        <v>2.1800000000000002</v>
      </c>
      <c r="BK81">
        <v>2.2999999999999998</v>
      </c>
      <c r="BL81">
        <v>2.2400000000000002</v>
      </c>
      <c r="BM81">
        <v>4503.8999999999996</v>
      </c>
      <c r="BN81">
        <v>4922.2</v>
      </c>
      <c r="BO81">
        <v>4715.8</v>
      </c>
      <c r="BP81">
        <v>1931.7</v>
      </c>
      <c r="BQ81">
        <v>2140.9</v>
      </c>
      <c r="BR81">
        <v>2065.1999999999998</v>
      </c>
      <c r="BS81">
        <v>846</v>
      </c>
      <c r="BT81">
        <v>855</v>
      </c>
      <c r="BU81">
        <v>850</v>
      </c>
      <c r="BV81">
        <v>143.6</v>
      </c>
      <c r="BW81">
        <v>143.69999999999999</v>
      </c>
      <c r="BX81">
        <v>143.6</v>
      </c>
      <c r="BY81">
        <v>87.5</v>
      </c>
      <c r="BZ81">
        <v>88.4</v>
      </c>
      <c r="CA81">
        <v>87.9</v>
      </c>
      <c r="CB81">
        <v>93.1</v>
      </c>
      <c r="CC81">
        <v>93.9</v>
      </c>
      <c r="CD81">
        <v>93.6</v>
      </c>
      <c r="CE81">
        <v>5.4</v>
      </c>
      <c r="CF81">
        <v>5.8</v>
      </c>
      <c r="CG81">
        <v>5.6</v>
      </c>
      <c r="CH81">
        <v>28.5</v>
      </c>
      <c r="CI81">
        <v>33.4</v>
      </c>
      <c r="CJ81">
        <v>30.7</v>
      </c>
      <c r="CK81">
        <v>268</v>
      </c>
      <c r="CL81">
        <v>279</v>
      </c>
      <c r="CM81">
        <v>276</v>
      </c>
      <c r="CN81">
        <v>10.5</v>
      </c>
      <c r="CO81">
        <v>11</v>
      </c>
      <c r="CP81">
        <v>10.8</v>
      </c>
      <c r="CQ81">
        <v>-0.1</v>
      </c>
      <c r="CR81">
        <v>0.8</v>
      </c>
      <c r="CS81">
        <v>0.5</v>
      </c>
      <c r="CT81">
        <v>0.49</v>
      </c>
      <c r="CU81">
        <v>0.51</v>
      </c>
      <c r="CV81">
        <v>0.5</v>
      </c>
      <c r="CW81">
        <v>35</v>
      </c>
      <c r="CX81">
        <v>35</v>
      </c>
      <c r="CY81">
        <v>35</v>
      </c>
      <c r="CZ81">
        <v>249.8</v>
      </c>
      <c r="DA81">
        <v>272.89999999999998</v>
      </c>
      <c r="DB81">
        <v>261</v>
      </c>
      <c r="DC81">
        <v>1660</v>
      </c>
      <c r="DD81">
        <v>720</v>
      </c>
      <c r="DE81">
        <v>540</v>
      </c>
      <c r="DF81">
        <v>1700</v>
      </c>
      <c r="DG81">
        <v>7.3700000000000002E-2</v>
      </c>
      <c r="DH81">
        <v>8.8900000000000007E-2</v>
      </c>
      <c r="DI81">
        <v>8.1900000000000001E-2</v>
      </c>
      <c r="DJ81">
        <v>9.9099999999999994E-2</v>
      </c>
      <c r="DK81">
        <v>0.11169999999999999</v>
      </c>
      <c r="DL81">
        <v>0.1048</v>
      </c>
      <c r="DM81">
        <v>6.0999999999999999E-2</v>
      </c>
      <c r="DN81">
        <v>6.3500000000000001E-2</v>
      </c>
      <c r="DO81">
        <v>6.2199999999999998E-2</v>
      </c>
      <c r="DP81">
        <v>6.6000000000000003E-2</v>
      </c>
      <c r="DQ81">
        <v>7.1099999999999997E-2</v>
      </c>
      <c r="DR81">
        <v>6.8599999999999994E-2</v>
      </c>
      <c r="DS81">
        <v>6.3500000000000001E-2</v>
      </c>
      <c r="DT81">
        <v>7.3700000000000002E-2</v>
      </c>
      <c r="DU81">
        <v>6.8599999999999994E-2</v>
      </c>
      <c r="DV81">
        <v>2.5000000000000001E-3</v>
      </c>
      <c r="DW81">
        <v>5</v>
      </c>
      <c r="DX81">
        <v>3.8100000000000002E-2</v>
      </c>
      <c r="DY81" t="s">
        <v>893</v>
      </c>
      <c r="DZ81">
        <v>152</v>
      </c>
      <c r="EA81">
        <v>8252</v>
      </c>
      <c r="EB81" t="s">
        <v>188</v>
      </c>
      <c r="EC81">
        <v>1295</v>
      </c>
      <c r="ED81">
        <v>2405</v>
      </c>
      <c r="EE81" t="s">
        <v>965</v>
      </c>
      <c r="EF81">
        <v>239</v>
      </c>
      <c r="EG81">
        <v>20070527</v>
      </c>
      <c r="EH81" t="s">
        <v>1032</v>
      </c>
      <c r="EI81">
        <v>152</v>
      </c>
      <c r="EJ81" t="s">
        <v>918</v>
      </c>
    </row>
    <row r="82" spans="1:140">
      <c r="A82" t="s">
        <v>160</v>
      </c>
      <c r="B82">
        <v>5</v>
      </c>
      <c r="C82">
        <v>19.399999999999999</v>
      </c>
      <c r="D82">
        <v>63419</v>
      </c>
      <c r="E82" t="s">
        <v>577</v>
      </c>
      <c r="F82" t="s">
        <v>145</v>
      </c>
      <c r="G82">
        <v>20070602</v>
      </c>
      <c r="H82" t="s">
        <v>1034</v>
      </c>
      <c r="I82" t="s">
        <v>236</v>
      </c>
      <c r="J82">
        <v>20070604</v>
      </c>
      <c r="K82">
        <v>20070902</v>
      </c>
      <c r="L82">
        <v>77</v>
      </c>
      <c r="N82" s="2">
        <f t="shared" si="22"/>
        <v>0</v>
      </c>
      <c r="O82" s="27">
        <f t="shared" si="23"/>
        <v>0.44919999999999999</v>
      </c>
      <c r="P82">
        <v>0.44919999999999999</v>
      </c>
      <c r="Q82">
        <f t="shared" si="24"/>
        <v>0.71966314455066149</v>
      </c>
      <c r="R82">
        <f t="shared" si="25"/>
        <v>-0.71966314455066149</v>
      </c>
      <c r="S82">
        <f t="shared" si="26"/>
        <v>-0.33807893068832678</v>
      </c>
      <c r="T82" s="36">
        <f t="shared" si="27"/>
        <v>29.854383093843175</v>
      </c>
      <c r="U82">
        <f t="shared" si="28"/>
        <v>0.7196631624825488</v>
      </c>
      <c r="V82" s="26">
        <f t="shared" si="29"/>
        <v>-0.7196631624825488</v>
      </c>
      <c r="W82" s="25">
        <f t="shared" si="30"/>
        <v>-0.33807895310318586</v>
      </c>
      <c r="X82" s="36">
        <f t="shared" si="31"/>
        <v>29.854383179916233</v>
      </c>
      <c r="Y82">
        <f t="shared" si="32"/>
        <v>-0.33807895310318586</v>
      </c>
      <c r="Z82">
        <f t="shared" si="33"/>
        <v>0</v>
      </c>
      <c r="AA82">
        <f t="shared" si="34"/>
        <v>0.7196631624825488</v>
      </c>
      <c r="AB82">
        <f t="shared" si="35"/>
        <v>0</v>
      </c>
      <c r="AC82">
        <f t="shared" si="36"/>
        <v>0</v>
      </c>
      <c r="AD82">
        <f t="shared" si="37"/>
        <v>0</v>
      </c>
      <c r="AE82">
        <f t="shared" si="38"/>
        <v>0</v>
      </c>
      <c r="AF82">
        <f t="shared" si="39"/>
        <v>1</v>
      </c>
      <c r="AG82" s="2">
        <f t="shared" si="40"/>
        <v>-1.734</v>
      </c>
      <c r="AH82" s="2">
        <f t="shared" si="41"/>
        <v>1.734</v>
      </c>
      <c r="AI82" s="2">
        <f t="shared" si="42"/>
        <v>-2.0659999999999998</v>
      </c>
      <c r="AJ82" s="2">
        <f t="shared" si="43"/>
        <v>2.0659999999999998</v>
      </c>
      <c r="AK82" t="s">
        <v>151</v>
      </c>
      <c r="AL82">
        <v>143.5</v>
      </c>
      <c r="AM82">
        <v>20070531</v>
      </c>
      <c r="AN82" t="s">
        <v>138</v>
      </c>
      <c r="AO82" t="s">
        <v>548</v>
      </c>
      <c r="AP82" t="s">
        <v>1026</v>
      </c>
      <c r="AQ82">
        <v>40</v>
      </c>
      <c r="AR82">
        <v>59.16</v>
      </c>
      <c r="AS82">
        <v>52.83</v>
      </c>
      <c r="AT82">
        <v>10.220000000000001</v>
      </c>
      <c r="AU82">
        <v>9.07</v>
      </c>
      <c r="AV82">
        <v>9.2799999999999994</v>
      </c>
      <c r="AW82">
        <v>50</v>
      </c>
      <c r="AX82" t="s">
        <v>1035</v>
      </c>
      <c r="AY82">
        <v>40</v>
      </c>
      <c r="AZ82">
        <v>9.8000000000000007</v>
      </c>
      <c r="BA82">
        <v>9.6</v>
      </c>
      <c r="BB82">
        <v>19.399999999999999</v>
      </c>
      <c r="BC82">
        <v>0</v>
      </c>
      <c r="BD82">
        <v>3144</v>
      </c>
      <c r="BE82">
        <v>3155</v>
      </c>
      <c r="BF82">
        <v>3150</v>
      </c>
      <c r="BG82">
        <v>13</v>
      </c>
      <c r="BH82">
        <v>13.6</v>
      </c>
      <c r="BI82">
        <v>13.3</v>
      </c>
      <c r="BJ82">
        <v>2.15</v>
      </c>
      <c r="BK82">
        <v>2.2799999999999998</v>
      </c>
      <c r="BL82">
        <v>2.2000000000000002</v>
      </c>
      <c r="BM82">
        <v>4008.9</v>
      </c>
      <c r="BN82">
        <v>4588.3999999999996</v>
      </c>
      <c r="BO82">
        <v>4249.7</v>
      </c>
      <c r="BP82">
        <v>2013.2</v>
      </c>
      <c r="BQ82">
        <v>2197.6</v>
      </c>
      <c r="BR82">
        <v>2145.1</v>
      </c>
      <c r="BS82">
        <v>833</v>
      </c>
      <c r="BT82">
        <v>876</v>
      </c>
      <c r="BU82">
        <v>852</v>
      </c>
      <c r="BV82">
        <v>143.4</v>
      </c>
      <c r="BW82">
        <v>143.5</v>
      </c>
      <c r="BX82">
        <v>143.5</v>
      </c>
      <c r="BY82">
        <v>87.5</v>
      </c>
      <c r="BZ82">
        <v>88.3</v>
      </c>
      <c r="CA82">
        <v>87.8</v>
      </c>
      <c r="CB82">
        <v>93.1</v>
      </c>
      <c r="CC82">
        <v>93.8</v>
      </c>
      <c r="CD82">
        <v>93.4</v>
      </c>
      <c r="CE82">
        <v>5.5</v>
      </c>
      <c r="CF82">
        <v>5.7</v>
      </c>
      <c r="CG82">
        <v>5.6</v>
      </c>
      <c r="CH82">
        <v>28.6</v>
      </c>
      <c r="CI82">
        <v>33.299999999999997</v>
      </c>
      <c r="CJ82">
        <v>31.1</v>
      </c>
      <c r="CK82">
        <v>269</v>
      </c>
      <c r="CL82">
        <v>281</v>
      </c>
      <c r="CM82">
        <v>276</v>
      </c>
      <c r="CN82">
        <v>10.4</v>
      </c>
      <c r="CO82">
        <v>11</v>
      </c>
      <c r="CP82">
        <v>10.7</v>
      </c>
      <c r="CQ82">
        <v>0.3</v>
      </c>
      <c r="CR82">
        <v>0.4</v>
      </c>
      <c r="CS82">
        <v>0.3</v>
      </c>
      <c r="CT82">
        <v>0.47</v>
      </c>
      <c r="CU82">
        <v>0.52</v>
      </c>
      <c r="CV82">
        <v>0.5</v>
      </c>
      <c r="CW82">
        <v>35</v>
      </c>
      <c r="CX82">
        <v>35</v>
      </c>
      <c r="CY82">
        <v>35</v>
      </c>
      <c r="CZ82">
        <v>146.6</v>
      </c>
      <c r="DA82">
        <v>228.9</v>
      </c>
      <c r="DB82">
        <v>173</v>
      </c>
      <c r="DC82">
        <v>1660</v>
      </c>
      <c r="DD82">
        <v>720</v>
      </c>
      <c r="DE82">
        <v>540</v>
      </c>
      <c r="DF82">
        <v>1790</v>
      </c>
      <c r="DG82">
        <v>7.3700000000000002E-2</v>
      </c>
      <c r="DH82">
        <v>8.3799999999999999E-2</v>
      </c>
      <c r="DI82">
        <v>7.9399999999999998E-2</v>
      </c>
      <c r="DJ82">
        <v>0.1041</v>
      </c>
      <c r="DK82">
        <v>0.10920000000000001</v>
      </c>
      <c r="DL82">
        <v>0.1067</v>
      </c>
      <c r="DM82">
        <v>6.0999999999999999E-2</v>
      </c>
      <c r="DN82">
        <v>6.3500000000000001E-2</v>
      </c>
      <c r="DO82">
        <v>6.2199999999999998E-2</v>
      </c>
      <c r="DP82">
        <v>6.0999999999999999E-2</v>
      </c>
      <c r="DQ82">
        <v>6.8599999999999994E-2</v>
      </c>
      <c r="DR82">
        <v>6.4799999999999996E-2</v>
      </c>
      <c r="DS82">
        <v>7.3700000000000002E-2</v>
      </c>
      <c r="DT82">
        <v>7.6200000000000004E-2</v>
      </c>
      <c r="DU82">
        <v>7.4899999999999994E-2</v>
      </c>
      <c r="DV82">
        <v>0</v>
      </c>
      <c r="DW82">
        <v>1</v>
      </c>
      <c r="DX82">
        <v>3.0499999999999999E-2</v>
      </c>
      <c r="DY82">
        <v>1627</v>
      </c>
      <c r="DZ82">
        <v>320</v>
      </c>
      <c r="EA82">
        <v>8252</v>
      </c>
      <c r="EB82" t="s">
        <v>188</v>
      </c>
      <c r="EC82">
        <v>869</v>
      </c>
      <c r="ED82">
        <v>2405</v>
      </c>
      <c r="EE82" t="s">
        <v>965</v>
      </c>
      <c r="EF82" t="s">
        <v>1036</v>
      </c>
      <c r="EG82">
        <v>20070602</v>
      </c>
      <c r="EH82" t="s">
        <v>1034</v>
      </c>
      <c r="EI82">
        <v>320</v>
      </c>
      <c r="EJ82" t="s">
        <v>918</v>
      </c>
    </row>
    <row r="83" spans="1:140">
      <c r="A83" t="s">
        <v>160</v>
      </c>
      <c r="B83">
        <v>3</v>
      </c>
      <c r="C83">
        <v>13.7</v>
      </c>
      <c r="D83">
        <v>63418</v>
      </c>
      <c r="E83" t="s">
        <v>577</v>
      </c>
      <c r="F83" t="s">
        <v>145</v>
      </c>
      <c r="G83">
        <v>20070830</v>
      </c>
      <c r="H83" t="s">
        <v>1046</v>
      </c>
      <c r="I83" t="s">
        <v>236</v>
      </c>
      <c r="J83">
        <v>20070831</v>
      </c>
      <c r="K83">
        <v>2008229</v>
      </c>
      <c r="L83">
        <v>78</v>
      </c>
      <c r="N83" s="2">
        <f t="shared" si="22"/>
        <v>0</v>
      </c>
      <c r="O83" s="27">
        <f t="shared" si="23"/>
        <v>-0.89829999999999999</v>
      </c>
      <c r="P83">
        <v>-0.89829999999999999</v>
      </c>
      <c r="Q83">
        <f t="shared" si="24"/>
        <v>0.3960705156405292</v>
      </c>
      <c r="R83">
        <f t="shared" si="25"/>
        <v>0</v>
      </c>
      <c r="S83">
        <f t="shared" si="26"/>
        <v>-1.6179631445506615</v>
      </c>
      <c r="T83" s="36">
        <f t="shared" si="27"/>
        <v>26.4</v>
      </c>
      <c r="U83">
        <f t="shared" si="28"/>
        <v>0.39607052998603898</v>
      </c>
      <c r="V83" s="26">
        <f t="shared" si="29"/>
        <v>-0.39607052998603898</v>
      </c>
      <c r="W83" s="25">
        <f t="shared" si="30"/>
        <v>-1.6179631624825488</v>
      </c>
      <c r="X83" s="36">
        <f t="shared" si="31"/>
        <v>28.301138543932986</v>
      </c>
      <c r="Y83">
        <f t="shared" si="32"/>
        <v>-1.6179631624825488</v>
      </c>
      <c r="Z83">
        <f t="shared" si="33"/>
        <v>0</v>
      </c>
      <c r="AA83">
        <f t="shared" si="34"/>
        <v>0.39607052998603898</v>
      </c>
      <c r="AB83">
        <f t="shared" si="35"/>
        <v>0</v>
      </c>
      <c r="AC83">
        <f t="shared" si="36"/>
        <v>0</v>
      </c>
      <c r="AD83">
        <f t="shared" si="37"/>
        <v>1</v>
      </c>
      <c r="AE83">
        <f t="shared" si="38"/>
        <v>0</v>
      </c>
      <c r="AF83">
        <f t="shared" si="39"/>
        <v>0</v>
      </c>
      <c r="AG83" s="2">
        <f t="shared" si="40"/>
        <v>-1.734</v>
      </c>
      <c r="AH83" s="2">
        <f t="shared" si="41"/>
        <v>1.734</v>
      </c>
      <c r="AI83" s="2">
        <f t="shared" si="42"/>
        <v>-2.0659999999999998</v>
      </c>
      <c r="AJ83" s="2">
        <f t="shared" si="43"/>
        <v>2.0659999999999998</v>
      </c>
      <c r="AK83" t="s">
        <v>200</v>
      </c>
      <c r="AL83">
        <v>143.5</v>
      </c>
      <c r="AM83">
        <v>20070828</v>
      </c>
      <c r="AN83" t="s">
        <v>138</v>
      </c>
      <c r="AO83" t="s">
        <v>202</v>
      </c>
      <c r="AP83" t="s">
        <v>1026</v>
      </c>
      <c r="AQ83">
        <v>40</v>
      </c>
      <c r="AR83">
        <v>59</v>
      </c>
      <c r="AS83">
        <v>52.3</v>
      </c>
      <c r="AT83">
        <v>10.19</v>
      </c>
      <c r="AU83">
        <v>9.09</v>
      </c>
      <c r="AV83">
        <v>9.26</v>
      </c>
      <c r="AW83">
        <v>150</v>
      </c>
      <c r="AX83" t="s">
        <v>1047</v>
      </c>
      <c r="AY83">
        <v>40</v>
      </c>
      <c r="AZ83">
        <v>5.7</v>
      </c>
      <c r="BA83">
        <v>8</v>
      </c>
      <c r="BB83">
        <v>13.7</v>
      </c>
      <c r="BC83">
        <v>0</v>
      </c>
      <c r="BD83">
        <v>3147</v>
      </c>
      <c r="BE83">
        <v>3154</v>
      </c>
      <c r="BF83">
        <v>3150</v>
      </c>
      <c r="BG83">
        <v>13.1</v>
      </c>
      <c r="BH83">
        <v>13.4</v>
      </c>
      <c r="BI83">
        <v>13.2</v>
      </c>
      <c r="BJ83">
        <v>2.1800000000000002</v>
      </c>
      <c r="BK83">
        <v>2.2999999999999998</v>
      </c>
      <c r="BL83">
        <v>2.2599999999999998</v>
      </c>
      <c r="BM83">
        <v>3749.8</v>
      </c>
      <c r="BN83">
        <v>4308.8999999999996</v>
      </c>
      <c r="BO83">
        <v>4054.6</v>
      </c>
      <c r="BP83">
        <v>2178</v>
      </c>
      <c r="BQ83">
        <v>2396.9</v>
      </c>
      <c r="BR83">
        <v>2314.8000000000002</v>
      </c>
      <c r="BS83">
        <v>847</v>
      </c>
      <c r="BT83">
        <v>859</v>
      </c>
      <c r="BU83">
        <v>851</v>
      </c>
      <c r="BV83">
        <v>143.5</v>
      </c>
      <c r="BW83">
        <v>143.69999999999999</v>
      </c>
      <c r="BX83">
        <v>143.6</v>
      </c>
      <c r="BY83">
        <v>87.5</v>
      </c>
      <c r="BZ83">
        <v>88.3</v>
      </c>
      <c r="CA83">
        <v>87.9</v>
      </c>
      <c r="CB83">
        <v>93.1</v>
      </c>
      <c r="CC83">
        <v>93.9</v>
      </c>
      <c r="CD83">
        <v>93.5</v>
      </c>
      <c r="CE83">
        <v>5.5</v>
      </c>
      <c r="CF83">
        <v>5.7</v>
      </c>
      <c r="CG83">
        <v>5.6</v>
      </c>
      <c r="CH83">
        <v>27.3</v>
      </c>
      <c r="CI83">
        <v>39.700000000000003</v>
      </c>
      <c r="CJ83">
        <v>32.1</v>
      </c>
      <c r="CK83">
        <v>272</v>
      </c>
      <c r="CL83">
        <v>278</v>
      </c>
      <c r="CM83">
        <v>274</v>
      </c>
      <c r="CN83">
        <v>10.4</v>
      </c>
      <c r="CO83">
        <v>10.9</v>
      </c>
      <c r="CP83">
        <v>10.6</v>
      </c>
      <c r="CQ83">
        <v>0</v>
      </c>
      <c r="CR83">
        <v>0.7</v>
      </c>
      <c r="CS83">
        <v>0.2</v>
      </c>
      <c r="CT83">
        <v>0.49</v>
      </c>
      <c r="CU83">
        <v>0.51</v>
      </c>
      <c r="CV83">
        <v>0.5</v>
      </c>
      <c r="CW83">
        <v>35</v>
      </c>
      <c r="CX83">
        <v>35</v>
      </c>
      <c r="CY83">
        <v>35</v>
      </c>
      <c r="CZ83">
        <v>140.4</v>
      </c>
      <c r="DA83">
        <v>161.4</v>
      </c>
      <c r="DB83">
        <v>150</v>
      </c>
      <c r="DC83">
        <v>1660</v>
      </c>
      <c r="DD83">
        <v>720</v>
      </c>
      <c r="DE83">
        <v>540</v>
      </c>
      <c r="DF83">
        <v>1690</v>
      </c>
      <c r="DG83">
        <v>5.8400000000000001E-2</v>
      </c>
      <c r="DH83">
        <v>7.1099999999999997E-2</v>
      </c>
      <c r="DI83">
        <v>6.4799999999999996E-2</v>
      </c>
      <c r="DJ83">
        <v>0.1016</v>
      </c>
      <c r="DK83">
        <v>0.1041</v>
      </c>
      <c r="DL83">
        <v>0.10349999999999999</v>
      </c>
      <c r="DM83">
        <v>6.0999999999999999E-2</v>
      </c>
      <c r="DN83">
        <v>6.6000000000000003E-2</v>
      </c>
      <c r="DO83">
        <v>6.3500000000000001E-2</v>
      </c>
      <c r="DP83">
        <v>5.8400000000000001E-2</v>
      </c>
      <c r="DQ83">
        <v>7.3700000000000002E-2</v>
      </c>
      <c r="DR83">
        <v>6.6000000000000003E-2</v>
      </c>
      <c r="DS83">
        <v>6.0999999999999999E-2</v>
      </c>
      <c r="DT83">
        <v>7.3700000000000002E-2</v>
      </c>
      <c r="DU83">
        <v>6.7299999999999999E-2</v>
      </c>
      <c r="DV83">
        <v>2.5000000000000001E-3</v>
      </c>
      <c r="DW83">
        <v>1</v>
      </c>
      <c r="DX83">
        <v>3.0499999999999999E-2</v>
      </c>
      <c r="DY83" t="s">
        <v>893</v>
      </c>
      <c r="DZ83">
        <v>152</v>
      </c>
      <c r="EA83">
        <v>8252</v>
      </c>
      <c r="EB83" t="s">
        <v>188</v>
      </c>
      <c r="EC83">
        <v>1295</v>
      </c>
      <c r="ED83">
        <v>2405</v>
      </c>
      <c r="EE83" t="s">
        <v>965</v>
      </c>
      <c r="EF83">
        <v>252</v>
      </c>
      <c r="EG83">
        <v>20070830</v>
      </c>
      <c r="EH83" t="s">
        <v>1046</v>
      </c>
      <c r="EI83">
        <v>152</v>
      </c>
      <c r="EJ83" t="s">
        <v>918</v>
      </c>
    </row>
    <row r="84" spans="1:140">
      <c r="A84" t="s">
        <v>160</v>
      </c>
      <c r="B84">
        <v>5</v>
      </c>
      <c r="C84">
        <v>11.4</v>
      </c>
      <c r="D84">
        <v>64430</v>
      </c>
      <c r="E84" t="s">
        <v>144</v>
      </c>
      <c r="F84" t="s">
        <v>145</v>
      </c>
      <c r="G84">
        <v>20071117</v>
      </c>
      <c r="H84" t="s">
        <v>1039</v>
      </c>
      <c r="I84" t="s">
        <v>236</v>
      </c>
      <c r="J84">
        <v>20071119</v>
      </c>
      <c r="K84">
        <v>20080517</v>
      </c>
      <c r="L84">
        <v>79</v>
      </c>
      <c r="N84" s="2">
        <f t="shared" si="22"/>
        <v>0</v>
      </c>
      <c r="O84" s="27">
        <f t="shared" si="23"/>
        <v>1.3362000000000001</v>
      </c>
      <c r="P84">
        <v>1.3362000000000001</v>
      </c>
      <c r="Q84">
        <f t="shared" si="24"/>
        <v>0.58409641251242339</v>
      </c>
      <c r="R84">
        <f t="shared" si="25"/>
        <v>0</v>
      </c>
      <c r="S84">
        <f t="shared" si="26"/>
        <v>1.3362000000000001</v>
      </c>
      <c r="T84" s="36">
        <f t="shared" si="27"/>
        <v>26.4</v>
      </c>
      <c r="U84">
        <f t="shared" si="28"/>
        <v>0.58409642398883121</v>
      </c>
      <c r="V84" s="26">
        <f t="shared" si="29"/>
        <v>-0.58409642398883121</v>
      </c>
      <c r="W84" s="25">
        <f t="shared" si="30"/>
        <v>0.94012947001396108</v>
      </c>
      <c r="X84" s="36">
        <f t="shared" si="31"/>
        <v>29.203662835146389</v>
      </c>
      <c r="Y84">
        <f t="shared" si="32"/>
        <v>0.94012947001396108</v>
      </c>
      <c r="Z84">
        <f t="shared" si="33"/>
        <v>0</v>
      </c>
      <c r="AA84">
        <f t="shared" si="34"/>
        <v>0.58409642398883121</v>
      </c>
      <c r="AB84">
        <f t="shared" si="35"/>
        <v>0</v>
      </c>
      <c r="AC84">
        <f t="shared" si="36"/>
        <v>0</v>
      </c>
      <c r="AD84">
        <f t="shared" si="37"/>
        <v>0</v>
      </c>
      <c r="AE84">
        <f t="shared" si="38"/>
        <v>0</v>
      </c>
      <c r="AF84">
        <f t="shared" si="39"/>
        <v>0</v>
      </c>
      <c r="AG84" s="2">
        <f t="shared" si="40"/>
        <v>-1.734</v>
      </c>
      <c r="AH84" s="2">
        <f t="shared" si="41"/>
        <v>1.734</v>
      </c>
      <c r="AI84" s="2">
        <f t="shared" si="42"/>
        <v>-2.0659999999999998</v>
      </c>
      <c r="AJ84" s="2">
        <f t="shared" si="43"/>
        <v>2.0659999999999998</v>
      </c>
      <c r="AK84" t="s">
        <v>147</v>
      </c>
      <c r="AL84">
        <v>143.5</v>
      </c>
      <c r="AM84">
        <v>20071115</v>
      </c>
      <c r="AN84" t="s">
        <v>138</v>
      </c>
      <c r="AO84" t="s">
        <v>1039</v>
      </c>
      <c r="AP84" t="s">
        <v>1026</v>
      </c>
      <c r="AQ84">
        <v>40</v>
      </c>
      <c r="AR84">
        <v>71.77</v>
      </c>
      <c r="AS84">
        <v>65.7</v>
      </c>
      <c r="AT84">
        <v>10.95</v>
      </c>
      <c r="AU84">
        <v>10.119999999999999</v>
      </c>
      <c r="AV84">
        <v>10.32</v>
      </c>
      <c r="AW84">
        <v>140</v>
      </c>
      <c r="AX84" t="s">
        <v>1066</v>
      </c>
      <c r="AY84">
        <v>40</v>
      </c>
      <c r="AZ84">
        <v>4.0999999999999996</v>
      </c>
      <c r="BA84">
        <v>7.3</v>
      </c>
      <c r="BB84">
        <v>11.4</v>
      </c>
      <c r="BC84">
        <v>0</v>
      </c>
      <c r="BD84">
        <v>3146</v>
      </c>
      <c r="BE84">
        <v>3154</v>
      </c>
      <c r="BF84">
        <v>3150</v>
      </c>
      <c r="BG84">
        <v>13</v>
      </c>
      <c r="BH84">
        <v>13.7</v>
      </c>
      <c r="BI84">
        <v>13.4</v>
      </c>
      <c r="BJ84">
        <v>2.17</v>
      </c>
      <c r="BK84">
        <v>2.36</v>
      </c>
      <c r="BL84">
        <v>2.2599999999999998</v>
      </c>
      <c r="BM84">
        <v>4195.3999999999996</v>
      </c>
      <c r="BN84">
        <v>5225</v>
      </c>
      <c r="BO84">
        <v>4787</v>
      </c>
      <c r="BP84">
        <v>2077.6</v>
      </c>
      <c r="BQ84">
        <v>2321.4</v>
      </c>
      <c r="BR84">
        <v>2224.3000000000002</v>
      </c>
      <c r="BS84">
        <v>836</v>
      </c>
      <c r="BT84">
        <v>852</v>
      </c>
      <c r="BU84">
        <v>849</v>
      </c>
      <c r="BV84">
        <v>143.4</v>
      </c>
      <c r="BW84">
        <v>143.6</v>
      </c>
      <c r="BX84">
        <v>143.5</v>
      </c>
      <c r="BY84">
        <v>87.6</v>
      </c>
      <c r="BZ84">
        <v>88.3</v>
      </c>
      <c r="CA84">
        <v>87.9</v>
      </c>
      <c r="CB84">
        <v>93.3</v>
      </c>
      <c r="CC84">
        <v>94</v>
      </c>
      <c r="CD84">
        <v>93.6</v>
      </c>
      <c r="CE84">
        <v>5.6</v>
      </c>
      <c r="CF84">
        <v>5.9</v>
      </c>
      <c r="CG84">
        <v>5.7</v>
      </c>
      <c r="CH84">
        <v>28.4</v>
      </c>
      <c r="CI84">
        <v>33.299999999999997</v>
      </c>
      <c r="CJ84">
        <v>30.8</v>
      </c>
      <c r="CK84">
        <v>273</v>
      </c>
      <c r="CL84">
        <v>279</v>
      </c>
      <c r="CM84">
        <v>276</v>
      </c>
      <c r="CN84">
        <v>10.4</v>
      </c>
      <c r="CO84">
        <v>13.4</v>
      </c>
      <c r="CP84">
        <v>10.6</v>
      </c>
      <c r="CQ84">
        <v>-0.1</v>
      </c>
      <c r="CR84">
        <v>4.0999999999999996</v>
      </c>
      <c r="CS84">
        <v>0.2</v>
      </c>
      <c r="CT84">
        <v>0.49</v>
      </c>
      <c r="CU84">
        <v>0.51</v>
      </c>
      <c r="CV84">
        <v>0.5</v>
      </c>
      <c r="CW84">
        <v>35</v>
      </c>
      <c r="CX84">
        <v>35</v>
      </c>
      <c r="CY84">
        <v>35</v>
      </c>
      <c r="CZ84">
        <v>183.4</v>
      </c>
      <c r="DA84">
        <v>237.3</v>
      </c>
      <c r="DB84">
        <v>207.7</v>
      </c>
      <c r="DC84">
        <v>1660</v>
      </c>
      <c r="DD84">
        <v>720</v>
      </c>
      <c r="DE84">
        <v>540</v>
      </c>
      <c r="DF84">
        <v>1700</v>
      </c>
      <c r="DG84">
        <v>8.8900000000000007E-2</v>
      </c>
      <c r="DH84">
        <v>9.1399999999999995E-2</v>
      </c>
      <c r="DI84">
        <v>8.9499999999999996E-2</v>
      </c>
      <c r="DJ84">
        <v>0.1041</v>
      </c>
      <c r="DK84">
        <v>0.1067</v>
      </c>
      <c r="DL84">
        <v>0.10539999999999999</v>
      </c>
      <c r="DM84">
        <v>6.3500000000000001E-2</v>
      </c>
      <c r="DN84">
        <v>7.3700000000000002E-2</v>
      </c>
      <c r="DO84">
        <v>6.7900000000000002E-2</v>
      </c>
      <c r="DP84">
        <v>6.3500000000000001E-2</v>
      </c>
      <c r="DQ84">
        <v>7.1099999999999997E-2</v>
      </c>
      <c r="DR84">
        <v>6.7299999999999999E-2</v>
      </c>
      <c r="DS84">
        <v>5.0799999999999998E-2</v>
      </c>
      <c r="DT84">
        <v>5.8400000000000001E-2</v>
      </c>
      <c r="DU84">
        <v>5.4600000000000003E-2</v>
      </c>
      <c r="DV84">
        <v>2.5000000000000001E-3</v>
      </c>
      <c r="DW84">
        <v>7</v>
      </c>
      <c r="DX84">
        <v>5.0799999999999998E-2</v>
      </c>
      <c r="DY84">
        <v>1627</v>
      </c>
      <c r="DZ84">
        <v>320</v>
      </c>
      <c r="EA84">
        <v>8252</v>
      </c>
      <c r="EB84" t="s">
        <v>188</v>
      </c>
      <c r="EC84">
        <v>2004</v>
      </c>
      <c r="ED84">
        <v>2405</v>
      </c>
      <c r="EE84" t="s">
        <v>965</v>
      </c>
      <c r="EF84" t="s">
        <v>911</v>
      </c>
      <c r="EG84">
        <v>20071117</v>
      </c>
      <c r="EH84" t="s">
        <v>1039</v>
      </c>
      <c r="EI84">
        <v>320</v>
      </c>
      <c r="EJ84" t="s">
        <v>918</v>
      </c>
    </row>
    <row r="85" spans="1:140">
      <c r="A85" t="s">
        <v>160</v>
      </c>
      <c r="B85">
        <v>3</v>
      </c>
      <c r="C85">
        <v>7.9</v>
      </c>
      <c r="D85">
        <v>65897</v>
      </c>
      <c r="E85" t="s">
        <v>144</v>
      </c>
      <c r="F85" t="s">
        <v>145</v>
      </c>
      <c r="G85">
        <v>20080106</v>
      </c>
      <c r="H85" t="s">
        <v>597</v>
      </c>
      <c r="I85" t="s">
        <v>236</v>
      </c>
      <c r="J85">
        <v>20080107</v>
      </c>
      <c r="K85">
        <v>20080706</v>
      </c>
      <c r="L85">
        <v>80</v>
      </c>
      <c r="N85" s="2">
        <f t="shared" si="22"/>
        <v>0</v>
      </c>
      <c r="O85" s="27">
        <f t="shared" si="23"/>
        <v>-0.1724</v>
      </c>
      <c r="P85">
        <v>-0.1724</v>
      </c>
      <c r="Q85">
        <f t="shared" si="24"/>
        <v>0.43279713000993875</v>
      </c>
      <c r="R85">
        <f t="shared" si="25"/>
        <v>0</v>
      </c>
      <c r="S85">
        <f t="shared" si="26"/>
        <v>-0.1724</v>
      </c>
      <c r="T85" s="36">
        <f t="shared" si="27"/>
        <v>26.4</v>
      </c>
      <c r="U85">
        <f t="shared" si="28"/>
        <v>0.43279713919106499</v>
      </c>
      <c r="V85" s="26">
        <f t="shared" si="29"/>
        <v>-0.43279713919106499</v>
      </c>
      <c r="W85" s="25">
        <f t="shared" si="30"/>
        <v>-0.75649642398883121</v>
      </c>
      <c r="X85" s="36">
        <f t="shared" si="31"/>
        <v>28.47742626811711</v>
      </c>
      <c r="Y85">
        <f t="shared" si="32"/>
        <v>-0.75649642398883121</v>
      </c>
      <c r="Z85">
        <f t="shared" si="33"/>
        <v>0</v>
      </c>
      <c r="AA85">
        <f t="shared" si="34"/>
        <v>0.43279713919106499</v>
      </c>
      <c r="AB85">
        <f t="shared" si="35"/>
        <v>0</v>
      </c>
      <c r="AC85">
        <f t="shared" si="36"/>
        <v>0</v>
      </c>
      <c r="AD85">
        <f t="shared" si="37"/>
        <v>0</v>
      </c>
      <c r="AE85">
        <f t="shared" si="38"/>
        <v>0</v>
      </c>
      <c r="AF85">
        <f t="shared" si="39"/>
        <v>0</v>
      </c>
      <c r="AG85" s="2">
        <f t="shared" si="40"/>
        <v>-1.734</v>
      </c>
      <c r="AH85" s="2">
        <f t="shared" si="41"/>
        <v>1.734</v>
      </c>
      <c r="AI85" s="2">
        <f t="shared" si="42"/>
        <v>-2.0659999999999998</v>
      </c>
      <c r="AJ85" s="2">
        <f t="shared" si="43"/>
        <v>2.0659999999999998</v>
      </c>
      <c r="AK85" t="s">
        <v>147</v>
      </c>
      <c r="AL85">
        <v>143.5</v>
      </c>
      <c r="AM85">
        <v>20080104</v>
      </c>
      <c r="AN85" t="s">
        <v>138</v>
      </c>
      <c r="AO85" t="s">
        <v>1078</v>
      </c>
      <c r="AP85" t="s">
        <v>1026</v>
      </c>
      <c r="AQ85">
        <v>40</v>
      </c>
      <c r="AR85">
        <v>71.540000000000006</v>
      </c>
      <c r="AS85">
        <v>65.900000000000006</v>
      </c>
      <c r="AT85">
        <v>10.88</v>
      </c>
      <c r="AU85">
        <v>10.11</v>
      </c>
      <c r="AV85">
        <v>10.28</v>
      </c>
      <c r="AW85">
        <v>240</v>
      </c>
      <c r="AX85" t="s">
        <v>1079</v>
      </c>
      <c r="AY85">
        <v>40</v>
      </c>
      <c r="AZ85">
        <v>3.7</v>
      </c>
      <c r="BA85">
        <v>4.2</v>
      </c>
      <c r="BB85">
        <v>7.9</v>
      </c>
      <c r="BC85">
        <v>0</v>
      </c>
      <c r="BD85">
        <v>3145</v>
      </c>
      <c r="BE85">
        <v>3152</v>
      </c>
      <c r="BF85">
        <v>3150</v>
      </c>
      <c r="BG85">
        <v>13.6</v>
      </c>
      <c r="BH85">
        <v>13.8</v>
      </c>
      <c r="BI85">
        <v>13.7</v>
      </c>
      <c r="BJ85">
        <v>2.17</v>
      </c>
      <c r="BK85">
        <v>2.2400000000000002</v>
      </c>
      <c r="BL85">
        <v>2.21</v>
      </c>
      <c r="BM85">
        <v>3758.6</v>
      </c>
      <c r="BN85">
        <v>4714.6000000000004</v>
      </c>
      <c r="BO85">
        <v>4357.8999999999996</v>
      </c>
      <c r="BP85">
        <v>1947.7</v>
      </c>
      <c r="BQ85">
        <v>2143.8000000000002</v>
      </c>
      <c r="BR85">
        <v>2089</v>
      </c>
      <c r="BS85">
        <v>822</v>
      </c>
      <c r="BT85">
        <v>870</v>
      </c>
      <c r="BU85">
        <v>850</v>
      </c>
      <c r="BV85">
        <v>143.6</v>
      </c>
      <c r="BW85">
        <v>143.69999999999999</v>
      </c>
      <c r="BX85">
        <v>143.6</v>
      </c>
      <c r="BY85">
        <v>87.9</v>
      </c>
      <c r="BZ85">
        <v>87.9</v>
      </c>
      <c r="CA85">
        <v>87.9</v>
      </c>
      <c r="CB85">
        <v>93.4</v>
      </c>
      <c r="CC85">
        <v>93.6</v>
      </c>
      <c r="CD85">
        <v>93.5</v>
      </c>
      <c r="CE85">
        <v>5.5</v>
      </c>
      <c r="CF85">
        <v>5.7</v>
      </c>
      <c r="CG85">
        <v>5.6</v>
      </c>
      <c r="CH85">
        <v>26.6</v>
      </c>
      <c r="CI85">
        <v>53.5</v>
      </c>
      <c r="CJ85">
        <v>32.1</v>
      </c>
      <c r="CK85">
        <v>269</v>
      </c>
      <c r="CL85">
        <v>281</v>
      </c>
      <c r="CM85">
        <v>277</v>
      </c>
      <c r="CN85">
        <v>10.9</v>
      </c>
      <c r="CO85">
        <v>11.2</v>
      </c>
      <c r="CP85">
        <v>11</v>
      </c>
      <c r="CQ85">
        <v>0.4</v>
      </c>
      <c r="CR85">
        <v>0.6</v>
      </c>
      <c r="CS85">
        <v>0.6</v>
      </c>
      <c r="CT85">
        <v>0.49</v>
      </c>
      <c r="CU85">
        <v>0.51</v>
      </c>
      <c r="CV85">
        <v>0.5</v>
      </c>
      <c r="CW85">
        <v>35</v>
      </c>
      <c r="CX85">
        <v>35</v>
      </c>
      <c r="CY85">
        <v>35</v>
      </c>
      <c r="CZ85">
        <v>253.4</v>
      </c>
      <c r="DA85">
        <v>309.5</v>
      </c>
      <c r="DB85">
        <v>277.10000000000002</v>
      </c>
      <c r="DC85">
        <v>1660</v>
      </c>
      <c r="DD85">
        <v>720</v>
      </c>
      <c r="DE85">
        <v>540</v>
      </c>
      <c r="DF85">
        <v>1600</v>
      </c>
      <c r="DG85">
        <v>5.8400000000000001E-2</v>
      </c>
      <c r="DH85">
        <v>6.8599999999999994E-2</v>
      </c>
      <c r="DI85">
        <v>6.2899999999999998E-2</v>
      </c>
      <c r="DJ85">
        <v>9.1399999999999995E-2</v>
      </c>
      <c r="DK85">
        <v>0.10920000000000001</v>
      </c>
      <c r="DL85">
        <v>9.9699999999999997E-2</v>
      </c>
      <c r="DM85">
        <v>6.6000000000000003E-2</v>
      </c>
      <c r="DN85">
        <v>6.8599999999999994E-2</v>
      </c>
      <c r="DO85">
        <v>6.7299999999999999E-2</v>
      </c>
      <c r="DP85">
        <v>5.5899999999999998E-2</v>
      </c>
      <c r="DQ85">
        <v>6.0999999999999999E-2</v>
      </c>
      <c r="DR85">
        <v>5.8400000000000001E-2</v>
      </c>
      <c r="DS85">
        <v>5.5899999999999998E-2</v>
      </c>
      <c r="DT85">
        <v>6.6000000000000003E-2</v>
      </c>
      <c r="DU85">
        <v>6.0999999999999999E-2</v>
      </c>
      <c r="DV85">
        <v>2.5000000000000001E-3</v>
      </c>
      <c r="DW85">
        <v>7</v>
      </c>
      <c r="DX85">
        <v>3.3000000000000002E-2</v>
      </c>
      <c r="DY85" t="s">
        <v>893</v>
      </c>
      <c r="DZ85">
        <v>152</v>
      </c>
      <c r="EA85">
        <v>8252</v>
      </c>
      <c r="EB85" t="s">
        <v>188</v>
      </c>
      <c r="EC85">
        <v>1295</v>
      </c>
      <c r="ED85">
        <v>2405</v>
      </c>
      <c r="EE85" t="s">
        <v>965</v>
      </c>
      <c r="EF85" t="s">
        <v>1080</v>
      </c>
      <c r="EG85">
        <v>20080106</v>
      </c>
      <c r="EH85" t="s">
        <v>597</v>
      </c>
      <c r="EI85">
        <v>152</v>
      </c>
      <c r="EJ85" t="s">
        <v>918</v>
      </c>
    </row>
    <row r="86" spans="1:140">
      <c r="A86" t="s">
        <v>160</v>
      </c>
      <c r="B86">
        <v>5</v>
      </c>
      <c r="C86">
        <v>23.5</v>
      </c>
      <c r="D86">
        <v>66149</v>
      </c>
      <c r="E86" t="s">
        <v>577</v>
      </c>
      <c r="F86" t="s">
        <v>145</v>
      </c>
      <c r="G86">
        <v>20080221</v>
      </c>
      <c r="H86" t="s">
        <v>185</v>
      </c>
      <c r="I86" t="s">
        <v>236</v>
      </c>
      <c r="J86">
        <v>20080222</v>
      </c>
      <c r="K86">
        <v>20080821</v>
      </c>
      <c r="L86">
        <v>81</v>
      </c>
      <c r="N86" s="2">
        <f t="shared" si="22"/>
        <v>0</v>
      </c>
      <c r="O86" s="27">
        <f t="shared" si="23"/>
        <v>1.4184000000000001</v>
      </c>
      <c r="P86">
        <v>1.4184000000000001</v>
      </c>
      <c r="Q86">
        <f t="shared" si="24"/>
        <v>0.62991770400795111</v>
      </c>
      <c r="R86">
        <f t="shared" si="25"/>
        <v>-0.62991770400795111</v>
      </c>
      <c r="S86">
        <f t="shared" si="26"/>
        <v>1.4184000000000001</v>
      </c>
      <c r="T86" s="36">
        <f t="shared" si="27"/>
        <v>29.423604979238164</v>
      </c>
      <c r="U86">
        <f t="shared" si="28"/>
        <v>0.62991771135285202</v>
      </c>
      <c r="V86" s="26">
        <f t="shared" si="29"/>
        <v>-0.62991771135285202</v>
      </c>
      <c r="W86" s="25">
        <f t="shared" si="30"/>
        <v>0.98560286080893511</v>
      </c>
      <c r="X86" s="36">
        <f t="shared" si="31"/>
        <v>29.423605014493688</v>
      </c>
      <c r="Y86">
        <f t="shared" si="32"/>
        <v>0.98560286080893511</v>
      </c>
      <c r="Z86">
        <f t="shared" si="33"/>
        <v>0</v>
      </c>
      <c r="AA86">
        <f t="shared" si="34"/>
        <v>0.62991771135285202</v>
      </c>
      <c r="AB86">
        <f t="shared" si="35"/>
        <v>0</v>
      </c>
      <c r="AC86">
        <f t="shared" si="36"/>
        <v>0</v>
      </c>
      <c r="AD86">
        <f t="shared" si="37"/>
        <v>0</v>
      </c>
      <c r="AE86">
        <f t="shared" si="38"/>
        <v>0</v>
      </c>
      <c r="AF86">
        <f t="shared" si="39"/>
        <v>0</v>
      </c>
      <c r="AG86" s="2">
        <f t="shared" si="40"/>
        <v>-1.734</v>
      </c>
      <c r="AH86" s="2">
        <f t="shared" si="41"/>
        <v>1.734</v>
      </c>
      <c r="AI86" s="2">
        <f t="shared" si="42"/>
        <v>-2.0659999999999998</v>
      </c>
      <c r="AJ86" s="2">
        <f t="shared" si="43"/>
        <v>2.0659999999999998</v>
      </c>
      <c r="AK86" t="s">
        <v>200</v>
      </c>
      <c r="AL86">
        <v>143.5</v>
      </c>
      <c r="AM86">
        <v>20080219</v>
      </c>
      <c r="AN86" t="s">
        <v>138</v>
      </c>
      <c r="AO86" t="s">
        <v>982</v>
      </c>
      <c r="AP86" t="s">
        <v>1103</v>
      </c>
      <c r="AQ86">
        <v>40</v>
      </c>
      <c r="AR86">
        <v>58.9</v>
      </c>
      <c r="AS86">
        <v>52.27</v>
      </c>
      <c r="AT86">
        <v>10.19</v>
      </c>
      <c r="AU86">
        <v>9.14</v>
      </c>
      <c r="AV86">
        <v>9.36</v>
      </c>
      <c r="AW86">
        <v>240</v>
      </c>
      <c r="AX86" t="s">
        <v>1104</v>
      </c>
      <c r="AY86">
        <v>40</v>
      </c>
      <c r="AZ86">
        <v>11.5</v>
      </c>
      <c r="BA86">
        <v>12</v>
      </c>
      <c r="BB86">
        <v>23.5</v>
      </c>
      <c r="BC86">
        <v>0</v>
      </c>
      <c r="BD86">
        <v>3146</v>
      </c>
      <c r="BE86">
        <v>3153</v>
      </c>
      <c r="BF86">
        <v>3150</v>
      </c>
      <c r="BG86">
        <v>13.3</v>
      </c>
      <c r="BH86">
        <v>13.8</v>
      </c>
      <c r="BI86">
        <v>13.5</v>
      </c>
      <c r="BJ86">
        <v>2.2799999999999998</v>
      </c>
      <c r="BK86">
        <v>2.39</v>
      </c>
      <c r="BL86">
        <v>2.3199999999999998</v>
      </c>
      <c r="BM86">
        <v>4745.1000000000004</v>
      </c>
      <c r="BN86">
        <v>5375.6</v>
      </c>
      <c r="BO86">
        <v>5130.6000000000004</v>
      </c>
      <c r="BP86">
        <v>2112.1</v>
      </c>
      <c r="BQ86">
        <v>2370.1999999999998</v>
      </c>
      <c r="BR86">
        <v>2220.5</v>
      </c>
      <c r="BS86">
        <v>831</v>
      </c>
      <c r="BT86">
        <v>855</v>
      </c>
      <c r="BU86">
        <v>849</v>
      </c>
      <c r="BV86">
        <v>143.5</v>
      </c>
      <c r="BW86">
        <v>143.6</v>
      </c>
      <c r="BX86">
        <v>143.6</v>
      </c>
      <c r="BY86">
        <v>87.6</v>
      </c>
      <c r="BZ86">
        <v>88.1</v>
      </c>
      <c r="CA86">
        <v>87.9</v>
      </c>
      <c r="CB86">
        <v>93.2</v>
      </c>
      <c r="CC86">
        <v>93.8</v>
      </c>
      <c r="CD86">
        <v>93.5</v>
      </c>
      <c r="CE86">
        <v>5.4</v>
      </c>
      <c r="CF86">
        <v>5.7</v>
      </c>
      <c r="CG86">
        <v>5.6</v>
      </c>
      <c r="CH86">
        <v>27.2</v>
      </c>
      <c r="CI86">
        <v>36.6</v>
      </c>
      <c r="CJ86">
        <v>31.8</v>
      </c>
      <c r="CK86">
        <v>272</v>
      </c>
      <c r="CL86">
        <v>282</v>
      </c>
      <c r="CM86">
        <v>276</v>
      </c>
      <c r="CN86">
        <v>10.7</v>
      </c>
      <c r="CO86">
        <v>11.1</v>
      </c>
      <c r="CP86">
        <v>10.9</v>
      </c>
      <c r="CQ86">
        <v>0.1</v>
      </c>
      <c r="CR86">
        <v>0.2</v>
      </c>
      <c r="CS86">
        <v>0.2</v>
      </c>
      <c r="CT86">
        <v>0.49</v>
      </c>
      <c r="CU86">
        <v>0.5</v>
      </c>
      <c r="CV86">
        <v>0.5</v>
      </c>
      <c r="CW86">
        <v>35</v>
      </c>
      <c r="CX86">
        <v>35</v>
      </c>
      <c r="CY86">
        <v>35</v>
      </c>
      <c r="CZ86">
        <v>159.9</v>
      </c>
      <c r="DA86">
        <v>224.6</v>
      </c>
      <c r="DB86">
        <v>184.4</v>
      </c>
      <c r="DC86">
        <v>1660</v>
      </c>
      <c r="DD86">
        <v>720</v>
      </c>
      <c r="DE86">
        <v>540</v>
      </c>
      <c r="DF86">
        <v>1600</v>
      </c>
      <c r="DG86">
        <v>7.6200000000000004E-2</v>
      </c>
      <c r="DH86">
        <v>8.6400000000000005E-2</v>
      </c>
      <c r="DI86">
        <v>7.9399999999999998E-2</v>
      </c>
      <c r="DJ86">
        <v>9.1399999999999995E-2</v>
      </c>
      <c r="DK86">
        <v>9.9099999999999994E-2</v>
      </c>
      <c r="DL86">
        <v>9.5899999999999999E-2</v>
      </c>
      <c r="DM86">
        <v>6.6000000000000003E-2</v>
      </c>
      <c r="DN86">
        <v>6.8599999999999994E-2</v>
      </c>
      <c r="DO86">
        <v>6.8000000000000005E-2</v>
      </c>
      <c r="DP86">
        <v>6.3500000000000001E-2</v>
      </c>
      <c r="DQ86">
        <v>6.6000000000000003E-2</v>
      </c>
      <c r="DR86">
        <v>6.4799999999999996E-2</v>
      </c>
      <c r="DS86">
        <v>5.0799999999999998E-2</v>
      </c>
      <c r="DT86">
        <v>5.33E-2</v>
      </c>
      <c r="DU86">
        <v>5.21E-2</v>
      </c>
      <c r="DV86">
        <v>2.5000000000000001E-3</v>
      </c>
      <c r="DW86">
        <v>1</v>
      </c>
      <c r="DX86">
        <v>4.0599999999999997E-2</v>
      </c>
      <c r="DY86">
        <v>1627</v>
      </c>
      <c r="DZ86">
        <v>320</v>
      </c>
      <c r="EA86">
        <v>8252</v>
      </c>
      <c r="EB86" t="s">
        <v>188</v>
      </c>
      <c r="EC86">
        <v>2004</v>
      </c>
      <c r="ED86">
        <v>2405</v>
      </c>
      <c r="EE86" t="s">
        <v>965</v>
      </c>
      <c r="EF86">
        <v>153</v>
      </c>
      <c r="EG86">
        <v>20080221</v>
      </c>
      <c r="EH86" t="s">
        <v>185</v>
      </c>
      <c r="EI86">
        <v>320</v>
      </c>
      <c r="EJ86" t="s">
        <v>918</v>
      </c>
    </row>
    <row r="87" spans="1:140">
      <c r="A87" t="s">
        <v>160</v>
      </c>
      <c r="B87">
        <v>3</v>
      </c>
      <c r="C87">
        <v>6.5</v>
      </c>
      <c r="D87">
        <v>66151</v>
      </c>
      <c r="E87" t="s">
        <v>144</v>
      </c>
      <c r="F87" t="s">
        <v>145</v>
      </c>
      <c r="G87">
        <v>20080404</v>
      </c>
      <c r="H87" t="s">
        <v>1117</v>
      </c>
      <c r="I87" t="s">
        <v>236</v>
      </c>
      <c r="J87">
        <v>20080404</v>
      </c>
      <c r="K87" t="s">
        <v>624</v>
      </c>
      <c r="L87">
        <v>82</v>
      </c>
      <c r="N87" s="2">
        <f t="shared" si="22"/>
        <v>0</v>
      </c>
      <c r="O87" s="27">
        <f t="shared" si="23"/>
        <v>-0.77590000000000003</v>
      </c>
      <c r="P87">
        <v>-0.77590000000000003</v>
      </c>
      <c r="Q87">
        <f t="shared" si="24"/>
        <v>0.34875416320636088</v>
      </c>
      <c r="R87">
        <f t="shared" si="25"/>
        <v>0</v>
      </c>
      <c r="S87">
        <f t="shared" si="26"/>
        <v>-1.4058177040079511</v>
      </c>
      <c r="T87" s="36">
        <f t="shared" si="27"/>
        <v>26.4</v>
      </c>
      <c r="U87">
        <f t="shared" si="28"/>
        <v>0.34875416908228163</v>
      </c>
      <c r="V87" s="26">
        <f t="shared" si="29"/>
        <v>-0.34875416908228163</v>
      </c>
      <c r="W87" s="25">
        <f t="shared" si="30"/>
        <v>-1.4058177113528521</v>
      </c>
      <c r="X87" s="36">
        <f t="shared" si="31"/>
        <v>28.07402001159495</v>
      </c>
      <c r="Y87">
        <f t="shared" si="32"/>
        <v>-1.4058177113528521</v>
      </c>
      <c r="Z87">
        <f t="shared" si="33"/>
        <v>0</v>
      </c>
      <c r="AA87">
        <f t="shared" si="34"/>
        <v>0.34875416908228163</v>
      </c>
      <c r="AB87">
        <f t="shared" si="35"/>
        <v>0</v>
      </c>
      <c r="AC87">
        <f t="shared" si="36"/>
        <v>0</v>
      </c>
      <c r="AD87">
        <f t="shared" si="37"/>
        <v>1</v>
      </c>
      <c r="AE87">
        <f t="shared" si="38"/>
        <v>0</v>
      </c>
      <c r="AF87">
        <f t="shared" si="39"/>
        <v>0</v>
      </c>
      <c r="AG87" s="2">
        <f t="shared" si="40"/>
        <v>-1.734</v>
      </c>
      <c r="AH87" s="2">
        <f t="shared" si="41"/>
        <v>1.734</v>
      </c>
      <c r="AI87" s="2">
        <f t="shared" si="42"/>
        <v>-2.0659999999999998</v>
      </c>
      <c r="AJ87" s="2">
        <f t="shared" si="43"/>
        <v>2.0659999999999998</v>
      </c>
      <c r="AK87" t="s">
        <v>200</v>
      </c>
      <c r="AL87">
        <v>143.5</v>
      </c>
      <c r="AM87">
        <v>20080402</v>
      </c>
      <c r="AN87" t="s">
        <v>138</v>
      </c>
      <c r="AO87" t="s">
        <v>481</v>
      </c>
      <c r="AP87" t="s">
        <v>1103</v>
      </c>
      <c r="AQ87">
        <v>40</v>
      </c>
      <c r="AR87">
        <v>71.7</v>
      </c>
      <c r="AS87">
        <v>65.81</v>
      </c>
      <c r="AT87">
        <v>10.84</v>
      </c>
      <c r="AU87">
        <v>10.09</v>
      </c>
      <c r="AV87">
        <v>10.23</v>
      </c>
      <c r="AW87">
        <v>240</v>
      </c>
      <c r="AX87" t="s">
        <v>1118</v>
      </c>
      <c r="AY87">
        <v>40</v>
      </c>
      <c r="AZ87">
        <v>3.4</v>
      </c>
      <c r="BA87">
        <v>3.1</v>
      </c>
      <c r="BB87">
        <v>6.5</v>
      </c>
      <c r="BC87">
        <v>0</v>
      </c>
      <c r="BD87">
        <v>3146</v>
      </c>
      <c r="BE87">
        <v>3152</v>
      </c>
      <c r="BF87">
        <v>3150</v>
      </c>
      <c r="BG87">
        <v>13.1</v>
      </c>
      <c r="BH87">
        <v>13.4</v>
      </c>
      <c r="BI87">
        <v>13.3</v>
      </c>
      <c r="BJ87">
        <v>2.1800000000000002</v>
      </c>
      <c r="BK87">
        <v>2.3199999999999998</v>
      </c>
      <c r="BL87">
        <v>2.25</v>
      </c>
      <c r="BM87">
        <v>4469.1000000000004</v>
      </c>
      <c r="BN87">
        <v>5009.7</v>
      </c>
      <c r="BO87">
        <v>4745.1000000000004</v>
      </c>
      <c r="BP87">
        <v>2011.4</v>
      </c>
      <c r="BQ87">
        <v>2326.9</v>
      </c>
      <c r="BR87">
        <v>2190.6999999999998</v>
      </c>
      <c r="BS87">
        <v>834</v>
      </c>
      <c r="BT87">
        <v>859</v>
      </c>
      <c r="BU87">
        <v>849</v>
      </c>
      <c r="BV87">
        <v>143.5</v>
      </c>
      <c r="BW87">
        <v>143.6</v>
      </c>
      <c r="BX87">
        <v>143.6</v>
      </c>
      <c r="BY87">
        <v>87.8</v>
      </c>
      <c r="BZ87">
        <v>88</v>
      </c>
      <c r="CA87">
        <v>87.9</v>
      </c>
      <c r="CB87">
        <v>93.2</v>
      </c>
      <c r="CC87">
        <v>93.6</v>
      </c>
      <c r="CD87">
        <v>93.5</v>
      </c>
      <c r="CE87">
        <v>5.3</v>
      </c>
      <c r="CF87">
        <v>5.7</v>
      </c>
      <c r="CG87">
        <v>5.6</v>
      </c>
      <c r="CH87">
        <v>35.1</v>
      </c>
      <c r="CI87">
        <v>198.3</v>
      </c>
      <c r="CJ87">
        <v>70.599999999999994</v>
      </c>
      <c r="CK87">
        <v>271</v>
      </c>
      <c r="CL87">
        <v>280</v>
      </c>
      <c r="CM87">
        <v>277</v>
      </c>
      <c r="CN87">
        <v>10.4</v>
      </c>
      <c r="CO87">
        <v>10.9</v>
      </c>
      <c r="CP87">
        <v>10.7</v>
      </c>
      <c r="CQ87">
        <v>0</v>
      </c>
      <c r="CR87">
        <v>0.7</v>
      </c>
      <c r="CS87">
        <v>0.4</v>
      </c>
      <c r="CT87">
        <v>0.49</v>
      </c>
      <c r="CU87">
        <v>0.51</v>
      </c>
      <c r="CV87">
        <v>0.5</v>
      </c>
      <c r="CW87">
        <v>35</v>
      </c>
      <c r="CX87">
        <v>35</v>
      </c>
      <c r="CY87">
        <v>35</v>
      </c>
      <c r="CZ87">
        <v>168.8</v>
      </c>
      <c r="DA87">
        <v>212.2</v>
      </c>
      <c r="DB87">
        <v>191.9</v>
      </c>
      <c r="DC87">
        <v>1660</v>
      </c>
      <c r="DD87">
        <v>720</v>
      </c>
      <c r="DE87">
        <v>540</v>
      </c>
      <c r="DF87">
        <v>1600</v>
      </c>
      <c r="DG87">
        <v>7.8700000000000006E-2</v>
      </c>
      <c r="DH87">
        <v>8.6400000000000005E-2</v>
      </c>
      <c r="DI87">
        <v>8.1900000000000001E-2</v>
      </c>
      <c r="DJ87">
        <v>9.6500000000000002E-2</v>
      </c>
      <c r="DK87">
        <v>0.1016</v>
      </c>
      <c r="DL87">
        <v>9.8400000000000001E-2</v>
      </c>
      <c r="DM87">
        <v>7.1099999999999997E-2</v>
      </c>
      <c r="DN87">
        <v>7.6200000000000004E-2</v>
      </c>
      <c r="DO87">
        <v>7.3700000000000002E-2</v>
      </c>
      <c r="DP87">
        <v>6.8599999999999994E-2</v>
      </c>
      <c r="DQ87">
        <v>7.1099999999999997E-2</v>
      </c>
      <c r="DR87">
        <v>6.9800000000000001E-2</v>
      </c>
      <c r="DS87">
        <v>6.6000000000000003E-2</v>
      </c>
      <c r="DT87">
        <v>7.6200000000000004E-2</v>
      </c>
      <c r="DU87">
        <v>7.1099999999999997E-2</v>
      </c>
      <c r="DV87">
        <v>5.1000000000000004E-3</v>
      </c>
      <c r="DW87">
        <v>13</v>
      </c>
      <c r="DX87">
        <v>4.5699999999999998E-2</v>
      </c>
      <c r="DY87" t="s">
        <v>893</v>
      </c>
      <c r="DZ87">
        <v>152</v>
      </c>
      <c r="EA87">
        <v>8252</v>
      </c>
      <c r="EB87" t="s">
        <v>188</v>
      </c>
      <c r="EC87">
        <v>1285</v>
      </c>
      <c r="ED87">
        <v>2405</v>
      </c>
      <c r="EE87" t="s">
        <v>965</v>
      </c>
      <c r="EF87" t="s">
        <v>1119</v>
      </c>
      <c r="EG87">
        <v>20080404</v>
      </c>
      <c r="EH87" t="s">
        <v>1117</v>
      </c>
      <c r="EI87">
        <v>152</v>
      </c>
      <c r="EJ87" t="s">
        <v>918</v>
      </c>
    </row>
    <row r="88" spans="1:140">
      <c r="A88" t="s">
        <v>160</v>
      </c>
      <c r="B88">
        <v>3</v>
      </c>
      <c r="C88">
        <v>7.8</v>
      </c>
      <c r="D88">
        <v>66152</v>
      </c>
      <c r="E88" t="s">
        <v>144</v>
      </c>
      <c r="F88" t="s">
        <v>145</v>
      </c>
      <c r="G88">
        <v>20080409</v>
      </c>
      <c r="H88" t="s">
        <v>1122</v>
      </c>
      <c r="I88" t="s">
        <v>236</v>
      </c>
      <c r="J88">
        <v>20080410</v>
      </c>
      <c r="K88">
        <v>20081009</v>
      </c>
      <c r="L88">
        <v>83</v>
      </c>
      <c r="N88" s="2">
        <f t="shared" si="22"/>
        <v>0</v>
      </c>
      <c r="O88" s="27">
        <f t="shared" si="23"/>
        <v>-0.2155</v>
      </c>
      <c r="P88">
        <v>-0.2155</v>
      </c>
      <c r="Q88">
        <f t="shared" si="24"/>
        <v>0.23590333056508869</v>
      </c>
      <c r="R88">
        <f t="shared" si="25"/>
        <v>0</v>
      </c>
      <c r="S88">
        <f t="shared" si="26"/>
        <v>-0.2155</v>
      </c>
      <c r="T88" s="36">
        <f t="shared" si="27"/>
        <v>26.4</v>
      </c>
      <c r="U88">
        <f t="shared" si="28"/>
        <v>0.23590333526582533</v>
      </c>
      <c r="V88" s="26">
        <f t="shared" si="29"/>
        <v>-0.23590333526582533</v>
      </c>
      <c r="W88" s="25">
        <f t="shared" si="30"/>
        <v>-0.56425416908228165</v>
      </c>
      <c r="X88" s="36">
        <f t="shared" si="31"/>
        <v>27.532336009275959</v>
      </c>
      <c r="Y88">
        <f t="shared" si="32"/>
        <v>-0.56425416908228165</v>
      </c>
      <c r="Z88">
        <f t="shared" si="33"/>
        <v>0</v>
      </c>
      <c r="AA88">
        <f t="shared" si="34"/>
        <v>0.23590333526582533</v>
      </c>
      <c r="AB88">
        <f t="shared" si="35"/>
        <v>0</v>
      </c>
      <c r="AC88">
        <f t="shared" si="36"/>
        <v>0</v>
      </c>
      <c r="AD88">
        <f t="shared" si="37"/>
        <v>0</v>
      </c>
      <c r="AE88">
        <f t="shared" si="38"/>
        <v>0</v>
      </c>
      <c r="AF88">
        <f t="shared" si="39"/>
        <v>0</v>
      </c>
      <c r="AG88" s="2">
        <f t="shared" si="40"/>
        <v>-1.734</v>
      </c>
      <c r="AH88" s="2">
        <f t="shared" si="41"/>
        <v>1.734</v>
      </c>
      <c r="AI88" s="2">
        <f t="shared" si="42"/>
        <v>-2.0659999999999998</v>
      </c>
      <c r="AJ88" s="2">
        <f t="shared" si="43"/>
        <v>2.0659999999999998</v>
      </c>
      <c r="AK88" t="s">
        <v>147</v>
      </c>
      <c r="AL88">
        <v>143.5</v>
      </c>
      <c r="AM88">
        <v>20080407</v>
      </c>
      <c r="AN88" t="s">
        <v>138</v>
      </c>
      <c r="AO88" t="s">
        <v>1126</v>
      </c>
      <c r="AP88" t="s">
        <v>1103</v>
      </c>
      <c r="AQ88">
        <v>40</v>
      </c>
      <c r="AR88">
        <v>71.42</v>
      </c>
      <c r="AS88">
        <v>65.709999999999994</v>
      </c>
      <c r="AT88">
        <v>10.89</v>
      </c>
      <c r="AU88">
        <v>10.08</v>
      </c>
      <c r="AV88">
        <v>10.17</v>
      </c>
      <c r="AW88">
        <v>140</v>
      </c>
      <c r="AX88" t="s">
        <v>1127</v>
      </c>
      <c r="AY88">
        <v>40</v>
      </c>
      <c r="AZ88">
        <v>4</v>
      </c>
      <c r="BA88">
        <v>3.8</v>
      </c>
      <c r="BB88">
        <v>7.8</v>
      </c>
      <c r="BC88">
        <v>0</v>
      </c>
      <c r="BD88">
        <v>3148</v>
      </c>
      <c r="BE88">
        <v>3152</v>
      </c>
      <c r="BF88">
        <v>3150</v>
      </c>
      <c r="BG88">
        <v>13.1</v>
      </c>
      <c r="BH88">
        <v>13.5</v>
      </c>
      <c r="BI88">
        <v>13.3</v>
      </c>
      <c r="BJ88">
        <v>2.15</v>
      </c>
      <c r="BK88">
        <v>2.2799999999999998</v>
      </c>
      <c r="BL88">
        <v>2.2000000000000002</v>
      </c>
      <c r="BM88">
        <v>4501.3</v>
      </c>
      <c r="BN88">
        <v>4867</v>
      </c>
      <c r="BO88">
        <v>4699.7</v>
      </c>
      <c r="BP88">
        <v>2113.6999999999998</v>
      </c>
      <c r="BQ88">
        <v>2323</v>
      </c>
      <c r="BR88">
        <v>2198.6</v>
      </c>
      <c r="BS88">
        <v>839</v>
      </c>
      <c r="BT88">
        <v>857</v>
      </c>
      <c r="BU88">
        <v>849</v>
      </c>
      <c r="BV88">
        <v>143.5</v>
      </c>
      <c r="BW88">
        <v>143.69999999999999</v>
      </c>
      <c r="BX88">
        <v>143.6</v>
      </c>
      <c r="BY88">
        <v>87.9</v>
      </c>
      <c r="BZ88">
        <v>87.9</v>
      </c>
      <c r="CA88">
        <v>87.9</v>
      </c>
      <c r="CB88">
        <v>93.4</v>
      </c>
      <c r="CC88">
        <v>93.6</v>
      </c>
      <c r="CD88">
        <v>93.5</v>
      </c>
      <c r="CE88">
        <v>5.5</v>
      </c>
      <c r="CF88">
        <v>5.7</v>
      </c>
      <c r="CG88">
        <v>5.6</v>
      </c>
      <c r="CH88">
        <v>32</v>
      </c>
      <c r="CI88">
        <v>198.3</v>
      </c>
      <c r="CJ88">
        <v>91</v>
      </c>
      <c r="CK88">
        <v>272</v>
      </c>
      <c r="CL88">
        <v>281</v>
      </c>
      <c r="CM88">
        <v>278</v>
      </c>
      <c r="CN88">
        <v>10.5</v>
      </c>
      <c r="CO88">
        <v>10.9</v>
      </c>
      <c r="CP88">
        <v>10.7</v>
      </c>
      <c r="CQ88">
        <v>0.6</v>
      </c>
      <c r="CR88">
        <v>0.6</v>
      </c>
      <c r="CS88">
        <v>0.6</v>
      </c>
      <c r="CT88">
        <v>0.49</v>
      </c>
      <c r="CU88">
        <v>0.55000000000000004</v>
      </c>
      <c r="CV88">
        <v>0.5</v>
      </c>
      <c r="CW88">
        <v>35</v>
      </c>
      <c r="CX88">
        <v>35</v>
      </c>
      <c r="CY88">
        <v>35</v>
      </c>
      <c r="CZ88">
        <v>147.30000000000001</v>
      </c>
      <c r="DA88">
        <v>168.7</v>
      </c>
      <c r="DB88">
        <v>157.80000000000001</v>
      </c>
      <c r="DC88">
        <v>1660</v>
      </c>
      <c r="DD88">
        <v>720</v>
      </c>
      <c r="DE88">
        <v>540</v>
      </c>
      <c r="DF88">
        <v>1700</v>
      </c>
      <c r="DG88">
        <v>9.1399999999999995E-2</v>
      </c>
      <c r="DH88">
        <v>9.9099999999999994E-2</v>
      </c>
      <c r="DI88">
        <v>9.7199999999999995E-2</v>
      </c>
      <c r="DJ88">
        <v>0.10920000000000001</v>
      </c>
      <c r="DK88">
        <v>0.1168</v>
      </c>
      <c r="DL88">
        <v>0.1137</v>
      </c>
      <c r="DM88">
        <v>7.3700000000000002E-2</v>
      </c>
      <c r="DN88">
        <v>7.6200000000000004E-2</v>
      </c>
      <c r="DO88">
        <v>7.4899999999999994E-2</v>
      </c>
      <c r="DP88">
        <v>6.8599999999999994E-2</v>
      </c>
      <c r="DQ88">
        <v>7.3700000000000002E-2</v>
      </c>
      <c r="DR88">
        <v>7.1099999999999997E-2</v>
      </c>
      <c r="DS88">
        <v>6.6000000000000003E-2</v>
      </c>
      <c r="DT88">
        <v>7.6200000000000004E-2</v>
      </c>
      <c r="DU88">
        <v>7.1099999999999997E-2</v>
      </c>
      <c r="DV88">
        <v>0</v>
      </c>
      <c r="DW88">
        <v>9</v>
      </c>
      <c r="DX88">
        <v>5.5899999999999998E-2</v>
      </c>
      <c r="DY88" t="s">
        <v>893</v>
      </c>
      <c r="DZ88">
        <v>152</v>
      </c>
      <c r="EA88">
        <v>8252</v>
      </c>
      <c r="EB88" t="s">
        <v>188</v>
      </c>
      <c r="EC88">
        <v>1295</v>
      </c>
      <c r="ED88">
        <v>2405</v>
      </c>
      <c r="EE88" t="s">
        <v>965</v>
      </c>
      <c r="EF88">
        <v>286</v>
      </c>
      <c r="EG88">
        <v>20080409</v>
      </c>
      <c r="EH88" t="s">
        <v>1122</v>
      </c>
      <c r="EI88">
        <v>152</v>
      </c>
      <c r="EJ88" t="s">
        <v>918</v>
      </c>
    </row>
    <row r="89" spans="1:140">
      <c r="A89" t="s">
        <v>160</v>
      </c>
      <c r="B89">
        <v>5</v>
      </c>
      <c r="C89">
        <v>9.9</v>
      </c>
      <c r="D89">
        <v>66888</v>
      </c>
      <c r="E89" t="s">
        <v>144</v>
      </c>
      <c r="F89" t="s">
        <v>145</v>
      </c>
      <c r="G89">
        <v>20080413</v>
      </c>
      <c r="H89" t="s">
        <v>1064</v>
      </c>
      <c r="I89" t="s">
        <v>236</v>
      </c>
      <c r="J89">
        <v>20080414</v>
      </c>
      <c r="K89">
        <v>20081013</v>
      </c>
      <c r="L89">
        <v>84</v>
      </c>
      <c r="N89" s="2">
        <f t="shared" si="22"/>
        <v>0</v>
      </c>
      <c r="O89" s="27">
        <f t="shared" si="23"/>
        <v>0.68969999999999998</v>
      </c>
      <c r="P89">
        <v>0.68969999999999998</v>
      </c>
      <c r="Q89">
        <f t="shared" si="24"/>
        <v>0.32666266445207098</v>
      </c>
      <c r="R89">
        <f t="shared" si="25"/>
        <v>0</v>
      </c>
      <c r="S89">
        <f t="shared" si="26"/>
        <v>0.68969999999999998</v>
      </c>
      <c r="T89" s="36">
        <f t="shared" si="27"/>
        <v>26.4</v>
      </c>
      <c r="U89">
        <f t="shared" si="28"/>
        <v>0.32666266821266027</v>
      </c>
      <c r="V89" s="26">
        <f t="shared" si="29"/>
        <v>-0.32666266821266027</v>
      </c>
      <c r="W89" s="25">
        <f t="shared" si="30"/>
        <v>0.45379666473417468</v>
      </c>
      <c r="X89" s="36">
        <f t="shared" si="31"/>
        <v>27.967980807420769</v>
      </c>
      <c r="Y89">
        <f t="shared" si="32"/>
        <v>0.45379666473417468</v>
      </c>
      <c r="Z89">
        <f t="shared" si="33"/>
        <v>0</v>
      </c>
      <c r="AA89">
        <f t="shared" si="34"/>
        <v>0.32666266821266027</v>
      </c>
      <c r="AB89">
        <f t="shared" si="35"/>
        <v>0</v>
      </c>
      <c r="AC89">
        <f t="shared" si="36"/>
        <v>0</v>
      </c>
      <c r="AD89">
        <f t="shared" si="37"/>
        <v>0</v>
      </c>
      <c r="AE89">
        <f t="shared" si="38"/>
        <v>1</v>
      </c>
      <c r="AF89">
        <f t="shared" si="39"/>
        <v>1</v>
      </c>
      <c r="AG89" s="2">
        <f t="shared" si="40"/>
        <v>-1.734</v>
      </c>
      <c r="AH89" s="2">
        <f t="shared" si="41"/>
        <v>1.734</v>
      </c>
      <c r="AI89" s="2">
        <f t="shared" si="42"/>
        <v>-2.0659999999999998</v>
      </c>
      <c r="AJ89" s="2">
        <f t="shared" si="43"/>
        <v>2.0659999999999998</v>
      </c>
      <c r="AK89" t="s">
        <v>200</v>
      </c>
      <c r="AL89">
        <v>143.5</v>
      </c>
      <c r="AM89">
        <v>20080411</v>
      </c>
      <c r="AN89" t="s">
        <v>138</v>
      </c>
      <c r="AO89" t="s">
        <v>1135</v>
      </c>
      <c r="AP89" t="s">
        <v>1103</v>
      </c>
      <c r="AQ89">
        <v>40</v>
      </c>
      <c r="AR89">
        <v>71.62</v>
      </c>
      <c r="AS89">
        <v>66</v>
      </c>
      <c r="AT89">
        <v>10.87</v>
      </c>
      <c r="AU89">
        <v>10.119999999999999</v>
      </c>
      <c r="AV89">
        <v>10.18</v>
      </c>
      <c r="AW89">
        <v>120</v>
      </c>
      <c r="AX89" t="s">
        <v>1136</v>
      </c>
      <c r="AY89">
        <v>40</v>
      </c>
      <c r="AZ89">
        <v>5.5</v>
      </c>
      <c r="BA89">
        <v>4.4000000000000004</v>
      </c>
      <c r="BB89">
        <v>9.9</v>
      </c>
      <c r="BC89">
        <v>0</v>
      </c>
      <c r="BD89">
        <v>3147</v>
      </c>
      <c r="BE89">
        <v>3154</v>
      </c>
      <c r="BF89">
        <v>3150</v>
      </c>
      <c r="BG89">
        <v>13.1</v>
      </c>
      <c r="BH89">
        <v>13.9</v>
      </c>
      <c r="BI89">
        <v>13.6</v>
      </c>
      <c r="BJ89">
        <v>2.1800000000000002</v>
      </c>
      <c r="BK89">
        <v>2.2999999999999998</v>
      </c>
      <c r="BL89">
        <v>2.23</v>
      </c>
      <c r="BM89">
        <v>4676.6000000000004</v>
      </c>
      <c r="BN89">
        <v>5491.4</v>
      </c>
      <c r="BO89">
        <v>5100.8</v>
      </c>
      <c r="BP89">
        <v>1991.2</v>
      </c>
      <c r="BQ89">
        <v>2283</v>
      </c>
      <c r="BR89">
        <v>2177</v>
      </c>
      <c r="BS89">
        <v>831</v>
      </c>
      <c r="BT89">
        <v>868</v>
      </c>
      <c r="BU89">
        <v>848</v>
      </c>
      <c r="BV89">
        <v>143.5</v>
      </c>
      <c r="BW89">
        <v>143.6</v>
      </c>
      <c r="BX89">
        <v>143.6</v>
      </c>
      <c r="BY89">
        <v>87.1</v>
      </c>
      <c r="BZ89">
        <v>88.5</v>
      </c>
      <c r="CA89">
        <v>87.8</v>
      </c>
      <c r="CB89">
        <v>92.8</v>
      </c>
      <c r="CC89">
        <v>94.2</v>
      </c>
      <c r="CD89">
        <v>93.4</v>
      </c>
      <c r="CE89">
        <v>5.3</v>
      </c>
      <c r="CF89">
        <v>5.9</v>
      </c>
      <c r="CG89">
        <v>5.6</v>
      </c>
      <c r="CH89">
        <v>25.3</v>
      </c>
      <c r="CI89">
        <v>32.1</v>
      </c>
      <c r="CJ89">
        <v>29</v>
      </c>
      <c r="CK89">
        <v>272</v>
      </c>
      <c r="CL89">
        <v>277</v>
      </c>
      <c r="CM89">
        <v>273</v>
      </c>
      <c r="CN89">
        <v>10.5</v>
      </c>
      <c r="CO89">
        <v>11.2</v>
      </c>
      <c r="CP89">
        <v>11</v>
      </c>
      <c r="CQ89">
        <v>0.1</v>
      </c>
      <c r="CR89">
        <v>0.1</v>
      </c>
      <c r="CS89">
        <v>0.1</v>
      </c>
      <c r="CT89">
        <v>0.46</v>
      </c>
      <c r="CU89">
        <v>0.53</v>
      </c>
      <c r="CV89">
        <v>0.5</v>
      </c>
      <c r="CW89">
        <v>35</v>
      </c>
      <c r="CX89">
        <v>35</v>
      </c>
      <c r="CY89">
        <v>35</v>
      </c>
      <c r="CZ89">
        <v>132.30000000000001</v>
      </c>
      <c r="DA89">
        <v>173.7</v>
      </c>
      <c r="DB89">
        <v>157.1</v>
      </c>
      <c r="DC89">
        <v>1660</v>
      </c>
      <c r="DD89">
        <v>720</v>
      </c>
      <c r="DE89">
        <v>540</v>
      </c>
      <c r="DF89">
        <v>1720</v>
      </c>
      <c r="DG89">
        <v>8.1299999999999997E-2</v>
      </c>
      <c r="DH89">
        <v>9.4E-2</v>
      </c>
      <c r="DI89">
        <v>8.8300000000000003E-2</v>
      </c>
      <c r="DJ89">
        <v>0.1041</v>
      </c>
      <c r="DK89">
        <v>0.1067</v>
      </c>
      <c r="DL89">
        <v>0.10539999999999999</v>
      </c>
      <c r="DM89">
        <v>6.3500000000000001E-2</v>
      </c>
      <c r="DN89">
        <v>6.8599999999999994E-2</v>
      </c>
      <c r="DO89">
        <v>6.6699999999999995E-2</v>
      </c>
      <c r="DP89">
        <v>7.3700000000000002E-2</v>
      </c>
      <c r="DQ89">
        <v>7.6200000000000004E-2</v>
      </c>
      <c r="DR89">
        <v>7.4899999999999994E-2</v>
      </c>
      <c r="DS89">
        <v>6.6000000000000003E-2</v>
      </c>
      <c r="DT89">
        <v>6.8599999999999994E-2</v>
      </c>
      <c r="DU89">
        <v>6.7299999999999999E-2</v>
      </c>
      <c r="DV89">
        <v>5.1000000000000004E-3</v>
      </c>
      <c r="DW89">
        <v>10</v>
      </c>
      <c r="DX89">
        <v>3.56E-2</v>
      </c>
      <c r="DY89">
        <v>1627</v>
      </c>
      <c r="DZ89">
        <v>320</v>
      </c>
      <c r="EA89">
        <v>8252</v>
      </c>
      <c r="EB89" t="s">
        <v>188</v>
      </c>
      <c r="EC89">
        <v>1286</v>
      </c>
      <c r="ED89">
        <v>2405</v>
      </c>
      <c r="EE89" t="s">
        <v>965</v>
      </c>
      <c r="EF89">
        <v>162</v>
      </c>
      <c r="EG89">
        <v>20080413</v>
      </c>
      <c r="EH89" t="s">
        <v>1064</v>
      </c>
      <c r="EI89">
        <v>320</v>
      </c>
      <c r="EJ89" t="s">
        <v>918</v>
      </c>
    </row>
    <row r="90" spans="1:140">
      <c r="A90" t="s">
        <v>160</v>
      </c>
      <c r="B90">
        <v>5</v>
      </c>
      <c r="C90">
        <v>7.2</v>
      </c>
      <c r="D90">
        <v>66889</v>
      </c>
      <c r="E90" t="s">
        <v>144</v>
      </c>
      <c r="F90" t="s">
        <v>145</v>
      </c>
      <c r="G90">
        <v>20080613</v>
      </c>
      <c r="H90" t="s">
        <v>632</v>
      </c>
      <c r="I90" t="s">
        <v>236</v>
      </c>
      <c r="J90">
        <v>20080613</v>
      </c>
      <c r="K90" t="s">
        <v>624</v>
      </c>
      <c r="L90">
        <v>85</v>
      </c>
      <c r="N90" s="2">
        <f t="shared" si="22"/>
        <v>0</v>
      </c>
      <c r="O90" s="27">
        <f t="shared" si="23"/>
        <v>-0.47410000000000002</v>
      </c>
      <c r="P90">
        <v>-0.47410000000000002</v>
      </c>
      <c r="Q90">
        <f t="shared" si="24"/>
        <v>0.16651013156165678</v>
      </c>
      <c r="R90">
        <f t="shared" si="25"/>
        <v>0</v>
      </c>
      <c r="S90">
        <f t="shared" si="26"/>
        <v>-0.47410000000000002</v>
      </c>
      <c r="T90" s="36">
        <f t="shared" si="27"/>
        <v>26.4</v>
      </c>
      <c r="U90">
        <f t="shared" si="28"/>
        <v>0.1665101345701282</v>
      </c>
      <c r="V90" s="26">
        <f t="shared" si="29"/>
        <v>-0.1665101345701282</v>
      </c>
      <c r="W90" s="25">
        <f t="shared" si="30"/>
        <v>-0.80076266821266029</v>
      </c>
      <c r="X90" s="36">
        <f t="shared" si="31"/>
        <v>27.199248645936613</v>
      </c>
      <c r="Y90">
        <f t="shared" si="32"/>
        <v>-0.80076266821266029</v>
      </c>
      <c r="Z90">
        <f t="shared" si="33"/>
        <v>0</v>
      </c>
      <c r="AA90">
        <f t="shared" si="34"/>
        <v>0.1665101345701282</v>
      </c>
      <c r="AB90">
        <f t="shared" si="35"/>
        <v>0</v>
      </c>
      <c r="AC90">
        <f t="shared" si="36"/>
        <v>0</v>
      </c>
      <c r="AD90">
        <f t="shared" si="37"/>
        <v>0</v>
      </c>
      <c r="AE90">
        <f t="shared" si="38"/>
        <v>0</v>
      </c>
      <c r="AF90">
        <f t="shared" si="39"/>
        <v>0</v>
      </c>
      <c r="AG90" s="2">
        <f t="shared" si="40"/>
        <v>-1.734</v>
      </c>
      <c r="AH90" s="2">
        <f t="shared" si="41"/>
        <v>1.734</v>
      </c>
      <c r="AI90" s="2">
        <f t="shared" si="42"/>
        <v>-2.0659999999999998</v>
      </c>
      <c r="AJ90" s="2">
        <f t="shared" si="43"/>
        <v>2.0659999999999998</v>
      </c>
      <c r="AK90" t="s">
        <v>147</v>
      </c>
      <c r="AL90">
        <v>143.5</v>
      </c>
      <c r="AM90">
        <v>20080611</v>
      </c>
      <c r="AN90" t="s">
        <v>138</v>
      </c>
      <c r="AO90" t="s">
        <v>1148</v>
      </c>
      <c r="AP90" t="s">
        <v>1149</v>
      </c>
      <c r="AQ90">
        <v>40</v>
      </c>
      <c r="AR90">
        <v>71.349999999999994</v>
      </c>
      <c r="AS90">
        <v>65.400000000000006</v>
      </c>
      <c r="AT90">
        <v>10.89</v>
      </c>
      <c r="AU90">
        <v>10.02</v>
      </c>
      <c r="AV90">
        <v>10.14</v>
      </c>
      <c r="AW90">
        <v>60</v>
      </c>
      <c r="AX90" t="s">
        <v>1150</v>
      </c>
      <c r="AY90">
        <v>40</v>
      </c>
      <c r="AZ90">
        <v>4</v>
      </c>
      <c r="BA90">
        <v>3.2</v>
      </c>
      <c r="BB90">
        <v>7.2</v>
      </c>
      <c r="BC90">
        <v>0</v>
      </c>
      <c r="BD90">
        <v>3147</v>
      </c>
      <c r="BE90">
        <v>3152</v>
      </c>
      <c r="BF90">
        <v>3150</v>
      </c>
      <c r="BG90">
        <v>13.3</v>
      </c>
      <c r="BH90">
        <v>13.7</v>
      </c>
      <c r="BI90">
        <v>13.5</v>
      </c>
      <c r="BJ90">
        <v>2.2400000000000002</v>
      </c>
      <c r="BK90">
        <v>2.33</v>
      </c>
      <c r="BL90">
        <v>2.2799999999999998</v>
      </c>
      <c r="BM90">
        <v>4738.8</v>
      </c>
      <c r="BN90">
        <v>5508.6</v>
      </c>
      <c r="BO90">
        <v>5104.6000000000004</v>
      </c>
      <c r="BP90">
        <v>1910.3</v>
      </c>
      <c r="BQ90">
        <v>2309.3000000000002</v>
      </c>
      <c r="BR90">
        <v>2065.4</v>
      </c>
      <c r="BS90">
        <v>843</v>
      </c>
      <c r="BT90">
        <v>855</v>
      </c>
      <c r="BU90">
        <v>850</v>
      </c>
      <c r="BV90">
        <v>143.5</v>
      </c>
      <c r="BW90">
        <v>143.6</v>
      </c>
      <c r="BX90">
        <v>143.6</v>
      </c>
      <c r="BY90">
        <v>87.4</v>
      </c>
      <c r="BZ90">
        <v>88.6</v>
      </c>
      <c r="CA90">
        <v>87.9</v>
      </c>
      <c r="CB90">
        <v>93</v>
      </c>
      <c r="CC90">
        <v>94.1</v>
      </c>
      <c r="CD90">
        <v>93.5</v>
      </c>
      <c r="CE90">
        <v>5.3</v>
      </c>
      <c r="CF90">
        <v>5.8</v>
      </c>
      <c r="CG90">
        <v>5.6</v>
      </c>
      <c r="CH90">
        <v>29.5</v>
      </c>
      <c r="CI90">
        <v>38.1</v>
      </c>
      <c r="CJ90">
        <v>33.9</v>
      </c>
      <c r="CK90">
        <v>270</v>
      </c>
      <c r="CL90">
        <v>281</v>
      </c>
      <c r="CM90">
        <v>275</v>
      </c>
      <c r="CN90">
        <v>10.6</v>
      </c>
      <c r="CO90">
        <v>11</v>
      </c>
      <c r="CP90">
        <v>10.9</v>
      </c>
      <c r="CQ90">
        <v>0.1</v>
      </c>
      <c r="CR90">
        <v>0.2</v>
      </c>
      <c r="CS90">
        <v>0.2</v>
      </c>
      <c r="CT90">
        <v>0.48</v>
      </c>
      <c r="CU90">
        <v>0.52</v>
      </c>
      <c r="CV90">
        <v>0.5</v>
      </c>
      <c r="CW90">
        <v>35</v>
      </c>
      <c r="CX90">
        <v>35</v>
      </c>
      <c r="CY90">
        <v>35</v>
      </c>
      <c r="CZ90">
        <v>140.5</v>
      </c>
      <c r="DA90">
        <v>150.9</v>
      </c>
      <c r="DB90">
        <v>145.4</v>
      </c>
      <c r="DC90">
        <v>1660</v>
      </c>
      <c r="DD90">
        <v>720</v>
      </c>
      <c r="DE90">
        <v>540</v>
      </c>
      <c r="DF90">
        <v>1780</v>
      </c>
      <c r="DG90">
        <v>8.1299999999999997E-2</v>
      </c>
      <c r="DH90">
        <v>9.1399999999999995E-2</v>
      </c>
      <c r="DI90">
        <v>8.7599999999999997E-2</v>
      </c>
      <c r="DJ90">
        <v>8.3799999999999999E-2</v>
      </c>
      <c r="DK90">
        <v>0.1041</v>
      </c>
      <c r="DL90">
        <v>9.4600000000000004E-2</v>
      </c>
      <c r="DM90">
        <v>6.0999999999999999E-2</v>
      </c>
      <c r="DN90">
        <v>6.6000000000000003E-2</v>
      </c>
      <c r="DO90">
        <v>6.3500000000000001E-2</v>
      </c>
      <c r="DP90">
        <v>7.1099999999999997E-2</v>
      </c>
      <c r="DQ90">
        <v>7.1099999999999997E-2</v>
      </c>
      <c r="DR90">
        <v>7.1099999999999997E-2</v>
      </c>
      <c r="DS90">
        <v>6.3500000000000001E-2</v>
      </c>
      <c r="DT90">
        <v>7.1099999999999997E-2</v>
      </c>
      <c r="DU90">
        <v>6.7299999999999999E-2</v>
      </c>
      <c r="DV90">
        <v>2.5000000000000001E-3</v>
      </c>
      <c r="DW90">
        <v>2</v>
      </c>
      <c r="DX90">
        <v>3.3000000000000002E-2</v>
      </c>
      <c r="DY90" t="s">
        <v>1151</v>
      </c>
      <c r="DZ90">
        <v>320</v>
      </c>
      <c r="EA90">
        <v>8252</v>
      </c>
      <c r="EB90" t="s">
        <v>188</v>
      </c>
      <c r="EC90" t="s">
        <v>1152</v>
      </c>
      <c r="ED90">
        <v>2405</v>
      </c>
      <c r="EE90" t="s">
        <v>965</v>
      </c>
      <c r="EF90" t="s">
        <v>1153</v>
      </c>
      <c r="EG90">
        <v>20080613</v>
      </c>
      <c r="EH90" t="s">
        <v>632</v>
      </c>
      <c r="EI90">
        <v>320</v>
      </c>
      <c r="EJ90" t="s">
        <v>1144</v>
      </c>
    </row>
    <row r="91" spans="1:140">
      <c r="A91" t="s">
        <v>160</v>
      </c>
      <c r="B91">
        <v>5</v>
      </c>
      <c r="C91">
        <v>23</v>
      </c>
      <c r="D91">
        <v>66800</v>
      </c>
      <c r="E91" t="s">
        <v>577</v>
      </c>
      <c r="F91" t="s">
        <v>145</v>
      </c>
      <c r="G91">
        <v>20080616</v>
      </c>
      <c r="H91" t="s">
        <v>1155</v>
      </c>
      <c r="I91" t="s">
        <v>236</v>
      </c>
      <c r="J91">
        <v>20080617</v>
      </c>
      <c r="K91">
        <v>20081216</v>
      </c>
      <c r="L91">
        <v>86</v>
      </c>
      <c r="N91" s="2">
        <f t="shared" si="22"/>
        <v>0</v>
      </c>
      <c r="O91" s="27">
        <f t="shared" si="23"/>
        <v>1.3002</v>
      </c>
      <c r="P91">
        <v>1.3002</v>
      </c>
      <c r="Q91">
        <f t="shared" si="24"/>
        <v>0.39324810524932541</v>
      </c>
      <c r="R91">
        <f t="shared" si="25"/>
        <v>0</v>
      </c>
      <c r="S91">
        <f t="shared" si="26"/>
        <v>1.3002</v>
      </c>
      <c r="T91" s="36">
        <f t="shared" si="27"/>
        <v>26.4</v>
      </c>
      <c r="U91">
        <f t="shared" si="28"/>
        <v>0.39324810765610252</v>
      </c>
      <c r="V91" s="26">
        <f t="shared" si="29"/>
        <v>-0.39324810765610252</v>
      </c>
      <c r="W91" s="25">
        <f t="shared" si="30"/>
        <v>1.1336898654298717</v>
      </c>
      <c r="X91" s="36">
        <f t="shared" si="31"/>
        <v>28.287590916749291</v>
      </c>
      <c r="Y91">
        <f t="shared" si="32"/>
        <v>1.1336898654298717</v>
      </c>
      <c r="Z91">
        <f t="shared" si="33"/>
        <v>0</v>
      </c>
      <c r="AA91">
        <f t="shared" si="34"/>
        <v>0.39324810765610252</v>
      </c>
      <c r="AB91">
        <f t="shared" si="35"/>
        <v>0</v>
      </c>
      <c r="AC91">
        <f t="shared" si="36"/>
        <v>0</v>
      </c>
      <c r="AD91">
        <f t="shared" si="37"/>
        <v>0</v>
      </c>
      <c r="AE91">
        <f t="shared" si="38"/>
        <v>0</v>
      </c>
      <c r="AF91">
        <f t="shared" si="39"/>
        <v>0</v>
      </c>
      <c r="AG91" s="2">
        <f t="shared" si="40"/>
        <v>-1.734</v>
      </c>
      <c r="AH91" s="2">
        <f t="shared" si="41"/>
        <v>1.734</v>
      </c>
      <c r="AI91" s="2">
        <f t="shared" si="42"/>
        <v>-2.0659999999999998</v>
      </c>
      <c r="AJ91" s="2">
        <f t="shared" si="43"/>
        <v>2.0659999999999998</v>
      </c>
      <c r="AK91" t="s">
        <v>200</v>
      </c>
      <c r="AL91">
        <v>143.5</v>
      </c>
      <c r="AM91">
        <v>20080614</v>
      </c>
      <c r="AN91" t="s">
        <v>138</v>
      </c>
      <c r="AO91" t="s">
        <v>412</v>
      </c>
      <c r="AP91" t="s">
        <v>1103</v>
      </c>
      <c r="AQ91">
        <v>40</v>
      </c>
      <c r="AR91">
        <v>59.14</v>
      </c>
      <c r="AS91">
        <v>52.26</v>
      </c>
      <c r="AT91">
        <v>10.19</v>
      </c>
      <c r="AU91">
        <v>9.09</v>
      </c>
      <c r="AV91">
        <v>9.25</v>
      </c>
      <c r="AW91">
        <v>40</v>
      </c>
      <c r="AX91" t="s">
        <v>1157</v>
      </c>
      <c r="AY91">
        <v>40</v>
      </c>
      <c r="AZ91">
        <v>10.3</v>
      </c>
      <c r="BA91">
        <v>12.7</v>
      </c>
      <c r="BB91">
        <v>23</v>
      </c>
      <c r="BC91">
        <v>0</v>
      </c>
      <c r="BD91">
        <v>3146</v>
      </c>
      <c r="BE91">
        <v>3157</v>
      </c>
      <c r="BF91">
        <v>3150</v>
      </c>
      <c r="BG91">
        <v>13.2</v>
      </c>
      <c r="BH91">
        <v>13.9</v>
      </c>
      <c r="BI91">
        <v>13.6</v>
      </c>
      <c r="BJ91">
        <v>2.2200000000000002</v>
      </c>
      <c r="BK91">
        <v>2.36</v>
      </c>
      <c r="BL91">
        <v>2.2799999999999998</v>
      </c>
      <c r="BM91">
        <v>5060.5</v>
      </c>
      <c r="BN91">
        <v>6015.8</v>
      </c>
      <c r="BO91">
        <v>5448.1</v>
      </c>
      <c r="BP91">
        <v>1895.2</v>
      </c>
      <c r="BQ91">
        <v>2365.1999999999998</v>
      </c>
      <c r="BR91">
        <v>2229.4</v>
      </c>
      <c r="BS91">
        <v>824</v>
      </c>
      <c r="BT91">
        <v>857</v>
      </c>
      <c r="BU91">
        <v>848</v>
      </c>
      <c r="BV91">
        <v>143.5</v>
      </c>
      <c r="BW91">
        <v>143.6</v>
      </c>
      <c r="BX91">
        <v>143.5</v>
      </c>
      <c r="BY91">
        <v>87.4</v>
      </c>
      <c r="BZ91">
        <v>88.6</v>
      </c>
      <c r="CA91">
        <v>87.9</v>
      </c>
      <c r="CB91">
        <v>93</v>
      </c>
      <c r="CC91">
        <v>94.1</v>
      </c>
      <c r="CD91">
        <v>93.5</v>
      </c>
      <c r="CE91">
        <v>5.4</v>
      </c>
      <c r="CF91">
        <v>5.7</v>
      </c>
      <c r="CG91">
        <v>5.6</v>
      </c>
      <c r="CH91">
        <v>29.6</v>
      </c>
      <c r="CI91">
        <v>41.4</v>
      </c>
      <c r="CJ91">
        <v>34</v>
      </c>
      <c r="CK91">
        <v>272</v>
      </c>
      <c r="CL91">
        <v>284</v>
      </c>
      <c r="CM91">
        <v>278</v>
      </c>
      <c r="CN91">
        <v>10.6</v>
      </c>
      <c r="CO91">
        <v>11.3</v>
      </c>
      <c r="CP91">
        <v>11</v>
      </c>
      <c r="CQ91">
        <v>0.2</v>
      </c>
      <c r="CR91">
        <v>0.2</v>
      </c>
      <c r="CS91">
        <v>0.2</v>
      </c>
      <c r="CT91">
        <v>0.46</v>
      </c>
      <c r="CU91">
        <v>0.55000000000000004</v>
      </c>
      <c r="CV91">
        <v>0.5</v>
      </c>
      <c r="CW91">
        <v>35</v>
      </c>
      <c r="CX91">
        <v>35</v>
      </c>
      <c r="CY91">
        <v>35</v>
      </c>
      <c r="CZ91">
        <v>160.19999999999999</v>
      </c>
      <c r="DA91">
        <v>187.3</v>
      </c>
      <c r="DB91">
        <v>172.6</v>
      </c>
      <c r="DC91">
        <v>1660</v>
      </c>
      <c r="DD91">
        <v>720</v>
      </c>
      <c r="DE91">
        <v>540</v>
      </c>
      <c r="DF91">
        <v>1800</v>
      </c>
      <c r="DG91">
        <v>7.6200000000000004E-2</v>
      </c>
      <c r="DH91">
        <v>8.3799999999999999E-2</v>
      </c>
      <c r="DI91">
        <v>0.08</v>
      </c>
      <c r="DJ91">
        <v>8.6400000000000005E-2</v>
      </c>
      <c r="DK91">
        <v>0.1016</v>
      </c>
      <c r="DL91">
        <v>9.3299999999999994E-2</v>
      </c>
      <c r="DM91">
        <v>6.3500000000000001E-2</v>
      </c>
      <c r="DN91">
        <v>6.8599999999999994E-2</v>
      </c>
      <c r="DO91">
        <v>6.6000000000000003E-2</v>
      </c>
      <c r="DP91">
        <v>6.6000000000000003E-2</v>
      </c>
      <c r="DQ91">
        <v>7.1099999999999997E-2</v>
      </c>
      <c r="DR91">
        <v>6.8599999999999994E-2</v>
      </c>
      <c r="DS91">
        <v>6.0999999999999999E-2</v>
      </c>
      <c r="DT91">
        <v>6.8599999999999994E-2</v>
      </c>
      <c r="DU91">
        <v>6.4799999999999996E-2</v>
      </c>
      <c r="DV91">
        <v>2.5000000000000001E-3</v>
      </c>
      <c r="DW91">
        <v>3</v>
      </c>
      <c r="DX91">
        <v>4.5699999999999998E-2</v>
      </c>
      <c r="DY91">
        <v>320</v>
      </c>
      <c r="DZ91">
        <v>320</v>
      </c>
      <c r="EA91">
        <v>8252</v>
      </c>
      <c r="EB91" t="s">
        <v>188</v>
      </c>
      <c r="EC91" t="s">
        <v>1152</v>
      </c>
      <c r="ED91">
        <v>2405</v>
      </c>
      <c r="EE91" t="s">
        <v>965</v>
      </c>
      <c r="EF91">
        <v>168</v>
      </c>
      <c r="EG91">
        <v>20080616</v>
      </c>
      <c r="EH91" t="s">
        <v>1155</v>
      </c>
      <c r="EI91">
        <v>320</v>
      </c>
      <c r="EJ91" t="s">
        <v>1144</v>
      </c>
    </row>
    <row r="92" spans="1:140">
      <c r="A92" t="s">
        <v>160</v>
      </c>
      <c r="B92">
        <v>3</v>
      </c>
      <c r="C92">
        <v>14.2</v>
      </c>
      <c r="D92">
        <v>67503</v>
      </c>
      <c r="E92" t="s">
        <v>577</v>
      </c>
      <c r="F92" t="s">
        <v>145</v>
      </c>
      <c r="G92">
        <v>20080725</v>
      </c>
      <c r="H92" t="s">
        <v>1166</v>
      </c>
      <c r="I92" t="s">
        <v>236</v>
      </c>
      <c r="J92">
        <v>20080728</v>
      </c>
      <c r="K92" t="s">
        <v>624</v>
      </c>
      <c r="L92">
        <v>87</v>
      </c>
      <c r="N92" s="2">
        <f t="shared" si="22"/>
        <v>0</v>
      </c>
      <c r="O92" s="27">
        <f t="shared" si="23"/>
        <v>-0.78010000000000002</v>
      </c>
      <c r="P92">
        <v>-0.78010000000000002</v>
      </c>
      <c r="Q92">
        <f t="shared" si="24"/>
        <v>0.15857848419946033</v>
      </c>
      <c r="R92">
        <f t="shared" si="25"/>
        <v>0</v>
      </c>
      <c r="S92">
        <f t="shared" si="26"/>
        <v>-0.78010000000000002</v>
      </c>
      <c r="T92" s="36">
        <f t="shared" si="27"/>
        <v>26.4</v>
      </c>
      <c r="U92">
        <f t="shared" si="28"/>
        <v>0.15857848612488204</v>
      </c>
      <c r="V92" s="26">
        <f t="shared" si="29"/>
        <v>-0.15857848612488204</v>
      </c>
      <c r="W92" s="25">
        <f t="shared" si="30"/>
        <v>-1.1733481076561025</v>
      </c>
      <c r="X92" s="36">
        <f t="shared" si="31"/>
        <v>27.161176733399433</v>
      </c>
      <c r="Y92">
        <f t="shared" si="32"/>
        <v>-1.1733481076561025</v>
      </c>
      <c r="Z92">
        <f t="shared" si="33"/>
        <v>0</v>
      </c>
      <c r="AA92">
        <f t="shared" si="34"/>
        <v>0.15857848612488204</v>
      </c>
      <c r="AB92">
        <f t="shared" si="35"/>
        <v>0</v>
      </c>
      <c r="AC92">
        <f t="shared" si="36"/>
        <v>0</v>
      </c>
      <c r="AD92">
        <f t="shared" si="37"/>
        <v>0</v>
      </c>
      <c r="AE92">
        <f t="shared" si="38"/>
        <v>0</v>
      </c>
      <c r="AF92">
        <f t="shared" si="39"/>
        <v>0</v>
      </c>
      <c r="AG92" s="2">
        <f t="shared" si="40"/>
        <v>-1.734</v>
      </c>
      <c r="AH92" s="2">
        <f t="shared" si="41"/>
        <v>1.734</v>
      </c>
      <c r="AI92" s="2">
        <f t="shared" si="42"/>
        <v>-2.0659999999999998</v>
      </c>
      <c r="AJ92" s="2">
        <f t="shared" si="43"/>
        <v>2.0659999999999998</v>
      </c>
      <c r="AK92" t="s">
        <v>200</v>
      </c>
      <c r="AL92">
        <v>143.5</v>
      </c>
      <c r="AM92">
        <v>20080723</v>
      </c>
      <c r="AN92" t="s">
        <v>138</v>
      </c>
      <c r="AO92" t="s">
        <v>1168</v>
      </c>
      <c r="AP92" t="s">
        <v>1103</v>
      </c>
      <c r="AQ92">
        <v>40</v>
      </c>
      <c r="AR92">
        <v>59.01</v>
      </c>
      <c r="AS92">
        <v>51.59</v>
      </c>
      <c r="AT92">
        <v>10.26</v>
      </c>
      <c r="AU92">
        <v>9.02</v>
      </c>
      <c r="AV92">
        <v>9.25</v>
      </c>
      <c r="AW92">
        <v>240</v>
      </c>
      <c r="AX92" t="s">
        <v>1169</v>
      </c>
      <c r="AY92">
        <v>40</v>
      </c>
      <c r="AZ92">
        <v>7.4</v>
      </c>
      <c r="BA92">
        <v>6.8</v>
      </c>
      <c r="BB92">
        <v>14.2</v>
      </c>
      <c r="BC92">
        <v>0</v>
      </c>
      <c r="BD92">
        <v>3148</v>
      </c>
      <c r="BE92">
        <v>3152</v>
      </c>
      <c r="BF92">
        <v>3150</v>
      </c>
      <c r="BG92">
        <v>13</v>
      </c>
      <c r="BH92">
        <v>13.4</v>
      </c>
      <c r="BI92">
        <v>13.2</v>
      </c>
      <c r="BJ92">
        <v>2.2000000000000002</v>
      </c>
      <c r="BK92">
        <v>2.36</v>
      </c>
      <c r="BL92">
        <v>2.2599999999999998</v>
      </c>
      <c r="BM92">
        <v>4793.8999999999996</v>
      </c>
      <c r="BN92">
        <v>5051.3</v>
      </c>
      <c r="BO92">
        <v>4898.3</v>
      </c>
      <c r="BP92">
        <v>1729</v>
      </c>
      <c r="BQ92">
        <v>2296.6</v>
      </c>
      <c r="BR92">
        <v>2243.9</v>
      </c>
      <c r="BS92">
        <v>837</v>
      </c>
      <c r="BT92">
        <v>863</v>
      </c>
      <c r="BU92">
        <v>848</v>
      </c>
      <c r="BV92">
        <v>143.5</v>
      </c>
      <c r="BW92">
        <v>144</v>
      </c>
      <c r="BX92">
        <v>143.6</v>
      </c>
      <c r="BY92">
        <v>87.9</v>
      </c>
      <c r="BZ92">
        <v>87.9</v>
      </c>
      <c r="CA92">
        <v>87.9</v>
      </c>
      <c r="CB92">
        <v>93.4</v>
      </c>
      <c r="CC92">
        <v>93.6</v>
      </c>
      <c r="CD92">
        <v>93.5</v>
      </c>
      <c r="CE92">
        <v>5.5</v>
      </c>
      <c r="CF92">
        <v>5.7</v>
      </c>
      <c r="CG92">
        <v>5.6</v>
      </c>
      <c r="CH92">
        <v>34.4</v>
      </c>
      <c r="CI92">
        <v>39.700000000000003</v>
      </c>
      <c r="CJ92">
        <v>36</v>
      </c>
      <c r="CK92">
        <v>274</v>
      </c>
      <c r="CL92">
        <v>284</v>
      </c>
      <c r="CM92">
        <v>278</v>
      </c>
      <c r="CN92">
        <v>9.1</v>
      </c>
      <c r="CO92">
        <v>10.199999999999999</v>
      </c>
      <c r="CP92">
        <v>9.6999999999999993</v>
      </c>
      <c r="CQ92">
        <v>0.1</v>
      </c>
      <c r="CR92">
        <v>0.6</v>
      </c>
      <c r="CS92">
        <v>0.4</v>
      </c>
      <c r="CT92">
        <v>0.48</v>
      </c>
      <c r="CU92">
        <v>0.51</v>
      </c>
      <c r="CV92">
        <v>0.5</v>
      </c>
      <c r="CW92">
        <v>35</v>
      </c>
      <c r="CX92">
        <v>35</v>
      </c>
      <c r="CY92">
        <v>35</v>
      </c>
      <c r="CZ92">
        <v>372.6</v>
      </c>
      <c r="DA92">
        <v>400.7</v>
      </c>
      <c r="DB92">
        <v>385.9</v>
      </c>
      <c r="DC92">
        <v>1660</v>
      </c>
      <c r="DD92">
        <v>720</v>
      </c>
      <c r="DE92">
        <v>540</v>
      </c>
      <c r="DF92">
        <v>1600</v>
      </c>
      <c r="DG92">
        <v>8.8900000000000007E-2</v>
      </c>
      <c r="DH92">
        <v>9.4E-2</v>
      </c>
      <c r="DI92">
        <v>9.2100000000000001E-2</v>
      </c>
      <c r="DJ92">
        <v>0.1143</v>
      </c>
      <c r="DK92">
        <v>0.11940000000000001</v>
      </c>
      <c r="DL92">
        <v>0.1168</v>
      </c>
      <c r="DM92">
        <v>6.6000000000000003E-2</v>
      </c>
      <c r="DN92">
        <v>7.1099999999999997E-2</v>
      </c>
      <c r="DO92">
        <v>6.7900000000000002E-2</v>
      </c>
      <c r="DP92">
        <v>6.0999999999999999E-2</v>
      </c>
      <c r="DQ92">
        <v>6.0999999999999999E-2</v>
      </c>
      <c r="DR92">
        <v>6.0999999999999999E-2</v>
      </c>
      <c r="DS92">
        <v>5.0799999999999998E-2</v>
      </c>
      <c r="DT92">
        <v>5.8400000000000001E-2</v>
      </c>
      <c r="DU92">
        <v>5.4600000000000003E-2</v>
      </c>
      <c r="DV92">
        <v>1.8E-3</v>
      </c>
      <c r="DW92">
        <v>1</v>
      </c>
      <c r="DX92">
        <v>3.8100000000000002E-2</v>
      </c>
      <c r="DY92" t="s">
        <v>893</v>
      </c>
      <c r="DZ92">
        <v>152</v>
      </c>
      <c r="EA92">
        <v>8252</v>
      </c>
      <c r="EB92">
        <v>8231</v>
      </c>
      <c r="EC92">
        <v>1295</v>
      </c>
      <c r="ED92">
        <v>2405</v>
      </c>
      <c r="EE92" t="s">
        <v>965</v>
      </c>
      <c r="EF92">
        <v>302</v>
      </c>
      <c r="EG92">
        <v>20080725</v>
      </c>
      <c r="EH92" t="s">
        <v>1166</v>
      </c>
      <c r="EI92">
        <v>152</v>
      </c>
      <c r="EJ92" t="s">
        <v>1144</v>
      </c>
    </row>
    <row r="93" spans="1:140">
      <c r="A93" t="s">
        <v>160</v>
      </c>
      <c r="B93">
        <v>3</v>
      </c>
      <c r="C93">
        <v>9.6999999999999993</v>
      </c>
      <c r="D93">
        <v>67504</v>
      </c>
      <c r="E93" t="s">
        <v>577</v>
      </c>
      <c r="F93" t="s">
        <v>145</v>
      </c>
      <c r="G93">
        <v>20080728</v>
      </c>
      <c r="H93" t="s">
        <v>282</v>
      </c>
      <c r="I93" t="s">
        <v>295</v>
      </c>
      <c r="J93">
        <v>20080805</v>
      </c>
      <c r="K93" t="s">
        <v>624</v>
      </c>
      <c r="L93">
        <v>88</v>
      </c>
      <c r="N93" s="2">
        <f t="shared" si="22"/>
        <v>0</v>
      </c>
      <c r="O93" s="27">
        <f t="shared" si="23"/>
        <v>-1.8440000000000001</v>
      </c>
      <c r="P93">
        <v>-1.8440000000000001</v>
      </c>
      <c r="Q93">
        <f t="shared" si="24"/>
        <v>-0.24193721264043175</v>
      </c>
      <c r="R93">
        <f t="shared" si="25"/>
        <v>0</v>
      </c>
      <c r="S93">
        <f t="shared" si="26"/>
        <v>-1.8440000000000001</v>
      </c>
      <c r="T93" s="36">
        <f t="shared" si="27"/>
        <v>26.4</v>
      </c>
      <c r="U93">
        <f t="shared" si="28"/>
        <v>-0.24193721110009439</v>
      </c>
      <c r="V93" s="26">
        <f t="shared" si="29"/>
        <v>0.24193721110009439</v>
      </c>
      <c r="W93" s="25">
        <f t="shared" si="30"/>
        <v>-2.0025784861248823</v>
      </c>
      <c r="X93" s="36">
        <f t="shared" si="31"/>
        <v>25.238701386719544</v>
      </c>
      <c r="Y93">
        <f t="shared" si="32"/>
        <v>-2.0025784861248823</v>
      </c>
      <c r="Z93">
        <f t="shared" si="33"/>
        <v>0</v>
      </c>
      <c r="AA93">
        <f t="shared" si="34"/>
        <v>-0.24193721110009439</v>
      </c>
      <c r="AB93">
        <f t="shared" si="35"/>
        <v>0</v>
      </c>
      <c r="AC93">
        <f t="shared" si="36"/>
        <v>1</v>
      </c>
      <c r="AD93">
        <f t="shared" si="37"/>
        <v>1</v>
      </c>
      <c r="AE93">
        <f t="shared" si="38"/>
        <v>0</v>
      </c>
      <c r="AF93">
        <f t="shared" si="39"/>
        <v>0</v>
      </c>
      <c r="AG93" s="2">
        <f t="shared" si="40"/>
        <v>-1.734</v>
      </c>
      <c r="AH93" s="2">
        <f t="shared" si="41"/>
        <v>1.734</v>
      </c>
      <c r="AI93" s="2">
        <f t="shared" si="42"/>
        <v>-2.0659999999999998</v>
      </c>
      <c r="AJ93" s="2">
        <f t="shared" si="43"/>
        <v>2.0659999999999998</v>
      </c>
      <c r="AK93" t="s">
        <v>151</v>
      </c>
      <c r="AL93">
        <v>143.5</v>
      </c>
      <c r="AM93">
        <v>20080726</v>
      </c>
      <c r="AN93" t="s">
        <v>138</v>
      </c>
      <c r="AO93" t="s">
        <v>1034</v>
      </c>
      <c r="AP93" t="s">
        <v>1103</v>
      </c>
      <c r="AQ93">
        <v>40</v>
      </c>
      <c r="AR93">
        <v>58.97</v>
      </c>
      <c r="AS93">
        <v>51.51</v>
      </c>
      <c r="AT93">
        <v>10.16</v>
      </c>
      <c r="AU93">
        <v>8.99</v>
      </c>
      <c r="AV93">
        <v>9.18</v>
      </c>
      <c r="AW93">
        <v>240</v>
      </c>
      <c r="AX93" t="s">
        <v>1172</v>
      </c>
      <c r="AY93">
        <v>40</v>
      </c>
      <c r="AZ93">
        <v>5.3</v>
      </c>
      <c r="BA93">
        <v>4.4000000000000004</v>
      </c>
      <c r="BB93">
        <v>9.6999999999999993</v>
      </c>
      <c r="BC93">
        <v>0</v>
      </c>
      <c r="BD93">
        <v>3147</v>
      </c>
      <c r="BE93">
        <v>3152</v>
      </c>
      <c r="BF93">
        <v>3150</v>
      </c>
      <c r="BG93">
        <v>13.3</v>
      </c>
      <c r="BH93">
        <v>13.6</v>
      </c>
      <c r="BI93">
        <v>13.5</v>
      </c>
      <c r="BJ93">
        <v>2.2000000000000002</v>
      </c>
      <c r="BK93">
        <v>2.25</v>
      </c>
      <c r="BL93">
        <v>2.2200000000000002</v>
      </c>
      <c r="BM93">
        <v>3947.1</v>
      </c>
      <c r="BN93">
        <v>4563.7</v>
      </c>
      <c r="BO93">
        <v>4245.3999999999996</v>
      </c>
      <c r="BP93">
        <v>2126.1</v>
      </c>
      <c r="BQ93">
        <v>2285.4</v>
      </c>
      <c r="BR93">
        <v>2206.3000000000002</v>
      </c>
      <c r="BS93">
        <v>840</v>
      </c>
      <c r="BT93">
        <v>853</v>
      </c>
      <c r="BU93">
        <v>849</v>
      </c>
      <c r="BV93">
        <v>143.5</v>
      </c>
      <c r="BW93">
        <v>143.69999999999999</v>
      </c>
      <c r="BX93">
        <v>143.6</v>
      </c>
      <c r="BY93">
        <v>87.9</v>
      </c>
      <c r="BZ93">
        <v>87.9</v>
      </c>
      <c r="CA93">
        <v>87.9</v>
      </c>
      <c r="CB93">
        <v>93.5</v>
      </c>
      <c r="CC93">
        <v>93.9</v>
      </c>
      <c r="CD93">
        <v>93.7</v>
      </c>
      <c r="CE93">
        <v>5.6</v>
      </c>
      <c r="CF93">
        <v>6</v>
      </c>
      <c r="CG93">
        <v>5.8</v>
      </c>
      <c r="CH93">
        <v>32.9</v>
      </c>
      <c r="CI93">
        <v>39.9</v>
      </c>
      <c r="CJ93">
        <v>35.6</v>
      </c>
      <c r="CK93">
        <v>270</v>
      </c>
      <c r="CL93">
        <v>283</v>
      </c>
      <c r="CM93">
        <v>278</v>
      </c>
      <c r="CN93">
        <v>9.8000000000000007</v>
      </c>
      <c r="CO93">
        <v>10.199999999999999</v>
      </c>
      <c r="CP93">
        <v>10</v>
      </c>
      <c r="CQ93">
        <v>0.6</v>
      </c>
      <c r="CR93">
        <v>0.6</v>
      </c>
      <c r="CS93">
        <v>0.6</v>
      </c>
      <c r="CT93">
        <v>0.5</v>
      </c>
      <c r="CU93">
        <v>0.5</v>
      </c>
      <c r="CV93">
        <v>0.5</v>
      </c>
      <c r="CW93">
        <v>35</v>
      </c>
      <c r="CX93">
        <v>35</v>
      </c>
      <c r="CY93">
        <v>35</v>
      </c>
      <c r="CZ93">
        <v>363.5</v>
      </c>
      <c r="DA93">
        <v>376</v>
      </c>
      <c r="DB93">
        <v>369.9</v>
      </c>
      <c r="DC93">
        <v>1660</v>
      </c>
      <c r="DD93">
        <v>720</v>
      </c>
      <c r="DE93">
        <v>540</v>
      </c>
      <c r="DF93">
        <v>1600</v>
      </c>
      <c r="DG93">
        <v>7.8700000000000006E-2</v>
      </c>
      <c r="DH93">
        <v>9.1399999999999995E-2</v>
      </c>
      <c r="DI93">
        <v>8.5099999999999995E-2</v>
      </c>
      <c r="DJ93">
        <v>0.1016</v>
      </c>
      <c r="DK93">
        <v>0.1118</v>
      </c>
      <c r="DL93">
        <v>0.1067</v>
      </c>
      <c r="DM93">
        <v>6.8599999999999994E-2</v>
      </c>
      <c r="DN93">
        <v>7.3700000000000002E-2</v>
      </c>
      <c r="DO93">
        <v>7.1099999999999997E-2</v>
      </c>
      <c r="DP93">
        <v>5.0799999999999998E-2</v>
      </c>
      <c r="DQ93">
        <v>0.53339999999999999</v>
      </c>
      <c r="DR93">
        <v>5.21E-2</v>
      </c>
      <c r="DS93">
        <v>5.33E-2</v>
      </c>
      <c r="DT93">
        <v>6.3500000000000001E-2</v>
      </c>
      <c r="DU93">
        <v>5.8400000000000001E-2</v>
      </c>
      <c r="DV93">
        <v>5.1000000000000004E-3</v>
      </c>
      <c r="DW93">
        <v>2</v>
      </c>
      <c r="DX93">
        <v>4.0599999999999997E-2</v>
      </c>
      <c r="DY93" t="s">
        <v>893</v>
      </c>
      <c r="DZ93">
        <v>152</v>
      </c>
      <c r="EA93">
        <v>8252</v>
      </c>
      <c r="EB93" t="s">
        <v>188</v>
      </c>
      <c r="EC93">
        <v>1295</v>
      </c>
      <c r="ED93">
        <v>2405</v>
      </c>
      <c r="EE93" t="s">
        <v>965</v>
      </c>
      <c r="EF93">
        <v>303</v>
      </c>
      <c r="EG93">
        <v>20080728</v>
      </c>
      <c r="EH93" t="s">
        <v>282</v>
      </c>
      <c r="EI93">
        <v>152</v>
      </c>
      <c r="EJ93" t="s">
        <v>1144</v>
      </c>
    </row>
    <row r="94" spans="1:140">
      <c r="A94" t="s">
        <v>160</v>
      </c>
      <c r="B94">
        <v>3</v>
      </c>
      <c r="C94">
        <v>5</v>
      </c>
      <c r="D94">
        <v>67501</v>
      </c>
      <c r="E94" t="s">
        <v>144</v>
      </c>
      <c r="F94" t="s">
        <v>145</v>
      </c>
      <c r="G94">
        <v>20080802</v>
      </c>
      <c r="H94" t="s">
        <v>1176</v>
      </c>
      <c r="I94" t="s">
        <v>236</v>
      </c>
      <c r="J94">
        <v>20080807</v>
      </c>
      <c r="K94">
        <v>20090202</v>
      </c>
      <c r="L94">
        <v>89</v>
      </c>
      <c r="N94" s="2">
        <f t="shared" si="22"/>
        <v>0</v>
      </c>
      <c r="O94" s="27">
        <f t="shared" si="23"/>
        <v>-1.4224000000000001</v>
      </c>
      <c r="P94">
        <v>-1.4224000000000001</v>
      </c>
      <c r="Q94">
        <f t="shared" si="24"/>
        <v>-0.47802977011234543</v>
      </c>
      <c r="R94">
        <f t="shared" si="25"/>
        <v>0</v>
      </c>
      <c r="S94">
        <f t="shared" si="26"/>
        <v>-1.4224000000000001</v>
      </c>
      <c r="T94" s="36">
        <f t="shared" si="27"/>
        <v>26.4</v>
      </c>
      <c r="U94">
        <f t="shared" si="28"/>
        <v>-0.47802976888007553</v>
      </c>
      <c r="V94" s="26">
        <f t="shared" si="29"/>
        <v>0.47802976888007553</v>
      </c>
      <c r="W94" s="25">
        <f t="shared" si="30"/>
        <v>-1.1804627888999057</v>
      </c>
      <c r="X94" s="36">
        <f t="shared" si="31"/>
        <v>24.105457109375635</v>
      </c>
      <c r="Y94">
        <f t="shared" si="32"/>
        <v>-1.1804627888999057</v>
      </c>
      <c r="Z94">
        <f t="shared" si="33"/>
        <v>0</v>
      </c>
      <c r="AA94">
        <f t="shared" si="34"/>
        <v>-0.47802976888007553</v>
      </c>
      <c r="AB94">
        <f t="shared" si="35"/>
        <v>0</v>
      </c>
      <c r="AC94">
        <f t="shared" si="36"/>
        <v>0</v>
      </c>
      <c r="AD94">
        <f t="shared" si="37"/>
        <v>0</v>
      </c>
      <c r="AE94">
        <f t="shared" si="38"/>
        <v>0</v>
      </c>
      <c r="AF94">
        <f t="shared" si="39"/>
        <v>0</v>
      </c>
      <c r="AG94" s="2">
        <f t="shared" si="40"/>
        <v>-1.734</v>
      </c>
      <c r="AH94" s="2">
        <f t="shared" si="41"/>
        <v>1.734</v>
      </c>
      <c r="AI94" s="2">
        <f t="shared" si="42"/>
        <v>-2.0659999999999998</v>
      </c>
      <c r="AJ94" s="2">
        <f t="shared" si="43"/>
        <v>2.0659999999999998</v>
      </c>
      <c r="AK94" t="s">
        <v>200</v>
      </c>
      <c r="AL94">
        <v>143.5</v>
      </c>
      <c r="AM94">
        <v>20080731</v>
      </c>
      <c r="AN94" t="s">
        <v>138</v>
      </c>
      <c r="AO94" t="s">
        <v>235</v>
      </c>
      <c r="AP94" t="s">
        <v>1103</v>
      </c>
      <c r="AQ94">
        <v>40</v>
      </c>
      <c r="AR94">
        <v>71.540000000000006</v>
      </c>
      <c r="AS94">
        <v>64.72</v>
      </c>
      <c r="AT94">
        <v>10.9</v>
      </c>
      <c r="AU94">
        <v>9.9600000000000009</v>
      </c>
      <c r="AV94">
        <v>10.06</v>
      </c>
      <c r="AW94">
        <v>140</v>
      </c>
      <c r="AX94" t="s">
        <v>1177</v>
      </c>
      <c r="AY94">
        <v>40</v>
      </c>
      <c r="AZ94">
        <v>3</v>
      </c>
      <c r="BA94">
        <v>2</v>
      </c>
      <c r="BB94">
        <v>5</v>
      </c>
      <c r="BC94">
        <v>0</v>
      </c>
      <c r="BD94">
        <v>3146</v>
      </c>
      <c r="BE94">
        <v>3152</v>
      </c>
      <c r="BF94">
        <v>3150</v>
      </c>
      <c r="BG94">
        <v>13.3</v>
      </c>
      <c r="BH94">
        <v>13.6</v>
      </c>
      <c r="BI94">
        <v>13.5</v>
      </c>
      <c r="BJ94">
        <v>2.17</v>
      </c>
      <c r="BK94">
        <v>2.2999999999999998</v>
      </c>
      <c r="BL94">
        <v>2.23</v>
      </c>
      <c r="BM94">
        <v>3985.6</v>
      </c>
      <c r="BN94">
        <v>4469.2</v>
      </c>
      <c r="BO94">
        <v>4223.3</v>
      </c>
      <c r="BP94">
        <v>2094.6999999999998</v>
      </c>
      <c r="BQ94">
        <v>2350.1</v>
      </c>
      <c r="BR94">
        <v>2255.8000000000002</v>
      </c>
      <c r="BS94">
        <v>843</v>
      </c>
      <c r="BT94">
        <v>855</v>
      </c>
      <c r="BU94">
        <v>850</v>
      </c>
      <c r="BV94">
        <v>143.5</v>
      </c>
      <c r="BW94">
        <v>143.9</v>
      </c>
      <c r="BX94">
        <v>143.6</v>
      </c>
      <c r="BY94">
        <v>87.8</v>
      </c>
      <c r="BZ94">
        <v>88</v>
      </c>
      <c r="CA94">
        <v>87.9</v>
      </c>
      <c r="CB94">
        <v>93.7</v>
      </c>
      <c r="CC94">
        <v>94.1</v>
      </c>
      <c r="CD94">
        <v>93.9</v>
      </c>
      <c r="CE94">
        <v>5.8</v>
      </c>
      <c r="CF94">
        <v>6.1</v>
      </c>
      <c r="CG94">
        <v>6</v>
      </c>
      <c r="CH94">
        <v>32.1</v>
      </c>
      <c r="CI94">
        <v>38</v>
      </c>
      <c r="CJ94">
        <v>34.299999999999997</v>
      </c>
      <c r="CK94">
        <v>268</v>
      </c>
      <c r="CL94">
        <v>276</v>
      </c>
      <c r="CM94">
        <v>274</v>
      </c>
      <c r="CN94">
        <v>9.9</v>
      </c>
      <c r="CO94">
        <v>10.4</v>
      </c>
      <c r="CP94">
        <v>10</v>
      </c>
      <c r="CQ94">
        <v>0.4</v>
      </c>
      <c r="CR94">
        <v>0.6</v>
      </c>
      <c r="CS94">
        <v>0.6</v>
      </c>
      <c r="CT94">
        <v>0.49</v>
      </c>
      <c r="CU94">
        <v>0.51</v>
      </c>
      <c r="CV94">
        <v>0.5</v>
      </c>
      <c r="CW94">
        <v>35</v>
      </c>
      <c r="CX94">
        <v>35</v>
      </c>
      <c r="CY94">
        <v>35</v>
      </c>
      <c r="CZ94">
        <v>327.9</v>
      </c>
      <c r="DA94">
        <v>386.9</v>
      </c>
      <c r="DB94">
        <v>376.3</v>
      </c>
      <c r="DC94">
        <v>1660</v>
      </c>
      <c r="DD94">
        <v>720</v>
      </c>
      <c r="DE94">
        <v>540</v>
      </c>
      <c r="DF94">
        <v>1700</v>
      </c>
      <c r="DG94">
        <v>6.8599999999999994E-2</v>
      </c>
      <c r="DH94">
        <v>8.1299999999999997E-2</v>
      </c>
      <c r="DI94">
        <v>7.4899999999999994E-2</v>
      </c>
      <c r="DJ94">
        <v>0.1118</v>
      </c>
      <c r="DK94">
        <v>0.1143</v>
      </c>
      <c r="DL94">
        <v>0.113</v>
      </c>
      <c r="DM94">
        <v>6.8599999999999994E-2</v>
      </c>
      <c r="DN94">
        <v>7.1099999999999997E-2</v>
      </c>
      <c r="DO94">
        <v>6.9800000000000001E-2</v>
      </c>
      <c r="DP94">
        <v>5.0799999999999998E-2</v>
      </c>
      <c r="DQ94">
        <v>5.5899999999999998E-2</v>
      </c>
      <c r="DR94">
        <v>5.33E-2</v>
      </c>
      <c r="DS94">
        <v>5.8400000000000001E-2</v>
      </c>
      <c r="DT94">
        <v>6.8599999999999994E-2</v>
      </c>
      <c r="DU94">
        <v>6.3500000000000001E-2</v>
      </c>
      <c r="DV94">
        <v>2.5000000000000001E-3</v>
      </c>
      <c r="DW94">
        <v>3</v>
      </c>
      <c r="DX94">
        <v>3.56E-2</v>
      </c>
      <c r="DY94" t="s">
        <v>893</v>
      </c>
      <c r="DZ94">
        <v>152</v>
      </c>
      <c r="EA94">
        <v>8252</v>
      </c>
      <c r="EB94" t="s">
        <v>188</v>
      </c>
      <c r="EC94">
        <v>1295</v>
      </c>
      <c r="ED94">
        <v>2405</v>
      </c>
      <c r="EE94" t="s">
        <v>965</v>
      </c>
      <c r="EF94" t="s">
        <v>1178</v>
      </c>
      <c r="EG94">
        <v>20080802</v>
      </c>
      <c r="EH94" t="s">
        <v>1176</v>
      </c>
      <c r="EI94">
        <v>152</v>
      </c>
      <c r="EJ94" t="s">
        <v>1144</v>
      </c>
    </row>
    <row r="95" spans="1:140">
      <c r="A95" t="s">
        <v>160</v>
      </c>
      <c r="B95">
        <v>5</v>
      </c>
      <c r="C95">
        <v>8.6999999999999993</v>
      </c>
      <c r="D95">
        <v>67502</v>
      </c>
      <c r="E95" t="s">
        <v>144</v>
      </c>
      <c r="F95" t="s">
        <v>145</v>
      </c>
      <c r="G95">
        <v>20080807</v>
      </c>
      <c r="H95" t="s">
        <v>257</v>
      </c>
      <c r="I95" t="s">
        <v>236</v>
      </c>
      <c r="J95">
        <v>20080819</v>
      </c>
      <c r="K95">
        <v>20090207</v>
      </c>
      <c r="L95">
        <v>90</v>
      </c>
      <c r="N95" s="2">
        <f t="shared" si="22"/>
        <v>0</v>
      </c>
      <c r="O95" s="27">
        <f t="shared" si="23"/>
        <v>0.1724</v>
      </c>
      <c r="P95">
        <v>0.1724</v>
      </c>
      <c r="Q95">
        <f t="shared" si="24"/>
        <v>-0.34794381608987635</v>
      </c>
      <c r="R95">
        <f t="shared" si="25"/>
        <v>0</v>
      </c>
      <c r="S95">
        <f t="shared" si="26"/>
        <v>0.1724</v>
      </c>
      <c r="T95" s="36">
        <f t="shared" si="27"/>
        <v>26.4</v>
      </c>
      <c r="U95">
        <f t="shared" si="28"/>
        <v>-0.34794381510406042</v>
      </c>
      <c r="V95" s="26">
        <f t="shared" si="29"/>
        <v>0.34794381510406042</v>
      </c>
      <c r="W95" s="25">
        <f t="shared" si="30"/>
        <v>0.65042976888007553</v>
      </c>
      <c r="X95" s="36">
        <f t="shared" si="31"/>
        <v>24.729869687500507</v>
      </c>
      <c r="Y95">
        <f t="shared" si="32"/>
        <v>0.65042976888007553</v>
      </c>
      <c r="Z95">
        <f t="shared" si="33"/>
        <v>0</v>
      </c>
      <c r="AA95">
        <f t="shared" si="34"/>
        <v>-0.34794381510406042</v>
      </c>
      <c r="AB95">
        <f t="shared" si="35"/>
        <v>0</v>
      </c>
      <c r="AC95">
        <f t="shared" si="36"/>
        <v>0</v>
      </c>
      <c r="AD95">
        <f t="shared" si="37"/>
        <v>0</v>
      </c>
      <c r="AE95">
        <f t="shared" si="38"/>
        <v>0</v>
      </c>
      <c r="AF95">
        <f t="shared" si="39"/>
        <v>0</v>
      </c>
      <c r="AG95" s="2">
        <f t="shared" si="40"/>
        <v>-1.734</v>
      </c>
      <c r="AH95" s="2">
        <f t="shared" si="41"/>
        <v>1.734</v>
      </c>
      <c r="AI95" s="2">
        <f t="shared" si="42"/>
        <v>-2.0659999999999998</v>
      </c>
      <c r="AJ95" s="2">
        <f t="shared" si="43"/>
        <v>2.0659999999999998</v>
      </c>
      <c r="AK95" t="s">
        <v>147</v>
      </c>
      <c r="AL95">
        <v>143.5</v>
      </c>
      <c r="AM95">
        <v>20080805</v>
      </c>
      <c r="AN95" t="s">
        <v>138</v>
      </c>
      <c r="AO95" t="s">
        <v>345</v>
      </c>
      <c r="AP95" t="s">
        <v>1103</v>
      </c>
      <c r="AQ95">
        <v>40</v>
      </c>
      <c r="AR95">
        <v>71.489999999999995</v>
      </c>
      <c r="AS95">
        <v>65.7</v>
      </c>
      <c r="AT95">
        <v>10.86</v>
      </c>
      <c r="AU95">
        <v>10.1</v>
      </c>
      <c r="AV95">
        <v>10.33</v>
      </c>
      <c r="AW95">
        <v>90</v>
      </c>
      <c r="AX95" t="s">
        <v>1181</v>
      </c>
      <c r="AY95">
        <v>40</v>
      </c>
      <c r="AZ95">
        <v>4</v>
      </c>
      <c r="BA95">
        <v>4.7</v>
      </c>
      <c r="BB95">
        <v>8.6999999999999993</v>
      </c>
      <c r="BC95">
        <v>0</v>
      </c>
      <c r="BD95">
        <v>3146</v>
      </c>
      <c r="BE95">
        <v>3154</v>
      </c>
      <c r="BF95">
        <v>3150</v>
      </c>
      <c r="BG95">
        <v>13.4</v>
      </c>
      <c r="BH95">
        <v>13.9</v>
      </c>
      <c r="BI95">
        <v>13.7</v>
      </c>
      <c r="BJ95">
        <v>2.16</v>
      </c>
      <c r="BK95">
        <v>2.36</v>
      </c>
      <c r="BL95">
        <v>2.2599999999999998</v>
      </c>
      <c r="BM95">
        <v>4772.8999999999996</v>
      </c>
      <c r="BN95">
        <v>5748.8</v>
      </c>
      <c r="BO95">
        <v>5143.7</v>
      </c>
      <c r="BP95">
        <v>1956.2</v>
      </c>
      <c r="BQ95">
        <v>2206.8000000000002</v>
      </c>
      <c r="BR95">
        <v>2037.3</v>
      </c>
      <c r="BS95">
        <v>828</v>
      </c>
      <c r="BT95">
        <v>875</v>
      </c>
      <c r="BU95">
        <v>851</v>
      </c>
      <c r="BV95">
        <v>143.5</v>
      </c>
      <c r="BW95">
        <v>143.6</v>
      </c>
      <c r="BX95">
        <v>143.6</v>
      </c>
      <c r="BY95">
        <v>87.5</v>
      </c>
      <c r="BZ95">
        <v>88.5</v>
      </c>
      <c r="CA95">
        <v>88</v>
      </c>
      <c r="CB95">
        <v>93.2</v>
      </c>
      <c r="CC95">
        <v>94.2</v>
      </c>
      <c r="CD95">
        <v>93.6</v>
      </c>
      <c r="CE95">
        <v>5.3</v>
      </c>
      <c r="CF95">
        <v>5.8</v>
      </c>
      <c r="CG95">
        <v>5.6</v>
      </c>
      <c r="CH95">
        <v>34.4</v>
      </c>
      <c r="CI95">
        <v>41.3</v>
      </c>
      <c r="CJ95">
        <v>37.200000000000003</v>
      </c>
      <c r="CK95">
        <v>269</v>
      </c>
      <c r="CL95">
        <v>277</v>
      </c>
      <c r="CM95">
        <v>275</v>
      </c>
      <c r="CN95">
        <v>10</v>
      </c>
      <c r="CO95">
        <v>10.5</v>
      </c>
      <c r="CP95">
        <v>10.3</v>
      </c>
      <c r="CQ95">
        <v>0.2</v>
      </c>
      <c r="CR95">
        <v>0.3</v>
      </c>
      <c r="CS95">
        <v>0.2</v>
      </c>
      <c r="CT95">
        <v>0.46</v>
      </c>
      <c r="CU95">
        <v>0.54</v>
      </c>
      <c r="CV95">
        <v>0.5</v>
      </c>
      <c r="CW95">
        <v>35</v>
      </c>
      <c r="CX95">
        <v>35</v>
      </c>
      <c r="CY95">
        <v>35</v>
      </c>
      <c r="CZ95">
        <v>106.9</v>
      </c>
      <c r="DA95">
        <v>144.9</v>
      </c>
      <c r="DB95">
        <v>119.4</v>
      </c>
      <c r="DC95">
        <v>1660</v>
      </c>
      <c r="DD95">
        <v>720</v>
      </c>
      <c r="DE95">
        <v>540</v>
      </c>
      <c r="DF95">
        <v>1750</v>
      </c>
      <c r="DG95">
        <v>8.8900000000000007E-2</v>
      </c>
      <c r="DH95">
        <v>9.6500000000000002E-2</v>
      </c>
      <c r="DI95">
        <v>9.3299999999999994E-2</v>
      </c>
      <c r="DJ95">
        <v>0.1041</v>
      </c>
      <c r="DK95">
        <v>0.1143</v>
      </c>
      <c r="DL95">
        <v>0.1086</v>
      </c>
      <c r="DM95">
        <v>7.1099999999999997E-2</v>
      </c>
      <c r="DN95">
        <v>7.3700000000000002E-2</v>
      </c>
      <c r="DO95">
        <v>7.1800000000000003E-2</v>
      </c>
      <c r="DP95">
        <v>6.3500000000000001E-2</v>
      </c>
      <c r="DQ95">
        <v>6.8599999999999994E-2</v>
      </c>
      <c r="DR95">
        <v>6.6000000000000003E-2</v>
      </c>
      <c r="DS95">
        <v>5.5899999999999998E-2</v>
      </c>
      <c r="DT95">
        <v>6.3500000000000001E-2</v>
      </c>
      <c r="DU95">
        <v>5.9700000000000003E-2</v>
      </c>
      <c r="DV95">
        <v>2.5000000000000001E-3</v>
      </c>
      <c r="DW95">
        <v>4</v>
      </c>
      <c r="DX95">
        <v>3.8100000000000002E-2</v>
      </c>
      <c r="DY95" t="s">
        <v>1151</v>
      </c>
      <c r="DZ95">
        <v>320</v>
      </c>
      <c r="EA95">
        <v>8252</v>
      </c>
      <c r="EB95" t="s">
        <v>188</v>
      </c>
      <c r="EC95">
        <v>2004</v>
      </c>
      <c r="ED95">
        <v>2405</v>
      </c>
      <c r="EE95" t="s">
        <v>965</v>
      </c>
      <c r="EF95">
        <v>175</v>
      </c>
      <c r="EG95">
        <v>20080807</v>
      </c>
      <c r="EH95" t="s">
        <v>257</v>
      </c>
      <c r="EI95">
        <v>320</v>
      </c>
      <c r="EJ95" t="s">
        <v>1144</v>
      </c>
    </row>
    <row r="96" spans="1:140">
      <c r="A96" t="s">
        <v>160</v>
      </c>
      <c r="B96">
        <v>3</v>
      </c>
      <c r="C96">
        <v>13.5</v>
      </c>
      <c r="D96">
        <v>67933</v>
      </c>
      <c r="E96" t="s">
        <v>577</v>
      </c>
      <c r="F96" t="s">
        <v>145</v>
      </c>
      <c r="G96">
        <v>20081111</v>
      </c>
      <c r="H96" t="s">
        <v>1202</v>
      </c>
      <c r="I96" t="s">
        <v>236</v>
      </c>
      <c r="J96">
        <v>20081124</v>
      </c>
      <c r="K96">
        <v>20090511</v>
      </c>
      <c r="L96">
        <v>91</v>
      </c>
      <c r="N96" s="2">
        <f t="shared" si="22"/>
        <v>0</v>
      </c>
      <c r="O96" s="27">
        <f t="shared" si="23"/>
        <v>-0.9456</v>
      </c>
      <c r="P96">
        <v>-0.9456</v>
      </c>
      <c r="Q96">
        <f t="shared" si="24"/>
        <v>-0.46747505287190111</v>
      </c>
      <c r="R96">
        <f t="shared" si="25"/>
        <v>0</v>
      </c>
      <c r="S96">
        <f t="shared" si="26"/>
        <v>-0.9456</v>
      </c>
      <c r="T96" s="36">
        <f t="shared" si="27"/>
        <v>26.4</v>
      </c>
      <c r="U96">
        <f t="shared" si="28"/>
        <v>-0.46747505208324835</v>
      </c>
      <c r="V96" s="26">
        <f t="shared" si="29"/>
        <v>0.46747505208324835</v>
      </c>
      <c r="W96" s="25">
        <f t="shared" si="30"/>
        <v>-0.59765618489593964</v>
      </c>
      <c r="X96" s="36">
        <f t="shared" si="31"/>
        <v>24.156119750000407</v>
      </c>
      <c r="Y96">
        <f t="shared" si="32"/>
        <v>-0.59765618489593964</v>
      </c>
      <c r="Z96">
        <f t="shared" si="33"/>
        <v>0</v>
      </c>
      <c r="AA96">
        <f t="shared" si="34"/>
        <v>-0.46747505208324835</v>
      </c>
      <c r="AB96">
        <f t="shared" si="35"/>
        <v>0</v>
      </c>
      <c r="AC96">
        <f t="shared" si="36"/>
        <v>0</v>
      </c>
      <c r="AD96">
        <f t="shared" si="37"/>
        <v>0</v>
      </c>
      <c r="AE96">
        <f t="shared" si="38"/>
        <v>0</v>
      </c>
      <c r="AF96">
        <f t="shared" si="39"/>
        <v>0</v>
      </c>
      <c r="AG96" s="2">
        <f t="shared" si="40"/>
        <v>-1.734</v>
      </c>
      <c r="AH96" s="2">
        <f t="shared" si="41"/>
        <v>1.734</v>
      </c>
      <c r="AI96" s="2">
        <f t="shared" si="42"/>
        <v>-2.0659999999999998</v>
      </c>
      <c r="AJ96" s="2">
        <f t="shared" si="43"/>
        <v>2.0659999999999998</v>
      </c>
      <c r="AK96" t="s">
        <v>151</v>
      </c>
      <c r="AL96">
        <v>143.5</v>
      </c>
      <c r="AM96">
        <v>20081109</v>
      </c>
      <c r="AN96" t="s">
        <v>138</v>
      </c>
      <c r="AO96" t="s">
        <v>202</v>
      </c>
      <c r="AP96" t="s">
        <v>1026</v>
      </c>
      <c r="AQ96">
        <v>40</v>
      </c>
      <c r="AR96">
        <v>58.94</v>
      </c>
      <c r="AS96">
        <v>52.24</v>
      </c>
      <c r="AT96">
        <v>10.16</v>
      </c>
      <c r="AU96">
        <v>9.14</v>
      </c>
      <c r="AV96">
        <v>9.3000000000000007</v>
      </c>
      <c r="AW96">
        <v>90</v>
      </c>
      <c r="AX96" t="s">
        <v>1203</v>
      </c>
      <c r="AY96">
        <v>40</v>
      </c>
      <c r="AZ96">
        <v>6.7</v>
      </c>
      <c r="BA96">
        <v>6.8</v>
      </c>
      <c r="BB96">
        <v>13.5</v>
      </c>
      <c r="BC96">
        <v>0</v>
      </c>
      <c r="BD96">
        <v>3147</v>
      </c>
      <c r="BE96">
        <v>3152</v>
      </c>
      <c r="BF96">
        <v>3150</v>
      </c>
      <c r="BG96">
        <v>13.4</v>
      </c>
      <c r="BH96">
        <v>14.7</v>
      </c>
      <c r="BI96">
        <v>13.8</v>
      </c>
      <c r="BJ96">
        <v>2.09</v>
      </c>
      <c r="BK96">
        <v>2.35</v>
      </c>
      <c r="BL96">
        <v>2.21</v>
      </c>
      <c r="BM96">
        <v>4925.2</v>
      </c>
      <c r="BN96">
        <v>5555.2</v>
      </c>
      <c r="BO96">
        <v>5222.2</v>
      </c>
      <c r="BP96">
        <v>2091.8000000000002</v>
      </c>
      <c r="BQ96">
        <v>2295.1999999999998</v>
      </c>
      <c r="BR96">
        <v>2210.9</v>
      </c>
      <c r="BS96">
        <v>844</v>
      </c>
      <c r="BT96">
        <v>859</v>
      </c>
      <c r="BU96">
        <v>851</v>
      </c>
      <c r="BV96">
        <v>143.4</v>
      </c>
      <c r="BW96">
        <v>143.6</v>
      </c>
      <c r="BX96">
        <v>143.5</v>
      </c>
      <c r="BY96">
        <v>87.8</v>
      </c>
      <c r="BZ96">
        <v>88</v>
      </c>
      <c r="CA96">
        <v>87.9</v>
      </c>
      <c r="CB96">
        <v>93.3</v>
      </c>
      <c r="CC96">
        <v>93.7</v>
      </c>
      <c r="CD96">
        <v>93.5</v>
      </c>
      <c r="CE96">
        <v>5.4</v>
      </c>
      <c r="CF96">
        <v>5.7</v>
      </c>
      <c r="CG96">
        <v>5.6</v>
      </c>
      <c r="CH96">
        <v>26.8</v>
      </c>
      <c r="CI96">
        <v>31.5</v>
      </c>
      <c r="CJ96">
        <v>29.3</v>
      </c>
      <c r="CK96">
        <v>270</v>
      </c>
      <c r="CL96">
        <v>277</v>
      </c>
      <c r="CM96">
        <v>275</v>
      </c>
      <c r="CN96">
        <v>9</v>
      </c>
      <c r="CO96">
        <v>10.5</v>
      </c>
      <c r="CP96">
        <v>10.3</v>
      </c>
      <c r="CQ96">
        <v>0.5</v>
      </c>
      <c r="CR96">
        <v>0.7</v>
      </c>
      <c r="CS96">
        <v>0.5</v>
      </c>
      <c r="CT96">
        <v>0.48</v>
      </c>
      <c r="CU96">
        <v>0.51</v>
      </c>
      <c r="CV96">
        <v>0.5</v>
      </c>
      <c r="CW96">
        <v>35</v>
      </c>
      <c r="CX96">
        <v>35</v>
      </c>
      <c r="CY96">
        <v>35</v>
      </c>
      <c r="CZ96">
        <v>437.5</v>
      </c>
      <c r="DA96">
        <v>460.4</v>
      </c>
      <c r="DB96">
        <v>449.6</v>
      </c>
      <c r="DC96">
        <v>1660</v>
      </c>
      <c r="DD96">
        <v>720</v>
      </c>
      <c r="DE96">
        <v>540</v>
      </c>
      <c r="DF96">
        <v>1750</v>
      </c>
      <c r="DG96">
        <v>8.1299999999999997E-2</v>
      </c>
      <c r="DH96">
        <v>8.8900000000000007E-2</v>
      </c>
      <c r="DI96">
        <v>8.5699999999999998E-2</v>
      </c>
      <c r="DJ96">
        <v>0.1041</v>
      </c>
      <c r="DK96">
        <v>0.1168</v>
      </c>
      <c r="DL96">
        <v>0.1105</v>
      </c>
      <c r="DM96">
        <v>6.0999999999999999E-2</v>
      </c>
      <c r="DN96">
        <v>6.6000000000000003E-2</v>
      </c>
      <c r="DO96">
        <v>6.3500000000000001E-2</v>
      </c>
      <c r="DP96">
        <v>5.5899999999999998E-2</v>
      </c>
      <c r="DQ96">
        <v>5.8400000000000001E-2</v>
      </c>
      <c r="DR96">
        <v>5.7200000000000001E-2</v>
      </c>
      <c r="DS96">
        <v>6.3500000000000001E-2</v>
      </c>
      <c r="DT96">
        <v>7.3700000000000002E-2</v>
      </c>
      <c r="DU96">
        <v>6.7900000000000002E-2</v>
      </c>
      <c r="DV96">
        <v>2.5000000000000001E-3</v>
      </c>
      <c r="DW96">
        <v>18</v>
      </c>
      <c r="DX96">
        <v>5.8400000000000001E-2</v>
      </c>
      <c r="DY96" t="s">
        <v>1204</v>
      </c>
      <c r="DZ96">
        <v>152</v>
      </c>
      <c r="EA96">
        <v>8252</v>
      </c>
      <c r="EB96" t="s">
        <v>188</v>
      </c>
      <c r="EC96" t="s">
        <v>1205</v>
      </c>
      <c r="ED96">
        <v>2405</v>
      </c>
      <c r="EE96" t="s">
        <v>965</v>
      </c>
      <c r="EF96">
        <v>318</v>
      </c>
      <c r="EG96">
        <v>20081111</v>
      </c>
      <c r="EH96" t="s">
        <v>1202</v>
      </c>
      <c r="EI96">
        <v>152</v>
      </c>
      <c r="EJ96" t="s">
        <v>1144</v>
      </c>
    </row>
    <row r="97" spans="1:140">
      <c r="A97" t="s">
        <v>160</v>
      </c>
      <c r="B97">
        <v>3</v>
      </c>
      <c r="C97">
        <v>19.100000000000001</v>
      </c>
      <c r="D97">
        <v>69476</v>
      </c>
      <c r="E97" t="s">
        <v>577</v>
      </c>
      <c r="F97" t="s">
        <v>145</v>
      </c>
      <c r="G97">
        <v>20090115</v>
      </c>
      <c r="H97" t="s">
        <v>345</v>
      </c>
      <c r="I97" t="s">
        <v>236</v>
      </c>
      <c r="J97">
        <v>20090126</v>
      </c>
      <c r="K97">
        <v>20090715</v>
      </c>
      <c r="L97">
        <v>92</v>
      </c>
      <c r="N97" s="2">
        <f t="shared" si="22"/>
        <v>0</v>
      </c>
      <c r="O97" s="27">
        <f t="shared" si="23"/>
        <v>0.37830000000000003</v>
      </c>
      <c r="P97">
        <v>0.37830000000000003</v>
      </c>
      <c r="Q97">
        <f t="shared" si="24"/>
        <v>-0.2983200422975209</v>
      </c>
      <c r="R97">
        <f t="shared" si="25"/>
        <v>0</v>
      </c>
      <c r="S97">
        <f t="shared" si="26"/>
        <v>0.37830000000000003</v>
      </c>
      <c r="T97" s="36">
        <f t="shared" si="27"/>
        <v>26.4</v>
      </c>
      <c r="U97">
        <f t="shared" si="28"/>
        <v>-0.2983200416665987</v>
      </c>
      <c r="V97" s="26">
        <f t="shared" si="29"/>
        <v>0.2983200416665987</v>
      </c>
      <c r="W97" s="25">
        <f t="shared" si="30"/>
        <v>0.84577505208324832</v>
      </c>
      <c r="X97" s="36">
        <f t="shared" si="31"/>
        <v>24.968063800000326</v>
      </c>
      <c r="Y97">
        <f t="shared" si="32"/>
        <v>0.84577505208324832</v>
      </c>
      <c r="Z97">
        <f t="shared" si="33"/>
        <v>0</v>
      </c>
      <c r="AA97">
        <f t="shared" si="34"/>
        <v>-0.2983200416665987</v>
      </c>
      <c r="AB97">
        <f t="shared" si="35"/>
        <v>0</v>
      </c>
      <c r="AC97">
        <f t="shared" si="36"/>
        <v>0</v>
      </c>
      <c r="AD97">
        <f t="shared" si="37"/>
        <v>0</v>
      </c>
      <c r="AE97">
        <f t="shared" si="38"/>
        <v>0</v>
      </c>
      <c r="AF97">
        <f t="shared" si="39"/>
        <v>0</v>
      </c>
      <c r="AG97" s="2">
        <f t="shared" si="40"/>
        <v>-1.734</v>
      </c>
      <c r="AH97" s="2">
        <f t="shared" si="41"/>
        <v>1.734</v>
      </c>
      <c r="AI97" s="2">
        <f t="shared" si="42"/>
        <v>-2.0659999999999998</v>
      </c>
      <c r="AJ97" s="2">
        <f t="shared" si="43"/>
        <v>2.0659999999999998</v>
      </c>
      <c r="AK97" t="s">
        <v>151</v>
      </c>
      <c r="AL97">
        <v>143.5</v>
      </c>
      <c r="AM97">
        <v>20090113</v>
      </c>
      <c r="AN97" t="s">
        <v>138</v>
      </c>
      <c r="AO97" t="s">
        <v>349</v>
      </c>
      <c r="AP97" t="s">
        <v>1211</v>
      </c>
      <c r="AQ97">
        <v>40</v>
      </c>
      <c r="AR97">
        <v>59.1</v>
      </c>
      <c r="AS97">
        <v>52.27</v>
      </c>
      <c r="AT97">
        <v>10.119999999999999</v>
      </c>
      <c r="AU97">
        <v>9.1999999999999993</v>
      </c>
      <c r="AV97">
        <v>9.24</v>
      </c>
      <c r="AW97">
        <v>240</v>
      </c>
      <c r="AX97" t="s">
        <v>1221</v>
      </c>
      <c r="AY97">
        <v>40</v>
      </c>
      <c r="AZ97">
        <v>7.5</v>
      </c>
      <c r="BA97">
        <v>11.6</v>
      </c>
      <c r="BB97">
        <v>19.100000000000001</v>
      </c>
      <c r="BC97">
        <v>0</v>
      </c>
      <c r="BD97">
        <v>3149</v>
      </c>
      <c r="BE97">
        <v>3152</v>
      </c>
      <c r="BF97">
        <v>3150</v>
      </c>
      <c r="BG97">
        <v>13.3</v>
      </c>
      <c r="BH97">
        <v>13.9</v>
      </c>
      <c r="BI97">
        <v>13.7</v>
      </c>
      <c r="BJ97">
        <v>2.23</v>
      </c>
      <c r="BK97">
        <v>2.36</v>
      </c>
      <c r="BL97">
        <v>2.29</v>
      </c>
      <c r="BM97">
        <v>4911.2</v>
      </c>
      <c r="BN97">
        <v>5410.7</v>
      </c>
      <c r="BO97">
        <v>5154.3999999999996</v>
      </c>
      <c r="BP97">
        <v>956.3</v>
      </c>
      <c r="BQ97">
        <v>2584</v>
      </c>
      <c r="BR97">
        <v>2459.1</v>
      </c>
      <c r="BS97">
        <v>844</v>
      </c>
      <c r="BT97">
        <v>858</v>
      </c>
      <c r="BU97">
        <v>850</v>
      </c>
      <c r="BV97">
        <v>143.30000000000001</v>
      </c>
      <c r="BW97">
        <v>143.6</v>
      </c>
      <c r="BX97">
        <v>143.5</v>
      </c>
      <c r="BY97">
        <v>87.9</v>
      </c>
      <c r="BZ97">
        <v>87.9</v>
      </c>
      <c r="CA97">
        <v>87.9</v>
      </c>
      <c r="CB97">
        <v>93.4</v>
      </c>
      <c r="CC97">
        <v>93.6</v>
      </c>
      <c r="CD97">
        <v>93.5</v>
      </c>
      <c r="CE97">
        <v>5.5</v>
      </c>
      <c r="CF97">
        <v>5.7</v>
      </c>
      <c r="CG97">
        <v>5.6</v>
      </c>
      <c r="CH97">
        <v>28.9</v>
      </c>
      <c r="CI97">
        <v>31</v>
      </c>
      <c r="CJ97">
        <v>29.7</v>
      </c>
      <c r="CK97">
        <v>276</v>
      </c>
      <c r="CL97">
        <v>276</v>
      </c>
      <c r="CM97">
        <v>276</v>
      </c>
      <c r="CN97">
        <v>9.9</v>
      </c>
      <c r="CO97">
        <v>10.5</v>
      </c>
      <c r="CP97">
        <v>10.3</v>
      </c>
      <c r="CQ97">
        <v>0.5</v>
      </c>
      <c r="CR97">
        <v>0.6</v>
      </c>
      <c r="CS97">
        <v>0.5</v>
      </c>
      <c r="CT97">
        <v>0.49</v>
      </c>
      <c r="CU97">
        <v>0.51</v>
      </c>
      <c r="CV97">
        <v>0.5</v>
      </c>
      <c r="CW97">
        <v>35</v>
      </c>
      <c r="CX97">
        <v>35</v>
      </c>
      <c r="CY97">
        <v>35</v>
      </c>
      <c r="CZ97">
        <v>53.5</v>
      </c>
      <c r="DA97">
        <v>250.1</v>
      </c>
      <c r="DB97">
        <v>102.7</v>
      </c>
      <c r="DC97">
        <v>1660</v>
      </c>
      <c r="DD97">
        <v>720</v>
      </c>
      <c r="DE97">
        <v>540</v>
      </c>
      <c r="DF97">
        <v>1600</v>
      </c>
      <c r="DG97">
        <v>6.3500000000000001E-2</v>
      </c>
      <c r="DH97">
        <v>9.4E-2</v>
      </c>
      <c r="DI97">
        <v>7.5600000000000001E-2</v>
      </c>
      <c r="DJ97">
        <v>9.4E-2</v>
      </c>
      <c r="DK97">
        <v>9.6500000000000002E-2</v>
      </c>
      <c r="DL97">
        <v>9.4600000000000004E-2</v>
      </c>
      <c r="DM97">
        <v>6.0999999999999999E-2</v>
      </c>
      <c r="DN97">
        <v>6.3500000000000001E-2</v>
      </c>
      <c r="DO97">
        <v>6.2199999999999998E-2</v>
      </c>
      <c r="DP97">
        <v>5.5899999999999998E-2</v>
      </c>
      <c r="DQ97">
        <v>5.8400000000000001E-2</v>
      </c>
      <c r="DR97">
        <v>5.7200000000000001E-2</v>
      </c>
      <c r="DS97">
        <v>5.5899999999999998E-2</v>
      </c>
      <c r="DT97">
        <v>5.5899999999999998E-2</v>
      </c>
      <c r="DU97">
        <v>5.5899999999999998E-2</v>
      </c>
      <c r="DV97">
        <v>2.5000000000000001E-3</v>
      </c>
      <c r="DW97">
        <v>1</v>
      </c>
      <c r="DX97">
        <v>3.56E-2</v>
      </c>
      <c r="DY97" t="s">
        <v>1222</v>
      </c>
      <c r="DZ97">
        <v>152</v>
      </c>
      <c r="EA97">
        <v>8252</v>
      </c>
      <c r="EB97" t="s">
        <v>188</v>
      </c>
      <c r="EC97" t="s">
        <v>1205</v>
      </c>
      <c r="ED97">
        <v>2405</v>
      </c>
      <c r="EE97" t="s">
        <v>965</v>
      </c>
      <c r="EF97">
        <v>336</v>
      </c>
      <c r="EG97">
        <v>20090115</v>
      </c>
      <c r="EH97" t="s">
        <v>345</v>
      </c>
      <c r="EI97">
        <v>152</v>
      </c>
      <c r="EJ97" t="s">
        <v>1144</v>
      </c>
    </row>
    <row r="98" spans="1:140">
      <c r="A98" t="s">
        <v>160</v>
      </c>
      <c r="B98">
        <v>5</v>
      </c>
      <c r="C98">
        <v>7.1</v>
      </c>
      <c r="D98">
        <v>67932</v>
      </c>
      <c r="E98" t="s">
        <v>144</v>
      </c>
      <c r="F98" t="s">
        <v>145</v>
      </c>
      <c r="G98">
        <v>20090123</v>
      </c>
      <c r="H98" t="s">
        <v>1223</v>
      </c>
      <c r="I98" t="s">
        <v>236</v>
      </c>
      <c r="J98">
        <v>20090204</v>
      </c>
      <c r="K98">
        <v>20090723</v>
      </c>
      <c r="L98">
        <v>93</v>
      </c>
      <c r="N98" s="2">
        <f t="shared" si="22"/>
        <v>0</v>
      </c>
      <c r="O98" s="27">
        <f t="shared" si="23"/>
        <v>-0.51719999999999999</v>
      </c>
      <c r="P98">
        <v>-0.51719999999999999</v>
      </c>
      <c r="Q98">
        <f t="shared" si="24"/>
        <v>-0.34209603383801673</v>
      </c>
      <c r="R98">
        <f t="shared" si="25"/>
        <v>0</v>
      </c>
      <c r="S98">
        <f t="shared" si="26"/>
        <v>-0.51719999999999999</v>
      </c>
      <c r="T98" s="36">
        <f t="shared" si="27"/>
        <v>26.4</v>
      </c>
      <c r="U98">
        <f t="shared" si="28"/>
        <v>-0.34209603333327898</v>
      </c>
      <c r="V98" s="26">
        <f t="shared" si="29"/>
        <v>0.34209603333327898</v>
      </c>
      <c r="W98" s="25">
        <f t="shared" si="30"/>
        <v>-0.21887995833340129</v>
      </c>
      <c r="X98" s="36">
        <f t="shared" si="31"/>
        <v>24.757939040000259</v>
      </c>
      <c r="Y98">
        <f t="shared" si="32"/>
        <v>-0.21887995833340129</v>
      </c>
      <c r="Z98">
        <f t="shared" si="33"/>
        <v>0</v>
      </c>
      <c r="AA98">
        <f t="shared" si="34"/>
        <v>-0.34209603333327898</v>
      </c>
      <c r="AB98">
        <f t="shared" si="35"/>
        <v>0</v>
      </c>
      <c r="AC98">
        <f t="shared" si="36"/>
        <v>0</v>
      </c>
      <c r="AD98">
        <f t="shared" si="37"/>
        <v>0</v>
      </c>
      <c r="AE98">
        <f t="shared" si="38"/>
        <v>1</v>
      </c>
      <c r="AF98">
        <f t="shared" si="39"/>
        <v>1</v>
      </c>
      <c r="AG98" s="2">
        <f t="shared" si="40"/>
        <v>-1.734</v>
      </c>
      <c r="AH98" s="2">
        <f t="shared" si="41"/>
        <v>1.734</v>
      </c>
      <c r="AI98" s="2">
        <f t="shared" si="42"/>
        <v>-2.0659999999999998</v>
      </c>
      <c r="AJ98" s="2">
        <f t="shared" si="43"/>
        <v>2.0659999999999998</v>
      </c>
      <c r="AK98" t="s">
        <v>147</v>
      </c>
      <c r="AL98">
        <v>143.5</v>
      </c>
      <c r="AM98">
        <v>20090121</v>
      </c>
      <c r="AN98" t="s">
        <v>138</v>
      </c>
      <c r="AO98" t="s">
        <v>1224</v>
      </c>
      <c r="AP98" t="s">
        <v>1211</v>
      </c>
      <c r="AQ98">
        <v>40</v>
      </c>
      <c r="AR98">
        <v>71.62</v>
      </c>
      <c r="AS98">
        <v>66.58</v>
      </c>
      <c r="AT98">
        <v>11.24</v>
      </c>
      <c r="AU98">
        <v>10.23</v>
      </c>
      <c r="AV98">
        <v>10.32</v>
      </c>
      <c r="AW98">
        <v>240</v>
      </c>
      <c r="AX98" t="s">
        <v>1225</v>
      </c>
      <c r="AY98">
        <v>40</v>
      </c>
      <c r="AZ98">
        <v>4.7</v>
      </c>
      <c r="BA98">
        <v>2.4</v>
      </c>
      <c r="BB98">
        <v>7.1</v>
      </c>
      <c r="BC98">
        <v>0</v>
      </c>
      <c r="BD98">
        <v>3145</v>
      </c>
      <c r="BE98">
        <v>3158</v>
      </c>
      <c r="BF98">
        <v>3150</v>
      </c>
      <c r="BG98">
        <v>12.9</v>
      </c>
      <c r="BH98">
        <v>13.6</v>
      </c>
      <c r="BI98">
        <v>13.4</v>
      </c>
      <c r="BJ98">
        <v>2.14</v>
      </c>
      <c r="BK98">
        <v>2.36</v>
      </c>
      <c r="BL98">
        <v>2.25</v>
      </c>
      <c r="BM98">
        <v>3761.7</v>
      </c>
      <c r="BN98">
        <v>5402.1</v>
      </c>
      <c r="BO98">
        <v>4952.6000000000004</v>
      </c>
      <c r="BP98">
        <v>2207.6999999999998</v>
      </c>
      <c r="BQ98">
        <v>2348.1</v>
      </c>
      <c r="BR98">
        <v>2267.9</v>
      </c>
      <c r="BS98">
        <v>843</v>
      </c>
      <c r="BT98">
        <v>857</v>
      </c>
      <c r="BU98">
        <v>849</v>
      </c>
      <c r="BV98">
        <v>143.4</v>
      </c>
      <c r="BW98">
        <v>143.6</v>
      </c>
      <c r="BX98">
        <v>143.5</v>
      </c>
      <c r="BY98">
        <v>86.9</v>
      </c>
      <c r="BZ98">
        <v>88.8</v>
      </c>
      <c r="CA98">
        <v>87.8</v>
      </c>
      <c r="CB98">
        <v>92.6</v>
      </c>
      <c r="CC98">
        <v>94.2</v>
      </c>
      <c r="CD98">
        <v>93.5</v>
      </c>
      <c r="CE98">
        <v>5.3</v>
      </c>
      <c r="CF98">
        <v>6</v>
      </c>
      <c r="CG98">
        <v>5.6</v>
      </c>
      <c r="CH98">
        <v>29.7</v>
      </c>
      <c r="CI98">
        <v>33.1</v>
      </c>
      <c r="CJ98">
        <v>30.9</v>
      </c>
      <c r="CK98">
        <v>269</v>
      </c>
      <c r="CL98">
        <v>277</v>
      </c>
      <c r="CM98">
        <v>275</v>
      </c>
      <c r="CN98">
        <v>8.5</v>
      </c>
      <c r="CO98">
        <v>17.8</v>
      </c>
      <c r="CP98">
        <v>11.5</v>
      </c>
      <c r="CQ98">
        <v>0.1</v>
      </c>
      <c r="CR98">
        <v>0.3</v>
      </c>
      <c r="CS98">
        <v>0.2</v>
      </c>
      <c r="CT98">
        <v>0.49</v>
      </c>
      <c r="CU98">
        <v>0.51</v>
      </c>
      <c r="CV98">
        <v>0.5</v>
      </c>
      <c r="CW98">
        <v>35</v>
      </c>
      <c r="CX98">
        <v>35</v>
      </c>
      <c r="CY98">
        <v>35</v>
      </c>
      <c r="CZ98">
        <v>114.1</v>
      </c>
      <c r="DA98">
        <v>170.1</v>
      </c>
      <c r="DB98">
        <v>133.5</v>
      </c>
      <c r="DC98">
        <v>1660</v>
      </c>
      <c r="DD98">
        <v>720</v>
      </c>
      <c r="DE98">
        <v>540</v>
      </c>
      <c r="DF98">
        <v>1600</v>
      </c>
      <c r="DG98">
        <v>6.0999999999999999E-2</v>
      </c>
      <c r="DH98">
        <v>7.8700000000000006E-2</v>
      </c>
      <c r="DI98">
        <v>7.0499999999999993E-2</v>
      </c>
      <c r="DJ98">
        <v>0.1016</v>
      </c>
      <c r="DK98">
        <v>0.10920000000000001</v>
      </c>
      <c r="DL98">
        <v>0.10539999999999999</v>
      </c>
      <c r="DM98">
        <v>6.0999999999999999E-2</v>
      </c>
      <c r="DN98">
        <v>6.0999999999999999E-2</v>
      </c>
      <c r="DO98">
        <v>6.0999999999999999E-2</v>
      </c>
      <c r="DP98">
        <v>5.0799999999999998E-2</v>
      </c>
      <c r="DQ98">
        <v>6.6000000000000003E-2</v>
      </c>
      <c r="DR98">
        <v>5.8400000000000001E-2</v>
      </c>
      <c r="DS98">
        <v>5.0799999999999998E-2</v>
      </c>
      <c r="DT98">
        <v>6.0999999999999999E-2</v>
      </c>
      <c r="DU98">
        <v>5.5899999999999998E-2</v>
      </c>
      <c r="DV98">
        <v>0</v>
      </c>
      <c r="DW98">
        <v>8</v>
      </c>
      <c r="DX98">
        <v>4.8300000000000003E-2</v>
      </c>
      <c r="DY98" t="s">
        <v>1226</v>
      </c>
      <c r="DZ98">
        <v>320</v>
      </c>
      <c r="EA98">
        <v>8252</v>
      </c>
      <c r="EB98" t="s">
        <v>188</v>
      </c>
      <c r="EC98">
        <v>1236</v>
      </c>
      <c r="ED98">
        <v>2405</v>
      </c>
      <c r="EE98" t="s">
        <v>965</v>
      </c>
      <c r="EF98" t="s">
        <v>1227</v>
      </c>
      <c r="EG98">
        <v>20090123</v>
      </c>
      <c r="EH98" t="s">
        <v>1223</v>
      </c>
      <c r="EI98">
        <v>320</v>
      </c>
      <c r="EJ98" t="s">
        <v>1144</v>
      </c>
    </row>
    <row r="99" spans="1:140">
      <c r="A99" t="s">
        <v>160</v>
      </c>
      <c r="B99">
        <v>5</v>
      </c>
      <c r="C99">
        <v>16.2</v>
      </c>
      <c r="D99">
        <v>70910</v>
      </c>
      <c r="E99" t="s">
        <v>577</v>
      </c>
      <c r="F99" t="s">
        <v>145</v>
      </c>
      <c r="G99">
        <v>20090513</v>
      </c>
      <c r="H99" t="s">
        <v>1236</v>
      </c>
      <c r="I99" t="s">
        <v>236</v>
      </c>
      <c r="J99">
        <v>20090514</v>
      </c>
      <c r="K99">
        <v>20091113</v>
      </c>
      <c r="L99">
        <v>94</v>
      </c>
      <c r="N99" s="2">
        <f t="shared" si="22"/>
        <v>0</v>
      </c>
      <c r="O99" s="27">
        <f t="shared" si="23"/>
        <v>-0.30730000000000002</v>
      </c>
      <c r="P99">
        <v>-0.30730000000000002</v>
      </c>
      <c r="Q99">
        <f t="shared" si="24"/>
        <v>-0.33513682707041342</v>
      </c>
      <c r="R99">
        <f t="shared" si="25"/>
        <v>0</v>
      </c>
      <c r="S99">
        <f t="shared" si="26"/>
        <v>-0.30730000000000002</v>
      </c>
      <c r="T99" s="36">
        <f t="shared" si="27"/>
        <v>26.4</v>
      </c>
      <c r="U99">
        <f t="shared" si="28"/>
        <v>-0.3351368266666232</v>
      </c>
      <c r="V99" s="26">
        <f t="shared" si="29"/>
        <v>0.3351368266666232</v>
      </c>
      <c r="W99" s="25">
        <f t="shared" si="30"/>
        <v>3.4796033333278964E-2</v>
      </c>
      <c r="X99" s="36">
        <f t="shared" si="31"/>
        <v>24.791343232000209</v>
      </c>
      <c r="Y99">
        <f t="shared" si="32"/>
        <v>3.4796033333278964E-2</v>
      </c>
      <c r="Z99">
        <f t="shared" si="33"/>
        <v>0</v>
      </c>
      <c r="AA99">
        <f t="shared" si="34"/>
        <v>-0.3351368266666232</v>
      </c>
      <c r="AB99">
        <f t="shared" si="35"/>
        <v>0</v>
      </c>
      <c r="AC99">
        <f t="shared" si="36"/>
        <v>0</v>
      </c>
      <c r="AD99">
        <f t="shared" si="37"/>
        <v>0</v>
      </c>
      <c r="AE99">
        <f t="shared" si="38"/>
        <v>1</v>
      </c>
      <c r="AF99">
        <f t="shared" si="39"/>
        <v>1</v>
      </c>
      <c r="AG99" s="2">
        <f t="shared" si="40"/>
        <v>-1.734</v>
      </c>
      <c r="AH99" s="2">
        <f t="shared" si="41"/>
        <v>1.734</v>
      </c>
      <c r="AI99" s="2">
        <f t="shared" si="42"/>
        <v>-2.0659999999999998</v>
      </c>
      <c r="AJ99" s="2">
        <f t="shared" si="43"/>
        <v>2.0659999999999998</v>
      </c>
      <c r="AK99" t="s">
        <v>200</v>
      </c>
      <c r="AL99">
        <v>143.5</v>
      </c>
      <c r="AM99">
        <v>20090511</v>
      </c>
      <c r="AN99" t="s">
        <v>138</v>
      </c>
      <c r="AO99" t="s">
        <v>186</v>
      </c>
      <c r="AP99" t="s">
        <v>1231</v>
      </c>
      <c r="AQ99">
        <v>40</v>
      </c>
      <c r="AR99">
        <v>59.28</v>
      </c>
      <c r="AS99">
        <v>52.83</v>
      </c>
      <c r="AT99">
        <v>10.19</v>
      </c>
      <c r="AU99">
        <v>9.1999999999999993</v>
      </c>
      <c r="AV99">
        <v>9.31</v>
      </c>
      <c r="AW99">
        <v>220</v>
      </c>
      <c r="AX99" t="s">
        <v>1237</v>
      </c>
      <c r="AY99">
        <v>40</v>
      </c>
      <c r="AZ99">
        <v>9</v>
      </c>
      <c r="BA99">
        <v>7.2</v>
      </c>
      <c r="BB99">
        <v>16.2</v>
      </c>
      <c r="BC99">
        <v>0</v>
      </c>
      <c r="BD99">
        <v>3145</v>
      </c>
      <c r="BE99">
        <v>3155</v>
      </c>
      <c r="BF99">
        <v>3150</v>
      </c>
      <c r="BG99">
        <v>13.4</v>
      </c>
      <c r="BH99">
        <v>13.6</v>
      </c>
      <c r="BI99">
        <v>13.4</v>
      </c>
      <c r="BJ99">
        <v>2.23</v>
      </c>
      <c r="BK99">
        <v>2.27</v>
      </c>
      <c r="BL99">
        <v>2.25</v>
      </c>
      <c r="BM99">
        <v>4867.1000000000004</v>
      </c>
      <c r="BN99">
        <v>5452.3</v>
      </c>
      <c r="BO99">
        <v>5118.6000000000004</v>
      </c>
      <c r="BP99">
        <v>2076</v>
      </c>
      <c r="BQ99">
        <v>2332.8000000000002</v>
      </c>
      <c r="BR99">
        <v>2193.9</v>
      </c>
      <c r="BS99">
        <v>846</v>
      </c>
      <c r="BT99">
        <v>856</v>
      </c>
      <c r="BU99">
        <v>850</v>
      </c>
      <c r="BV99">
        <v>143.5</v>
      </c>
      <c r="BW99">
        <v>143.6</v>
      </c>
      <c r="BX99">
        <v>143.5</v>
      </c>
      <c r="BY99">
        <v>87.3</v>
      </c>
      <c r="BZ99">
        <v>88.8</v>
      </c>
      <c r="CA99">
        <v>87.9</v>
      </c>
      <c r="CB99">
        <v>92.7</v>
      </c>
      <c r="CC99">
        <v>94.3</v>
      </c>
      <c r="CD99">
        <v>93.5</v>
      </c>
      <c r="CE99">
        <v>5.3</v>
      </c>
      <c r="CF99">
        <v>5.9</v>
      </c>
      <c r="CG99">
        <v>5.6</v>
      </c>
      <c r="CH99">
        <v>41.8</v>
      </c>
      <c r="CI99">
        <v>198.9</v>
      </c>
      <c r="CJ99">
        <v>140.6</v>
      </c>
      <c r="CK99">
        <v>270</v>
      </c>
      <c r="CL99">
        <v>280</v>
      </c>
      <c r="CM99">
        <v>275</v>
      </c>
      <c r="CN99">
        <v>9.8000000000000007</v>
      </c>
      <c r="CO99">
        <v>11.7</v>
      </c>
      <c r="CP99">
        <v>10.9</v>
      </c>
      <c r="CQ99">
        <v>0.2</v>
      </c>
      <c r="CR99">
        <v>0.2</v>
      </c>
      <c r="CS99">
        <v>0.2</v>
      </c>
      <c r="CT99">
        <v>0.49</v>
      </c>
      <c r="CU99">
        <v>0.51</v>
      </c>
      <c r="CV99">
        <v>0.5</v>
      </c>
      <c r="CW99">
        <v>35</v>
      </c>
      <c r="CX99">
        <v>35</v>
      </c>
      <c r="CY99">
        <v>35</v>
      </c>
      <c r="CZ99">
        <v>12.6</v>
      </c>
      <c r="DA99">
        <v>47.7</v>
      </c>
      <c r="DB99">
        <v>32.6</v>
      </c>
      <c r="DC99">
        <v>1660</v>
      </c>
      <c r="DD99">
        <v>720</v>
      </c>
      <c r="DE99">
        <v>540</v>
      </c>
      <c r="DF99">
        <v>1620</v>
      </c>
      <c r="DG99">
        <v>7.6200000000000004E-2</v>
      </c>
      <c r="DH99">
        <v>8.1299999999999997E-2</v>
      </c>
      <c r="DI99">
        <v>7.8700000000000006E-2</v>
      </c>
      <c r="DJ99">
        <v>0.1016</v>
      </c>
      <c r="DK99">
        <v>0.10920000000000001</v>
      </c>
      <c r="DL99">
        <v>0.10539999999999999</v>
      </c>
      <c r="DM99">
        <v>6.6000000000000003E-2</v>
      </c>
      <c r="DN99">
        <v>6.6000000000000003E-2</v>
      </c>
      <c r="DO99">
        <v>6.6000000000000003E-2</v>
      </c>
      <c r="DP99">
        <v>6.0999999999999999E-2</v>
      </c>
      <c r="DQ99">
        <v>6.6000000000000003E-2</v>
      </c>
      <c r="DR99">
        <v>6.3500000000000001E-2</v>
      </c>
      <c r="DS99">
        <v>5.0799999999999998E-2</v>
      </c>
      <c r="DT99">
        <v>5.5899999999999998E-2</v>
      </c>
      <c r="DU99">
        <v>5.33E-2</v>
      </c>
      <c r="DV99">
        <v>0</v>
      </c>
      <c r="DW99">
        <v>10</v>
      </c>
      <c r="DX99">
        <v>4.8300000000000003E-2</v>
      </c>
      <c r="DY99" t="s">
        <v>1238</v>
      </c>
      <c r="DZ99">
        <v>320</v>
      </c>
      <c r="EA99">
        <v>8252</v>
      </c>
      <c r="EB99" t="s">
        <v>188</v>
      </c>
      <c r="EC99">
        <v>1236</v>
      </c>
      <c r="ED99">
        <v>2405</v>
      </c>
      <c r="EE99" t="s">
        <v>142</v>
      </c>
      <c r="EF99">
        <v>207</v>
      </c>
      <c r="EG99">
        <v>20090513</v>
      </c>
      <c r="EH99" t="s">
        <v>1236</v>
      </c>
      <c r="EI99">
        <v>320</v>
      </c>
      <c r="EJ99" t="s">
        <v>1144</v>
      </c>
    </row>
    <row r="100" spans="1:140">
      <c r="A100" t="s">
        <v>160</v>
      </c>
      <c r="B100">
        <v>3</v>
      </c>
      <c r="C100">
        <v>6.5</v>
      </c>
      <c r="D100">
        <v>69478</v>
      </c>
      <c r="E100" t="s">
        <v>144</v>
      </c>
      <c r="F100" t="s">
        <v>145</v>
      </c>
      <c r="G100">
        <v>20090522</v>
      </c>
      <c r="H100" t="s">
        <v>1246</v>
      </c>
      <c r="I100" t="s">
        <v>236</v>
      </c>
      <c r="J100">
        <v>20090603</v>
      </c>
      <c r="K100">
        <v>20091122</v>
      </c>
      <c r="L100">
        <v>95</v>
      </c>
      <c r="N100" s="2">
        <f t="shared" si="22"/>
        <v>0</v>
      </c>
      <c r="O100" s="27">
        <f t="shared" si="23"/>
        <v>-0.77590000000000003</v>
      </c>
      <c r="P100">
        <v>-0.77590000000000003</v>
      </c>
      <c r="Q100">
        <f t="shared" si="24"/>
        <v>-0.42328946165633075</v>
      </c>
      <c r="R100">
        <f t="shared" si="25"/>
        <v>0</v>
      </c>
      <c r="S100">
        <f t="shared" si="26"/>
        <v>-0.77590000000000003</v>
      </c>
      <c r="T100" s="36">
        <f t="shared" si="27"/>
        <v>26.4</v>
      </c>
      <c r="U100">
        <f t="shared" si="28"/>
        <v>-0.42328946133329859</v>
      </c>
      <c r="V100" s="26">
        <f t="shared" si="29"/>
        <v>0.42328946133329859</v>
      </c>
      <c r="W100" s="25">
        <f t="shared" si="30"/>
        <v>-0.44076317333337683</v>
      </c>
      <c r="X100" s="36">
        <f t="shared" si="31"/>
        <v>24.368210585600167</v>
      </c>
      <c r="Y100">
        <f t="shared" si="32"/>
        <v>-0.44076317333337683</v>
      </c>
      <c r="Z100">
        <f t="shared" si="33"/>
        <v>0</v>
      </c>
      <c r="AA100">
        <f t="shared" si="34"/>
        <v>-0.42328946133329859</v>
      </c>
      <c r="AB100">
        <f t="shared" si="35"/>
        <v>0</v>
      </c>
      <c r="AC100">
        <f t="shared" si="36"/>
        <v>0</v>
      </c>
      <c r="AD100">
        <f t="shared" si="37"/>
        <v>0</v>
      </c>
      <c r="AE100">
        <f t="shared" si="38"/>
        <v>1</v>
      </c>
      <c r="AF100">
        <f t="shared" si="39"/>
        <v>1</v>
      </c>
      <c r="AG100" s="2">
        <f t="shared" si="40"/>
        <v>-1.734</v>
      </c>
      <c r="AH100" s="2">
        <f t="shared" si="41"/>
        <v>1.734</v>
      </c>
      <c r="AI100" s="2">
        <f t="shared" si="42"/>
        <v>-2.0659999999999998</v>
      </c>
      <c r="AJ100" s="2">
        <f t="shared" si="43"/>
        <v>2.0659999999999998</v>
      </c>
      <c r="AK100" t="s">
        <v>147</v>
      </c>
      <c r="AL100">
        <v>143.5</v>
      </c>
      <c r="AM100">
        <v>20090520</v>
      </c>
      <c r="AN100" t="s">
        <v>138</v>
      </c>
      <c r="AO100" t="s">
        <v>1247</v>
      </c>
      <c r="AP100" t="s">
        <v>1231</v>
      </c>
      <c r="AQ100">
        <v>40</v>
      </c>
      <c r="AR100">
        <v>71.540000000000006</v>
      </c>
      <c r="AS100">
        <v>65.95</v>
      </c>
      <c r="AT100">
        <v>10.93</v>
      </c>
      <c r="AU100">
        <v>10.19</v>
      </c>
      <c r="AV100">
        <v>10.26</v>
      </c>
      <c r="AW100">
        <v>240</v>
      </c>
      <c r="AX100" t="s">
        <v>1248</v>
      </c>
      <c r="AY100">
        <v>40</v>
      </c>
      <c r="AZ100">
        <v>3</v>
      </c>
      <c r="BA100">
        <v>3.5</v>
      </c>
      <c r="BB100">
        <v>6.5</v>
      </c>
      <c r="BC100" t="s">
        <v>161</v>
      </c>
      <c r="BD100">
        <v>3148</v>
      </c>
      <c r="BE100">
        <v>3152</v>
      </c>
      <c r="BF100">
        <v>3150</v>
      </c>
      <c r="BG100">
        <v>13.4</v>
      </c>
      <c r="BH100">
        <v>13.5</v>
      </c>
      <c r="BI100">
        <v>13.4</v>
      </c>
      <c r="BJ100">
        <v>2.23</v>
      </c>
      <c r="BK100">
        <v>2.2599999999999998</v>
      </c>
      <c r="BL100">
        <v>2.25</v>
      </c>
      <c r="BM100">
        <v>2694.8</v>
      </c>
      <c r="BN100">
        <v>4054.7</v>
      </c>
      <c r="BO100">
        <v>3509</v>
      </c>
      <c r="BP100">
        <v>1994.1</v>
      </c>
      <c r="BQ100">
        <v>2279.4</v>
      </c>
      <c r="BR100">
        <v>2176.6999999999998</v>
      </c>
      <c r="BS100">
        <v>844</v>
      </c>
      <c r="BT100">
        <v>856</v>
      </c>
      <c r="BU100">
        <v>850</v>
      </c>
      <c r="BV100">
        <v>143.5</v>
      </c>
      <c r="BW100">
        <v>143.5</v>
      </c>
      <c r="BX100">
        <v>143.5</v>
      </c>
      <c r="BY100">
        <v>87.3</v>
      </c>
      <c r="BZ100">
        <v>88.4</v>
      </c>
      <c r="CA100">
        <v>88</v>
      </c>
      <c r="CB100">
        <v>93</v>
      </c>
      <c r="CC100">
        <v>94.1</v>
      </c>
      <c r="CD100">
        <v>93.6</v>
      </c>
      <c r="CE100">
        <v>5.4</v>
      </c>
      <c r="CF100">
        <v>5.9</v>
      </c>
      <c r="CG100">
        <v>5.6</v>
      </c>
      <c r="CH100">
        <v>31.1</v>
      </c>
      <c r="CI100">
        <v>43.4</v>
      </c>
      <c r="CJ100">
        <v>35</v>
      </c>
      <c r="CK100">
        <v>276</v>
      </c>
      <c r="CL100">
        <v>277</v>
      </c>
      <c r="CM100">
        <v>276</v>
      </c>
      <c r="CN100">
        <v>10.9</v>
      </c>
      <c r="CO100">
        <v>18.7</v>
      </c>
      <c r="CP100">
        <v>13.7</v>
      </c>
      <c r="CQ100">
        <v>0.4</v>
      </c>
      <c r="CR100">
        <v>0.5</v>
      </c>
      <c r="CS100">
        <v>0.5</v>
      </c>
      <c r="CT100">
        <v>0.47</v>
      </c>
      <c r="CU100">
        <v>0.54</v>
      </c>
      <c r="CV100">
        <v>0.5</v>
      </c>
      <c r="CW100">
        <v>35</v>
      </c>
      <c r="CX100">
        <v>35</v>
      </c>
      <c r="CY100">
        <v>35</v>
      </c>
      <c r="CZ100">
        <v>38.9</v>
      </c>
      <c r="DA100">
        <v>89.3</v>
      </c>
      <c r="DB100">
        <v>66.2</v>
      </c>
      <c r="DC100">
        <v>1660</v>
      </c>
      <c r="DD100">
        <v>720</v>
      </c>
      <c r="DE100">
        <v>540</v>
      </c>
      <c r="DF100">
        <v>1600</v>
      </c>
      <c r="DG100">
        <v>8.6400000000000005E-2</v>
      </c>
      <c r="DH100">
        <v>9.6500000000000002E-2</v>
      </c>
      <c r="DI100">
        <v>9.3299999999999994E-2</v>
      </c>
      <c r="DJ100">
        <v>0.1118</v>
      </c>
      <c r="DK100">
        <v>0.1143</v>
      </c>
      <c r="DL100">
        <v>0.113</v>
      </c>
      <c r="DM100">
        <v>6.0999999999999999E-2</v>
      </c>
      <c r="DN100">
        <v>6.3500000000000001E-2</v>
      </c>
      <c r="DO100">
        <v>6.1600000000000002E-2</v>
      </c>
      <c r="DP100">
        <v>6.0999999999999999E-2</v>
      </c>
      <c r="DQ100">
        <v>6.3500000000000001E-2</v>
      </c>
      <c r="DR100">
        <v>6.2199999999999998E-2</v>
      </c>
      <c r="DS100">
        <v>6.0999999999999999E-2</v>
      </c>
      <c r="DT100">
        <v>6.3500000000000001E-2</v>
      </c>
      <c r="DU100">
        <v>6.2199999999999998E-2</v>
      </c>
      <c r="DV100">
        <v>2.5000000000000001E-3</v>
      </c>
      <c r="DW100">
        <v>4</v>
      </c>
      <c r="DX100">
        <v>5.0799999999999998E-2</v>
      </c>
      <c r="DY100" t="s">
        <v>1222</v>
      </c>
      <c r="DZ100">
        <v>152</v>
      </c>
      <c r="EA100">
        <v>8252</v>
      </c>
      <c r="EB100" t="s">
        <v>1249</v>
      </c>
      <c r="EC100" t="s">
        <v>1205</v>
      </c>
      <c r="ED100">
        <v>2405</v>
      </c>
      <c r="EE100" t="s">
        <v>965</v>
      </c>
      <c r="EF100">
        <v>352</v>
      </c>
      <c r="EG100">
        <v>20090522</v>
      </c>
      <c r="EH100" t="s">
        <v>1246</v>
      </c>
      <c r="EI100">
        <v>152</v>
      </c>
      <c r="EJ100" t="s">
        <v>1144</v>
      </c>
    </row>
    <row r="101" spans="1:140">
      <c r="A101" t="s">
        <v>160</v>
      </c>
      <c r="B101">
        <v>5</v>
      </c>
      <c r="C101">
        <v>7.3</v>
      </c>
      <c r="D101">
        <v>69479</v>
      </c>
      <c r="E101" t="s">
        <v>144</v>
      </c>
      <c r="F101" t="s">
        <v>145</v>
      </c>
      <c r="G101">
        <v>20090904</v>
      </c>
      <c r="H101" t="s">
        <v>1089</v>
      </c>
      <c r="I101" t="s">
        <v>236</v>
      </c>
      <c r="J101">
        <v>20090908</v>
      </c>
      <c r="K101">
        <v>20100304</v>
      </c>
      <c r="L101">
        <v>96</v>
      </c>
      <c r="N101" s="2">
        <f t="shared" si="22"/>
        <v>0</v>
      </c>
      <c r="O101" s="27">
        <f t="shared" si="23"/>
        <v>-0.43099999999999999</v>
      </c>
      <c r="P101">
        <v>-0.43099999999999999</v>
      </c>
      <c r="Q101">
        <f t="shared" si="24"/>
        <v>-0.42483156932506461</v>
      </c>
      <c r="R101">
        <f t="shared" si="25"/>
        <v>0</v>
      </c>
      <c r="S101">
        <f t="shared" si="26"/>
        <v>-0.43099999999999999</v>
      </c>
      <c r="T101" s="36">
        <f t="shared" si="27"/>
        <v>26.4</v>
      </c>
      <c r="U101">
        <f t="shared" si="28"/>
        <v>-0.42483156906663888</v>
      </c>
      <c r="V101" s="26">
        <f t="shared" si="29"/>
        <v>0.42483156906663888</v>
      </c>
      <c r="W101" s="25">
        <f t="shared" si="30"/>
        <v>-7.7105386667014053E-3</v>
      </c>
      <c r="X101" s="36">
        <f t="shared" si="31"/>
        <v>24.360808468480133</v>
      </c>
      <c r="Y101">
        <f t="shared" si="32"/>
        <v>-7.7105386667014053E-3</v>
      </c>
      <c r="Z101">
        <f t="shared" si="33"/>
        <v>0</v>
      </c>
      <c r="AA101">
        <f t="shared" si="34"/>
        <v>-0.42483156906663888</v>
      </c>
      <c r="AB101">
        <f t="shared" si="35"/>
        <v>0</v>
      </c>
      <c r="AC101">
        <f t="shared" si="36"/>
        <v>0</v>
      </c>
      <c r="AD101">
        <f t="shared" si="37"/>
        <v>0</v>
      </c>
      <c r="AE101">
        <f t="shared" si="38"/>
        <v>1</v>
      </c>
      <c r="AF101">
        <f t="shared" si="39"/>
        <v>1</v>
      </c>
      <c r="AG101" s="2">
        <f t="shared" si="40"/>
        <v>-1.734</v>
      </c>
      <c r="AH101" s="2">
        <f t="shared" si="41"/>
        <v>1.734</v>
      </c>
      <c r="AI101" s="2">
        <f t="shared" si="42"/>
        <v>-2.0659999999999998</v>
      </c>
      <c r="AJ101" s="2">
        <f t="shared" si="43"/>
        <v>2.0659999999999998</v>
      </c>
      <c r="AK101" t="s">
        <v>147</v>
      </c>
      <c r="AL101">
        <v>143.5</v>
      </c>
      <c r="AM101">
        <v>20090902</v>
      </c>
      <c r="AN101" t="s">
        <v>138</v>
      </c>
      <c r="AO101" t="s">
        <v>206</v>
      </c>
      <c r="AP101" t="s">
        <v>1267</v>
      </c>
      <c r="AQ101">
        <v>40</v>
      </c>
      <c r="AR101">
        <v>71.31</v>
      </c>
      <c r="AS101">
        <v>66.66</v>
      </c>
      <c r="AT101">
        <v>10.89</v>
      </c>
      <c r="AU101">
        <v>10.210000000000001</v>
      </c>
      <c r="AV101">
        <v>10.34</v>
      </c>
      <c r="AW101">
        <v>180</v>
      </c>
      <c r="AX101" t="s">
        <v>1268</v>
      </c>
      <c r="AY101">
        <v>40</v>
      </c>
      <c r="AZ101">
        <v>4.5999999999999996</v>
      </c>
      <c r="BA101">
        <v>2.7</v>
      </c>
      <c r="BB101">
        <v>7.3</v>
      </c>
      <c r="BC101">
        <v>0</v>
      </c>
      <c r="BD101">
        <v>3144</v>
      </c>
      <c r="BE101">
        <v>3153</v>
      </c>
      <c r="BF101">
        <v>3150</v>
      </c>
      <c r="BG101">
        <v>13</v>
      </c>
      <c r="BH101">
        <v>13.5</v>
      </c>
      <c r="BI101">
        <v>13.4</v>
      </c>
      <c r="BJ101">
        <v>2.2400000000000002</v>
      </c>
      <c r="BK101">
        <v>2.27</v>
      </c>
      <c r="BL101">
        <v>2.25</v>
      </c>
      <c r="BM101">
        <v>4698.7</v>
      </c>
      <c r="BN101">
        <v>5355.4</v>
      </c>
      <c r="BO101">
        <v>4968.3999999999996</v>
      </c>
      <c r="BP101">
        <v>1863.4</v>
      </c>
      <c r="BQ101">
        <v>2147.3000000000002</v>
      </c>
      <c r="BR101">
        <v>2031.4</v>
      </c>
      <c r="BS101">
        <v>833</v>
      </c>
      <c r="BT101">
        <v>860</v>
      </c>
      <c r="BU101">
        <v>849</v>
      </c>
      <c r="BV101">
        <v>143.5</v>
      </c>
      <c r="BW101">
        <v>143.6</v>
      </c>
      <c r="BX101">
        <v>143.5</v>
      </c>
      <c r="BY101">
        <v>87.7</v>
      </c>
      <c r="BZ101">
        <v>88.1</v>
      </c>
      <c r="CA101">
        <v>87.9</v>
      </c>
      <c r="CB101">
        <v>93.3</v>
      </c>
      <c r="CC101">
        <v>93.7</v>
      </c>
      <c r="CD101">
        <v>93.5</v>
      </c>
      <c r="CE101">
        <v>5.5</v>
      </c>
      <c r="CF101">
        <v>5.7</v>
      </c>
      <c r="CG101">
        <v>5.6</v>
      </c>
      <c r="CH101">
        <v>31.9</v>
      </c>
      <c r="CI101">
        <v>44.3</v>
      </c>
      <c r="CJ101">
        <v>35.299999999999997</v>
      </c>
      <c r="CK101">
        <v>268</v>
      </c>
      <c r="CL101">
        <v>284</v>
      </c>
      <c r="CM101">
        <v>275</v>
      </c>
      <c r="CN101">
        <v>11</v>
      </c>
      <c r="CO101">
        <v>12.4</v>
      </c>
      <c r="CP101">
        <v>11.7</v>
      </c>
      <c r="CQ101">
        <v>0</v>
      </c>
      <c r="CR101">
        <v>0.1</v>
      </c>
      <c r="CS101">
        <v>0.1</v>
      </c>
      <c r="CT101">
        <v>0.48</v>
      </c>
      <c r="CU101">
        <v>0.53</v>
      </c>
      <c r="CV101">
        <v>0.5</v>
      </c>
      <c r="CW101">
        <v>35</v>
      </c>
      <c r="CX101">
        <v>35</v>
      </c>
      <c r="CY101">
        <v>35</v>
      </c>
      <c r="CZ101">
        <v>155</v>
      </c>
      <c r="DA101">
        <v>187.6</v>
      </c>
      <c r="DB101">
        <v>168.9</v>
      </c>
      <c r="DC101">
        <v>1660</v>
      </c>
      <c r="DD101">
        <v>720</v>
      </c>
      <c r="DE101">
        <v>540</v>
      </c>
      <c r="DF101">
        <v>1660</v>
      </c>
      <c r="DG101">
        <v>7.6200000000000004E-2</v>
      </c>
      <c r="DH101">
        <v>8.8900000000000007E-2</v>
      </c>
      <c r="DI101">
        <v>8.2600000000000007E-2</v>
      </c>
      <c r="DJ101">
        <v>9.1399999999999995E-2</v>
      </c>
      <c r="DK101">
        <v>9.6500000000000002E-2</v>
      </c>
      <c r="DL101">
        <v>9.2700000000000005E-2</v>
      </c>
      <c r="DM101">
        <v>6.0999999999999999E-2</v>
      </c>
      <c r="DN101">
        <v>6.0999999999999999E-2</v>
      </c>
      <c r="DO101">
        <v>6.0999999999999999E-2</v>
      </c>
      <c r="DP101">
        <v>6.3500000000000001E-2</v>
      </c>
      <c r="DQ101">
        <v>7.6200000000000004E-2</v>
      </c>
      <c r="DR101">
        <v>6.9800000000000001E-2</v>
      </c>
      <c r="DS101">
        <v>5.8400000000000001E-2</v>
      </c>
      <c r="DT101">
        <v>6.6000000000000003E-2</v>
      </c>
      <c r="DU101">
        <v>6.0299999999999999E-2</v>
      </c>
      <c r="DV101">
        <v>0</v>
      </c>
      <c r="DW101">
        <v>9</v>
      </c>
      <c r="DX101">
        <v>5.0799999999999998E-2</v>
      </c>
      <c r="DY101" t="s">
        <v>1151</v>
      </c>
      <c r="DZ101">
        <v>320</v>
      </c>
      <c r="EA101">
        <v>8252</v>
      </c>
      <c r="EB101" t="s">
        <v>188</v>
      </c>
      <c r="EC101">
        <v>1236</v>
      </c>
      <c r="ED101">
        <v>2405</v>
      </c>
      <c r="EE101" t="s">
        <v>965</v>
      </c>
      <c r="EF101">
        <v>223</v>
      </c>
      <c r="EG101">
        <v>20090904</v>
      </c>
      <c r="EH101" t="s">
        <v>1089</v>
      </c>
      <c r="EI101">
        <v>320</v>
      </c>
      <c r="EJ101" t="s">
        <v>1144</v>
      </c>
    </row>
    <row r="102" spans="1:140">
      <c r="A102" t="s">
        <v>160</v>
      </c>
      <c r="B102">
        <v>3</v>
      </c>
      <c r="C102">
        <v>18.7</v>
      </c>
      <c r="D102">
        <v>71582</v>
      </c>
      <c r="E102" t="s">
        <v>577</v>
      </c>
      <c r="F102" t="s">
        <v>145</v>
      </c>
      <c r="G102">
        <v>20090906</v>
      </c>
      <c r="H102" t="s">
        <v>771</v>
      </c>
      <c r="I102" t="s">
        <v>236</v>
      </c>
      <c r="J102">
        <v>20090909</v>
      </c>
      <c r="K102" t="s">
        <v>624</v>
      </c>
      <c r="L102">
        <v>97</v>
      </c>
      <c r="N102" s="2">
        <f t="shared" si="22"/>
        <v>0</v>
      </c>
      <c r="O102" s="27">
        <f t="shared" si="23"/>
        <v>0.28370000000000001</v>
      </c>
      <c r="P102">
        <v>0.28370000000000001</v>
      </c>
      <c r="Q102">
        <f t="shared" si="24"/>
        <v>-0.28312525546005168</v>
      </c>
      <c r="R102">
        <f t="shared" si="25"/>
        <v>0</v>
      </c>
      <c r="S102">
        <f t="shared" si="26"/>
        <v>0.28370000000000001</v>
      </c>
      <c r="T102" s="36">
        <f t="shared" si="27"/>
        <v>26.4</v>
      </c>
      <c r="U102">
        <f t="shared" si="28"/>
        <v>-0.28312525525331111</v>
      </c>
      <c r="V102" s="26">
        <f t="shared" si="29"/>
        <v>0.28312525525331111</v>
      </c>
      <c r="W102" s="25">
        <f t="shared" si="30"/>
        <v>0.70853156906663894</v>
      </c>
      <c r="X102" s="36">
        <f t="shared" si="31"/>
        <v>25.040998774784104</v>
      </c>
      <c r="Y102">
        <f t="shared" si="32"/>
        <v>0.70853156906663894</v>
      </c>
      <c r="Z102">
        <f t="shared" si="33"/>
        <v>0</v>
      </c>
      <c r="AA102">
        <f t="shared" si="34"/>
        <v>-0.28312525525331111</v>
      </c>
      <c r="AB102">
        <f t="shared" si="35"/>
        <v>0</v>
      </c>
      <c r="AC102">
        <f t="shared" si="36"/>
        <v>0</v>
      </c>
      <c r="AD102">
        <f t="shared" si="37"/>
        <v>0</v>
      </c>
      <c r="AE102">
        <f t="shared" si="38"/>
        <v>0</v>
      </c>
      <c r="AF102">
        <f t="shared" si="39"/>
        <v>0</v>
      </c>
      <c r="AG102" s="2">
        <f t="shared" si="40"/>
        <v>-1.734</v>
      </c>
      <c r="AH102" s="2">
        <f t="shared" si="41"/>
        <v>1.734</v>
      </c>
      <c r="AI102" s="2">
        <f t="shared" si="42"/>
        <v>-2.0659999999999998</v>
      </c>
      <c r="AJ102" s="2">
        <f t="shared" si="43"/>
        <v>2.0659999999999998</v>
      </c>
      <c r="AK102" t="s">
        <v>200</v>
      </c>
      <c r="AL102">
        <v>143.5</v>
      </c>
      <c r="AM102">
        <v>20090904</v>
      </c>
      <c r="AN102" t="s">
        <v>138</v>
      </c>
      <c r="AO102" t="s">
        <v>1270</v>
      </c>
      <c r="AP102" t="s">
        <v>1271</v>
      </c>
      <c r="AQ102">
        <v>40</v>
      </c>
      <c r="AR102">
        <v>58.96</v>
      </c>
      <c r="AS102">
        <v>53.13</v>
      </c>
      <c r="AT102">
        <v>10.199999999999999</v>
      </c>
      <c r="AU102">
        <v>9.2899999999999991</v>
      </c>
      <c r="AV102">
        <v>9.49</v>
      </c>
      <c r="AW102">
        <v>240</v>
      </c>
      <c r="AX102" t="s">
        <v>1272</v>
      </c>
      <c r="AY102">
        <v>40</v>
      </c>
      <c r="AZ102">
        <v>9.5</v>
      </c>
      <c r="BA102">
        <v>9.1999999999999993</v>
      </c>
      <c r="BB102">
        <v>18.7</v>
      </c>
      <c r="BC102">
        <v>0</v>
      </c>
      <c r="BD102">
        <v>3149</v>
      </c>
      <c r="BE102">
        <v>3152</v>
      </c>
      <c r="BF102">
        <v>3150</v>
      </c>
      <c r="BG102">
        <v>13.4</v>
      </c>
      <c r="BH102">
        <v>13.5</v>
      </c>
      <c r="BI102">
        <v>13.4</v>
      </c>
      <c r="BJ102">
        <v>2.2400000000000002</v>
      </c>
      <c r="BK102">
        <v>2.2799999999999998</v>
      </c>
      <c r="BL102">
        <v>2.25</v>
      </c>
      <c r="BM102">
        <v>5338.8</v>
      </c>
      <c r="BN102">
        <v>5998</v>
      </c>
      <c r="BO102">
        <v>5636</v>
      </c>
      <c r="BP102">
        <v>1919.4</v>
      </c>
      <c r="BQ102">
        <v>2517</v>
      </c>
      <c r="BR102">
        <v>2426.6</v>
      </c>
      <c r="BS102">
        <v>826</v>
      </c>
      <c r="BT102">
        <v>872</v>
      </c>
      <c r="BU102">
        <v>848</v>
      </c>
      <c r="BV102">
        <v>143.4</v>
      </c>
      <c r="BW102">
        <v>143.6</v>
      </c>
      <c r="BX102">
        <v>143.5</v>
      </c>
      <c r="BY102">
        <v>87.6</v>
      </c>
      <c r="BZ102">
        <v>88</v>
      </c>
      <c r="CA102">
        <v>87.9</v>
      </c>
      <c r="CB102">
        <v>93.3</v>
      </c>
      <c r="CC102">
        <v>93.6</v>
      </c>
      <c r="CD102">
        <v>93.5</v>
      </c>
      <c r="CE102">
        <v>5.5</v>
      </c>
      <c r="CF102">
        <v>5.7</v>
      </c>
      <c r="CG102">
        <v>5.6</v>
      </c>
      <c r="CH102">
        <v>32.4</v>
      </c>
      <c r="CI102">
        <v>198.3</v>
      </c>
      <c r="CJ102">
        <v>92.7</v>
      </c>
      <c r="CK102">
        <v>270</v>
      </c>
      <c r="CL102">
        <v>276</v>
      </c>
      <c r="CM102">
        <v>274</v>
      </c>
      <c r="CN102">
        <v>6.6</v>
      </c>
      <c r="CO102">
        <v>8.1</v>
      </c>
      <c r="CP102">
        <v>7.6</v>
      </c>
      <c r="CQ102">
        <v>0.6</v>
      </c>
      <c r="CR102">
        <v>0.7</v>
      </c>
      <c r="CS102">
        <v>0.6</v>
      </c>
      <c r="CT102">
        <v>0.46</v>
      </c>
      <c r="CU102">
        <v>0.56999999999999995</v>
      </c>
      <c r="CV102">
        <v>0.51</v>
      </c>
      <c r="CW102">
        <v>35</v>
      </c>
      <c r="CX102">
        <v>35</v>
      </c>
      <c r="CY102">
        <v>35</v>
      </c>
      <c r="CZ102">
        <v>156</v>
      </c>
      <c r="DA102">
        <v>210.6</v>
      </c>
      <c r="DB102">
        <v>183.9</v>
      </c>
      <c r="DC102">
        <v>1660</v>
      </c>
      <c r="DD102">
        <v>720</v>
      </c>
      <c r="DE102">
        <v>540</v>
      </c>
      <c r="DF102">
        <v>1600</v>
      </c>
      <c r="DG102">
        <v>8.3799999999999999E-2</v>
      </c>
      <c r="DH102">
        <v>9.6500000000000002E-2</v>
      </c>
      <c r="DI102">
        <v>9.0200000000000002E-2</v>
      </c>
      <c r="DJ102">
        <v>8.8900000000000007E-2</v>
      </c>
      <c r="DK102">
        <v>9.6500000000000002E-2</v>
      </c>
      <c r="DL102">
        <v>9.2700000000000005E-2</v>
      </c>
      <c r="DM102">
        <v>6.3500000000000001E-2</v>
      </c>
      <c r="DN102">
        <v>6.3500000000000001E-2</v>
      </c>
      <c r="DO102">
        <v>6.3500000000000001E-2</v>
      </c>
      <c r="DP102">
        <v>6.8599999999999994E-2</v>
      </c>
      <c r="DQ102">
        <v>7.1099999999999997E-2</v>
      </c>
      <c r="DR102">
        <v>6.9800000000000001E-2</v>
      </c>
      <c r="DS102">
        <v>6.0999999999999999E-2</v>
      </c>
      <c r="DT102">
        <v>6.3500000000000001E-2</v>
      </c>
      <c r="DU102">
        <v>6.2199999999999998E-2</v>
      </c>
      <c r="DV102">
        <v>0</v>
      </c>
      <c r="DW102">
        <v>5</v>
      </c>
      <c r="DX102">
        <v>4.0599999999999997E-2</v>
      </c>
      <c r="DY102" t="s">
        <v>1222</v>
      </c>
      <c r="DZ102">
        <v>152</v>
      </c>
      <c r="EA102">
        <v>8252</v>
      </c>
      <c r="EB102" t="s">
        <v>188</v>
      </c>
      <c r="EC102" t="s">
        <v>1205</v>
      </c>
      <c r="ED102">
        <v>2405</v>
      </c>
      <c r="EE102" t="s">
        <v>965</v>
      </c>
      <c r="EF102">
        <v>368</v>
      </c>
      <c r="EG102">
        <v>20090906</v>
      </c>
      <c r="EH102" t="s">
        <v>771</v>
      </c>
      <c r="EI102">
        <v>152</v>
      </c>
      <c r="EJ102" t="s">
        <v>1233</v>
      </c>
    </row>
    <row r="103" spans="1:140">
      <c r="A103" t="s">
        <v>160</v>
      </c>
      <c r="B103">
        <v>3</v>
      </c>
      <c r="C103">
        <v>12.8</v>
      </c>
      <c r="D103">
        <v>71584</v>
      </c>
      <c r="E103" t="s">
        <v>144</v>
      </c>
      <c r="F103" t="s">
        <v>145</v>
      </c>
      <c r="G103">
        <v>20090911</v>
      </c>
      <c r="H103" t="s">
        <v>1273</v>
      </c>
      <c r="I103" t="s">
        <v>236</v>
      </c>
      <c r="J103">
        <v>20090914</v>
      </c>
      <c r="K103">
        <v>20100311</v>
      </c>
      <c r="L103">
        <v>98</v>
      </c>
      <c r="N103" s="2">
        <f t="shared" si="22"/>
        <v>0</v>
      </c>
      <c r="O103" s="37">
        <f t="shared" si="23"/>
        <v>1.9397</v>
      </c>
      <c r="P103">
        <v>1.9397</v>
      </c>
      <c r="Q103">
        <f t="shared" si="24"/>
        <v>0.16143979563195865</v>
      </c>
      <c r="R103">
        <f t="shared" si="25"/>
        <v>0</v>
      </c>
      <c r="S103">
        <f t="shared" si="26"/>
        <v>1.9397</v>
      </c>
      <c r="T103" s="36">
        <f t="shared" si="27"/>
        <v>26.4</v>
      </c>
      <c r="U103">
        <f t="shared" si="28"/>
        <v>0.1614397957973511</v>
      </c>
      <c r="V103" s="26">
        <f t="shared" si="29"/>
        <v>-0.1614397957973511</v>
      </c>
      <c r="W103" s="25">
        <f t="shared" si="30"/>
        <v>2.2228252552533112</v>
      </c>
      <c r="X103" s="36">
        <f t="shared" si="31"/>
        <v>27.174911019827285</v>
      </c>
      <c r="Y103" s="28">
        <f t="shared" si="32"/>
        <v>2.2228252552533112</v>
      </c>
      <c r="Z103">
        <f t="shared" si="33"/>
        <v>1</v>
      </c>
      <c r="AA103" s="50">
        <f>O103*AA$3+(1-AA$3)*AA102</f>
        <v>0.1614397957973511</v>
      </c>
      <c r="AB103">
        <f t="shared" si="35"/>
        <v>1</v>
      </c>
      <c r="AC103">
        <f t="shared" si="36"/>
        <v>1</v>
      </c>
      <c r="AD103">
        <f t="shared" si="37"/>
        <v>1</v>
      </c>
      <c r="AE103">
        <f t="shared" si="38"/>
        <v>0</v>
      </c>
      <c r="AF103">
        <f t="shared" si="39"/>
        <v>0</v>
      </c>
      <c r="AG103" s="2">
        <f t="shared" si="40"/>
        <v>-1.734</v>
      </c>
      <c r="AH103" s="2">
        <f t="shared" si="41"/>
        <v>1.734</v>
      </c>
      <c r="AI103" s="2">
        <f t="shared" si="42"/>
        <v>-2.0659999999999998</v>
      </c>
      <c r="AJ103" s="2">
        <f t="shared" si="43"/>
        <v>2.0659999999999998</v>
      </c>
      <c r="AK103" t="s">
        <v>147</v>
      </c>
      <c r="AL103">
        <v>143.5</v>
      </c>
      <c r="AM103">
        <v>20090909</v>
      </c>
      <c r="AN103" t="s">
        <v>138</v>
      </c>
      <c r="AO103" t="s">
        <v>400</v>
      </c>
      <c r="AP103" t="s">
        <v>1231</v>
      </c>
      <c r="AQ103">
        <v>40</v>
      </c>
      <c r="AR103">
        <v>71.38</v>
      </c>
      <c r="AS103">
        <v>66.72</v>
      </c>
      <c r="AT103">
        <v>10.88</v>
      </c>
      <c r="AU103">
        <v>10.220000000000001</v>
      </c>
      <c r="AV103">
        <v>10.44</v>
      </c>
      <c r="AW103">
        <v>240</v>
      </c>
      <c r="AX103" t="s">
        <v>1274</v>
      </c>
      <c r="AY103">
        <v>40</v>
      </c>
      <c r="AZ103">
        <v>7.6</v>
      </c>
      <c r="BA103">
        <v>5.2</v>
      </c>
      <c r="BB103">
        <v>12.8</v>
      </c>
      <c r="BC103">
        <v>0</v>
      </c>
      <c r="BD103">
        <v>3148</v>
      </c>
      <c r="BE103">
        <v>3153</v>
      </c>
      <c r="BF103">
        <v>3150</v>
      </c>
      <c r="BG103">
        <v>13.4</v>
      </c>
      <c r="BH103">
        <v>13.5</v>
      </c>
      <c r="BI103">
        <v>13.4</v>
      </c>
      <c r="BJ103">
        <v>2.23</v>
      </c>
      <c r="BK103">
        <v>2.2599999999999998</v>
      </c>
      <c r="BL103">
        <v>2.25</v>
      </c>
      <c r="BM103">
        <v>5208.3999999999996</v>
      </c>
      <c r="BN103">
        <v>5919.4</v>
      </c>
      <c r="BO103">
        <v>5641.3</v>
      </c>
      <c r="BP103">
        <v>1849.4</v>
      </c>
      <c r="BQ103">
        <v>2108.9</v>
      </c>
      <c r="BR103">
        <v>1992</v>
      </c>
      <c r="BS103">
        <v>832</v>
      </c>
      <c r="BT103">
        <v>878</v>
      </c>
      <c r="BU103">
        <v>848</v>
      </c>
      <c r="BV103">
        <v>143.5</v>
      </c>
      <c r="BW103">
        <v>143.6</v>
      </c>
      <c r="BX103">
        <v>143.5</v>
      </c>
      <c r="BY103">
        <v>87.8</v>
      </c>
      <c r="BZ103">
        <v>88</v>
      </c>
      <c r="CA103">
        <v>87.9</v>
      </c>
      <c r="CB103">
        <v>93.4</v>
      </c>
      <c r="CC103">
        <v>93.6</v>
      </c>
      <c r="CD103">
        <v>93.5</v>
      </c>
      <c r="CE103">
        <v>5.5</v>
      </c>
      <c r="CF103">
        <v>5.7</v>
      </c>
      <c r="CG103">
        <v>5.6</v>
      </c>
      <c r="CH103">
        <v>36.4</v>
      </c>
      <c r="CI103">
        <v>46.2</v>
      </c>
      <c r="CJ103">
        <v>40.9</v>
      </c>
      <c r="CK103">
        <v>274</v>
      </c>
      <c r="CL103">
        <v>279</v>
      </c>
      <c r="CM103">
        <v>276</v>
      </c>
      <c r="CN103">
        <v>7.1</v>
      </c>
      <c r="CO103">
        <v>8.4</v>
      </c>
      <c r="CP103">
        <v>7.7</v>
      </c>
      <c r="CQ103">
        <v>0.4</v>
      </c>
      <c r="CR103">
        <v>0.7</v>
      </c>
      <c r="CS103">
        <v>0.5</v>
      </c>
      <c r="CT103">
        <v>0.45</v>
      </c>
      <c r="CU103">
        <v>0.56000000000000005</v>
      </c>
      <c r="CV103">
        <v>0.5</v>
      </c>
      <c r="CW103">
        <v>35</v>
      </c>
      <c r="CX103">
        <v>35</v>
      </c>
      <c r="CY103">
        <v>35</v>
      </c>
      <c r="CZ103">
        <v>168</v>
      </c>
      <c r="DA103">
        <v>228.3</v>
      </c>
      <c r="DB103">
        <v>209.5</v>
      </c>
      <c r="DC103">
        <v>1660</v>
      </c>
      <c r="DD103">
        <v>720</v>
      </c>
      <c r="DE103">
        <v>540</v>
      </c>
      <c r="DF103">
        <v>1600</v>
      </c>
      <c r="DG103">
        <v>7.1099999999999997E-2</v>
      </c>
      <c r="DH103">
        <v>8.1299999999999997E-2</v>
      </c>
      <c r="DI103">
        <v>7.6799999999999993E-2</v>
      </c>
      <c r="DJ103">
        <v>9.4E-2</v>
      </c>
      <c r="DK103">
        <v>0.1067</v>
      </c>
      <c r="DL103">
        <v>0.1003</v>
      </c>
      <c r="DM103">
        <v>6.0999999999999999E-2</v>
      </c>
      <c r="DN103">
        <v>6.3500000000000001E-2</v>
      </c>
      <c r="DO103">
        <v>6.1600000000000002E-2</v>
      </c>
      <c r="DP103">
        <v>5.5899999999999998E-2</v>
      </c>
      <c r="DQ103">
        <v>6.0999999999999999E-2</v>
      </c>
      <c r="DR103">
        <v>5.8400000000000001E-2</v>
      </c>
      <c r="DS103">
        <v>5.33E-2</v>
      </c>
      <c r="DT103">
        <v>5.8400000000000001E-2</v>
      </c>
      <c r="DU103">
        <v>5.5899999999999998E-2</v>
      </c>
      <c r="DV103">
        <v>2.5000000000000001E-3</v>
      </c>
      <c r="DW103">
        <v>6</v>
      </c>
      <c r="DX103">
        <v>4.3200000000000002E-2</v>
      </c>
      <c r="DY103" t="s">
        <v>1222</v>
      </c>
      <c r="DZ103">
        <v>152</v>
      </c>
      <c r="EA103">
        <v>8252</v>
      </c>
      <c r="EB103" t="s">
        <v>188</v>
      </c>
      <c r="EC103" t="s">
        <v>1205</v>
      </c>
      <c r="ED103">
        <v>2405</v>
      </c>
      <c r="EE103" t="s">
        <v>965</v>
      </c>
      <c r="EF103">
        <v>369</v>
      </c>
      <c r="EG103">
        <v>20090911</v>
      </c>
      <c r="EH103" t="s">
        <v>1273</v>
      </c>
      <c r="EI103">
        <v>152</v>
      </c>
      <c r="EJ103" t="s">
        <v>1233</v>
      </c>
    </row>
    <row r="104" spans="1:140">
      <c r="A104" t="s">
        <v>160</v>
      </c>
      <c r="B104">
        <v>5</v>
      </c>
      <c r="C104">
        <v>8.1999999999999993</v>
      </c>
      <c r="D104">
        <v>71585</v>
      </c>
      <c r="E104" t="s">
        <v>144</v>
      </c>
      <c r="F104" t="s">
        <v>145</v>
      </c>
      <c r="G104">
        <v>20091116</v>
      </c>
      <c r="H104" t="s">
        <v>208</v>
      </c>
      <c r="I104" t="s">
        <v>236</v>
      </c>
      <c r="J104">
        <v>20091119</v>
      </c>
      <c r="K104">
        <v>20100516</v>
      </c>
      <c r="L104">
        <v>99</v>
      </c>
      <c r="N104" s="2">
        <f t="shared" si="22"/>
        <v>0</v>
      </c>
      <c r="O104" s="27">
        <f t="shared" si="23"/>
        <v>-4.3099999999999999E-2</v>
      </c>
      <c r="P104">
        <v>-4.3099999999999999E-2</v>
      </c>
      <c r="Q104">
        <f t="shared" si="24"/>
        <v>0.12053183650556691</v>
      </c>
      <c r="R104">
        <f t="shared" si="25"/>
        <v>0</v>
      </c>
      <c r="S104">
        <f t="shared" si="26"/>
        <v>-4.3099999999999999E-2</v>
      </c>
      <c r="T104" s="36">
        <f t="shared" si="27"/>
        <v>26.4</v>
      </c>
      <c r="U104">
        <f t="shared" si="28"/>
        <v>0.12053183663788088</v>
      </c>
      <c r="V104" s="26">
        <f t="shared" si="29"/>
        <v>-0.12053183663788088</v>
      </c>
      <c r="W104" s="25">
        <f t="shared" si="30"/>
        <v>-0.2045397957973511</v>
      </c>
      <c r="X104" s="36">
        <f t="shared" si="31"/>
        <v>26.978552815861828</v>
      </c>
      <c r="Y104">
        <f t="shared" si="32"/>
        <v>-0.2045397957973511</v>
      </c>
      <c r="Z104">
        <f t="shared" si="33"/>
        <v>0</v>
      </c>
      <c r="AA104">
        <f t="shared" si="34"/>
        <v>0.12053183663788088</v>
      </c>
      <c r="AB104">
        <f t="shared" si="35"/>
        <v>0</v>
      </c>
      <c r="AC104">
        <f t="shared" si="36"/>
        <v>0</v>
      </c>
      <c r="AD104">
        <f t="shared" si="37"/>
        <v>0</v>
      </c>
      <c r="AE104">
        <f t="shared" si="38"/>
        <v>0</v>
      </c>
      <c r="AF104">
        <f t="shared" si="39"/>
        <v>0</v>
      </c>
      <c r="AG104" s="2">
        <f t="shared" si="40"/>
        <v>-1.734</v>
      </c>
      <c r="AH104" s="2">
        <f t="shared" si="41"/>
        <v>1.734</v>
      </c>
      <c r="AI104" s="2">
        <f t="shared" si="42"/>
        <v>-2.0659999999999998</v>
      </c>
      <c r="AJ104" s="2">
        <f t="shared" si="43"/>
        <v>2.0659999999999998</v>
      </c>
      <c r="AK104" t="s">
        <v>200</v>
      </c>
      <c r="AL104">
        <v>143.5</v>
      </c>
      <c r="AM104">
        <v>20091114</v>
      </c>
      <c r="AN104" t="s">
        <v>138</v>
      </c>
      <c r="AO104" t="s">
        <v>186</v>
      </c>
      <c r="AP104" t="s">
        <v>1271</v>
      </c>
      <c r="AQ104">
        <v>40</v>
      </c>
      <c r="AR104">
        <v>71.72</v>
      </c>
      <c r="AS104">
        <v>66.83</v>
      </c>
      <c r="AT104">
        <v>10.86</v>
      </c>
      <c r="AU104">
        <v>10.32</v>
      </c>
      <c r="AV104">
        <v>10.47</v>
      </c>
      <c r="AW104">
        <v>40</v>
      </c>
      <c r="AX104" t="s">
        <v>1285</v>
      </c>
      <c r="AY104">
        <v>40</v>
      </c>
      <c r="AZ104">
        <v>4</v>
      </c>
      <c r="BA104">
        <v>4.2</v>
      </c>
      <c r="BB104">
        <v>8.1999999999999993</v>
      </c>
      <c r="BC104">
        <v>0</v>
      </c>
      <c r="BD104">
        <v>3144</v>
      </c>
      <c r="BE104">
        <v>3153</v>
      </c>
      <c r="BF104">
        <v>3150</v>
      </c>
      <c r="BG104">
        <v>13.4</v>
      </c>
      <c r="BH104">
        <v>13.5</v>
      </c>
      <c r="BI104">
        <v>13.4</v>
      </c>
      <c r="BJ104">
        <v>2.23</v>
      </c>
      <c r="BK104">
        <v>2.2599999999999998</v>
      </c>
      <c r="BL104">
        <v>2.25</v>
      </c>
      <c r="BM104">
        <v>5267.2</v>
      </c>
      <c r="BN104">
        <v>5827.1</v>
      </c>
      <c r="BO104">
        <v>5576</v>
      </c>
      <c r="BP104">
        <v>1891.4</v>
      </c>
      <c r="BQ104">
        <v>2341.9</v>
      </c>
      <c r="BR104">
        <v>2203.9</v>
      </c>
      <c r="BS104">
        <v>832</v>
      </c>
      <c r="BT104">
        <v>874</v>
      </c>
      <c r="BU104">
        <v>850</v>
      </c>
      <c r="BV104">
        <v>143.5</v>
      </c>
      <c r="BW104">
        <v>143.5</v>
      </c>
      <c r="BX104">
        <v>143.5</v>
      </c>
      <c r="BY104">
        <v>87.6</v>
      </c>
      <c r="BZ104">
        <v>88.2</v>
      </c>
      <c r="CA104">
        <v>87.9</v>
      </c>
      <c r="CB104">
        <v>93.2</v>
      </c>
      <c r="CC104">
        <v>93.7</v>
      </c>
      <c r="CD104">
        <v>93.5</v>
      </c>
      <c r="CE104">
        <v>5.5</v>
      </c>
      <c r="CF104">
        <v>5.8</v>
      </c>
      <c r="CG104">
        <v>5.6</v>
      </c>
      <c r="CH104">
        <v>32.9</v>
      </c>
      <c r="CI104">
        <v>39.9</v>
      </c>
      <c r="CJ104">
        <v>37.1</v>
      </c>
      <c r="CK104">
        <v>271</v>
      </c>
      <c r="CL104">
        <v>276</v>
      </c>
      <c r="CM104">
        <v>273</v>
      </c>
      <c r="CN104">
        <v>10.4</v>
      </c>
      <c r="CO104">
        <v>11.5</v>
      </c>
      <c r="CP104">
        <v>10.8</v>
      </c>
      <c r="CQ104">
        <v>0.2</v>
      </c>
      <c r="CR104">
        <v>0.2</v>
      </c>
      <c r="CS104">
        <v>0.2</v>
      </c>
      <c r="CT104">
        <v>0.48</v>
      </c>
      <c r="CU104">
        <v>0.55000000000000004</v>
      </c>
      <c r="CV104">
        <v>0.5</v>
      </c>
      <c r="CW104">
        <v>35</v>
      </c>
      <c r="CX104">
        <v>35</v>
      </c>
      <c r="CY104">
        <v>35</v>
      </c>
      <c r="CZ104">
        <v>202.5</v>
      </c>
      <c r="DA104">
        <v>231.3</v>
      </c>
      <c r="DB104">
        <v>220.7</v>
      </c>
      <c r="DC104">
        <v>1660</v>
      </c>
      <c r="DD104">
        <v>720</v>
      </c>
      <c r="DE104">
        <v>540</v>
      </c>
      <c r="DF104">
        <v>1800</v>
      </c>
      <c r="DG104">
        <v>6.6000000000000003E-2</v>
      </c>
      <c r="DH104">
        <v>7.1099999999999997E-2</v>
      </c>
      <c r="DI104">
        <v>6.9199999999999998E-2</v>
      </c>
      <c r="DJ104">
        <v>8.6400000000000005E-2</v>
      </c>
      <c r="DK104">
        <v>0.1016</v>
      </c>
      <c r="DL104">
        <v>9.4600000000000004E-2</v>
      </c>
      <c r="DM104">
        <v>6.0999999999999999E-2</v>
      </c>
      <c r="DN104">
        <v>6.3500000000000001E-2</v>
      </c>
      <c r="DO104">
        <v>6.2199999999999998E-2</v>
      </c>
      <c r="DP104">
        <v>5.5899999999999998E-2</v>
      </c>
      <c r="DQ104">
        <v>6.3500000000000001E-2</v>
      </c>
      <c r="DR104">
        <v>5.9700000000000003E-2</v>
      </c>
      <c r="DS104">
        <v>5.8400000000000001E-2</v>
      </c>
      <c r="DT104">
        <v>6.0999999999999999E-2</v>
      </c>
      <c r="DU104">
        <v>5.9700000000000003E-2</v>
      </c>
      <c r="DV104">
        <v>2.5000000000000001E-3</v>
      </c>
      <c r="DW104">
        <v>5</v>
      </c>
      <c r="DX104">
        <v>3.8100000000000002E-2</v>
      </c>
      <c r="DY104" t="s">
        <v>1151</v>
      </c>
      <c r="DZ104">
        <v>320</v>
      </c>
      <c r="EA104">
        <v>8252</v>
      </c>
      <c r="EB104" t="s">
        <v>188</v>
      </c>
      <c r="EC104">
        <v>1236</v>
      </c>
      <c r="ED104">
        <v>2405</v>
      </c>
      <c r="EE104" t="s">
        <v>965</v>
      </c>
      <c r="EF104" t="s">
        <v>1286</v>
      </c>
      <c r="EG104">
        <v>20091116</v>
      </c>
      <c r="EH104" t="s">
        <v>208</v>
      </c>
      <c r="EI104">
        <v>320</v>
      </c>
      <c r="EJ104" t="s">
        <v>1233</v>
      </c>
    </row>
    <row r="105" spans="1:140">
      <c r="A105" t="s">
        <v>160</v>
      </c>
      <c r="B105">
        <v>3</v>
      </c>
      <c r="C105">
        <v>25.7</v>
      </c>
      <c r="D105">
        <v>71954</v>
      </c>
      <c r="E105" t="s">
        <v>577</v>
      </c>
      <c r="F105" t="s">
        <v>145</v>
      </c>
      <c r="G105">
        <v>20091119</v>
      </c>
      <c r="H105" t="s">
        <v>1046</v>
      </c>
      <c r="I105" t="s">
        <v>236</v>
      </c>
      <c r="J105">
        <v>20091123</v>
      </c>
      <c r="K105">
        <v>20100519</v>
      </c>
      <c r="L105">
        <v>100</v>
      </c>
      <c r="N105" s="2">
        <f t="shared" si="22"/>
        <v>0</v>
      </c>
      <c r="O105" s="27">
        <f t="shared" si="23"/>
        <v>1.9384999999999999</v>
      </c>
      <c r="P105">
        <v>1.9384999999999999</v>
      </c>
      <c r="Q105">
        <f t="shared" si="24"/>
        <v>0.48412546920445354</v>
      </c>
      <c r="R105">
        <f t="shared" si="25"/>
        <v>0</v>
      </c>
      <c r="S105">
        <f t="shared" si="26"/>
        <v>1.9384999999999999</v>
      </c>
      <c r="T105" s="36">
        <f t="shared" si="27"/>
        <v>26.4</v>
      </c>
      <c r="U105">
        <f t="shared" si="28"/>
        <v>0.4841254693103047</v>
      </c>
      <c r="V105" s="26">
        <f t="shared" si="29"/>
        <v>-0.4841254693103047</v>
      </c>
      <c r="W105" s="25">
        <f t="shared" si="30"/>
        <v>1.817968163362119</v>
      </c>
      <c r="X105" s="36">
        <f t="shared" si="31"/>
        <v>28.72380225268946</v>
      </c>
      <c r="Y105">
        <f t="shared" si="32"/>
        <v>1.817968163362119</v>
      </c>
      <c r="Z105">
        <f t="shared" si="33"/>
        <v>0</v>
      </c>
      <c r="AA105">
        <f t="shared" si="34"/>
        <v>0.4841254693103047</v>
      </c>
      <c r="AB105">
        <f t="shared" si="35"/>
        <v>0</v>
      </c>
      <c r="AC105">
        <f t="shared" si="36"/>
        <v>1</v>
      </c>
      <c r="AD105">
        <f t="shared" si="37"/>
        <v>1</v>
      </c>
      <c r="AE105">
        <f t="shared" si="38"/>
        <v>0</v>
      </c>
      <c r="AF105">
        <f t="shared" si="39"/>
        <v>0</v>
      </c>
      <c r="AG105" s="2">
        <f t="shared" si="40"/>
        <v>-1.734</v>
      </c>
      <c r="AH105" s="2">
        <f t="shared" si="41"/>
        <v>1.734</v>
      </c>
      <c r="AI105" s="2">
        <f t="shared" si="42"/>
        <v>-2.0659999999999998</v>
      </c>
      <c r="AJ105" s="2">
        <f t="shared" si="43"/>
        <v>2.0659999999999998</v>
      </c>
      <c r="AK105" t="s">
        <v>200</v>
      </c>
      <c r="AL105">
        <v>143.5</v>
      </c>
      <c r="AM105">
        <v>20091117</v>
      </c>
      <c r="AN105" t="s">
        <v>138</v>
      </c>
      <c r="AO105" t="s">
        <v>597</v>
      </c>
      <c r="AP105" t="s">
        <v>1271</v>
      </c>
      <c r="AQ105">
        <v>40</v>
      </c>
      <c r="AR105">
        <v>59.03</v>
      </c>
      <c r="AS105">
        <v>53.48</v>
      </c>
      <c r="AT105">
        <v>10.19</v>
      </c>
      <c r="AU105">
        <v>9.32</v>
      </c>
      <c r="AV105">
        <v>9.48</v>
      </c>
      <c r="AW105">
        <v>60</v>
      </c>
      <c r="AX105" t="s">
        <v>1289</v>
      </c>
      <c r="AY105">
        <v>40</v>
      </c>
      <c r="AZ105">
        <v>13.3</v>
      </c>
      <c r="BA105">
        <v>12.4</v>
      </c>
      <c r="BB105">
        <v>25.7</v>
      </c>
      <c r="BC105">
        <v>0</v>
      </c>
      <c r="BD105">
        <v>3147</v>
      </c>
      <c r="BE105">
        <v>3153</v>
      </c>
      <c r="BF105">
        <v>3150</v>
      </c>
      <c r="BG105">
        <v>13.4</v>
      </c>
      <c r="BH105">
        <v>13.5</v>
      </c>
      <c r="BI105">
        <v>13.4</v>
      </c>
      <c r="BJ105">
        <v>2.2200000000000002</v>
      </c>
      <c r="BK105">
        <v>2.27</v>
      </c>
      <c r="BL105">
        <v>2.25</v>
      </c>
      <c r="BM105">
        <v>4398.8</v>
      </c>
      <c r="BN105">
        <v>5571.3</v>
      </c>
      <c r="BO105">
        <v>5069.8999999999996</v>
      </c>
      <c r="BP105">
        <v>1966</v>
      </c>
      <c r="BQ105">
        <v>2181.8000000000002</v>
      </c>
      <c r="BR105">
        <v>2066.6999999999998</v>
      </c>
      <c r="BS105">
        <v>827</v>
      </c>
      <c r="BT105">
        <v>876</v>
      </c>
      <c r="BU105">
        <v>850</v>
      </c>
      <c r="BV105">
        <v>143.4</v>
      </c>
      <c r="BW105">
        <v>143.6</v>
      </c>
      <c r="BX105">
        <v>143.5</v>
      </c>
      <c r="BY105">
        <v>87.4</v>
      </c>
      <c r="BZ105">
        <v>88.1</v>
      </c>
      <c r="CA105">
        <v>87.9</v>
      </c>
      <c r="CB105">
        <v>93.2</v>
      </c>
      <c r="CC105">
        <v>93.7</v>
      </c>
      <c r="CD105">
        <v>93.5</v>
      </c>
      <c r="CE105">
        <v>5.5</v>
      </c>
      <c r="CF105">
        <v>5.8</v>
      </c>
      <c r="CG105">
        <v>5.6</v>
      </c>
      <c r="CH105">
        <v>27</v>
      </c>
      <c r="CI105">
        <v>36.6</v>
      </c>
      <c r="CJ105">
        <v>33</v>
      </c>
      <c r="CK105">
        <v>272</v>
      </c>
      <c r="CL105">
        <v>276</v>
      </c>
      <c r="CM105">
        <v>274</v>
      </c>
      <c r="CN105">
        <v>8</v>
      </c>
      <c r="CO105">
        <v>12.2</v>
      </c>
      <c r="CP105">
        <v>9.6</v>
      </c>
      <c r="CQ105">
        <v>0.5</v>
      </c>
      <c r="CR105">
        <v>0.7</v>
      </c>
      <c r="CS105">
        <v>0.5</v>
      </c>
      <c r="CT105">
        <v>0.42</v>
      </c>
      <c r="CU105">
        <v>0.57999999999999996</v>
      </c>
      <c r="CV105">
        <v>0.5</v>
      </c>
      <c r="CW105">
        <v>35</v>
      </c>
      <c r="CX105">
        <v>35</v>
      </c>
      <c r="CY105">
        <v>35</v>
      </c>
      <c r="CZ105">
        <v>114.6</v>
      </c>
      <c r="DA105">
        <v>162.30000000000001</v>
      </c>
      <c r="DB105">
        <v>139.4</v>
      </c>
      <c r="DC105">
        <v>1660</v>
      </c>
      <c r="DD105">
        <v>720</v>
      </c>
      <c r="DE105">
        <v>540</v>
      </c>
      <c r="DF105">
        <v>1780</v>
      </c>
      <c r="DG105">
        <v>6.3500000000000001E-2</v>
      </c>
      <c r="DH105">
        <v>8.3799999999999999E-2</v>
      </c>
      <c r="DI105">
        <v>7.4300000000000005E-2</v>
      </c>
      <c r="DJ105">
        <v>0.1118</v>
      </c>
      <c r="DK105">
        <v>0.1168</v>
      </c>
      <c r="DL105">
        <v>0.1143</v>
      </c>
      <c r="DM105">
        <v>7.1099999999999997E-2</v>
      </c>
      <c r="DN105">
        <v>7.1099999999999997E-2</v>
      </c>
      <c r="DO105">
        <v>7.1099999999999997E-2</v>
      </c>
      <c r="DP105">
        <v>6.8599999999999994E-2</v>
      </c>
      <c r="DQ105">
        <v>7.1099999999999997E-2</v>
      </c>
      <c r="DR105">
        <v>6.9800000000000001E-2</v>
      </c>
      <c r="DS105">
        <v>6.6000000000000003E-2</v>
      </c>
      <c r="DT105">
        <v>7.1099999999999997E-2</v>
      </c>
      <c r="DU105">
        <v>6.8599999999999994E-2</v>
      </c>
      <c r="DV105">
        <v>0</v>
      </c>
      <c r="DW105">
        <v>4</v>
      </c>
      <c r="DX105">
        <v>5.0799999999999998E-2</v>
      </c>
      <c r="DY105" t="s">
        <v>1222</v>
      </c>
      <c r="DZ105">
        <v>152</v>
      </c>
      <c r="EA105">
        <v>8252</v>
      </c>
      <c r="EB105" t="s">
        <v>188</v>
      </c>
      <c r="EC105" t="s">
        <v>1205</v>
      </c>
      <c r="ED105">
        <v>2405</v>
      </c>
      <c r="EE105" t="s">
        <v>965</v>
      </c>
      <c r="EF105">
        <v>385</v>
      </c>
      <c r="EG105">
        <v>20091119</v>
      </c>
      <c r="EH105" t="s">
        <v>1046</v>
      </c>
      <c r="EI105">
        <v>152</v>
      </c>
      <c r="EJ105" t="s">
        <v>1233</v>
      </c>
    </row>
    <row r="106" spans="1:140">
      <c r="A106" t="s">
        <v>160</v>
      </c>
      <c r="B106">
        <v>4</v>
      </c>
      <c r="C106">
        <v>11.2</v>
      </c>
      <c r="D106">
        <v>73386</v>
      </c>
      <c r="E106" t="s">
        <v>144</v>
      </c>
      <c r="F106" t="s">
        <v>145</v>
      </c>
      <c r="G106">
        <v>20100128</v>
      </c>
      <c r="H106" t="s">
        <v>195</v>
      </c>
      <c r="I106" t="s">
        <v>236</v>
      </c>
      <c r="J106">
        <v>20100129</v>
      </c>
      <c r="K106">
        <v>20100728</v>
      </c>
      <c r="L106">
        <v>101</v>
      </c>
      <c r="N106" s="2">
        <f t="shared" si="22"/>
        <v>0</v>
      </c>
      <c r="O106" s="27">
        <f t="shared" si="23"/>
        <v>1.25</v>
      </c>
      <c r="P106">
        <v>1.25</v>
      </c>
      <c r="Q106">
        <f t="shared" si="24"/>
        <v>0.63730037536356288</v>
      </c>
      <c r="R106">
        <f t="shared" si="25"/>
        <v>-0.63730037536356288</v>
      </c>
      <c r="S106">
        <f t="shared" si="26"/>
        <v>1.25</v>
      </c>
      <c r="T106" s="36">
        <f t="shared" si="27"/>
        <v>29.459041801745101</v>
      </c>
      <c r="U106">
        <f t="shared" si="28"/>
        <v>0.63730037544824381</v>
      </c>
      <c r="V106" s="26">
        <f t="shared" si="29"/>
        <v>-0.63730037544824381</v>
      </c>
      <c r="W106" s="25">
        <f t="shared" si="30"/>
        <v>0.76587453068969524</v>
      </c>
      <c r="X106" s="36">
        <f t="shared" si="31"/>
        <v>29.459041802151567</v>
      </c>
      <c r="Y106">
        <f t="shared" si="32"/>
        <v>0.76587453068969524</v>
      </c>
      <c r="Z106">
        <f t="shared" si="33"/>
        <v>0</v>
      </c>
      <c r="AA106">
        <f t="shared" si="34"/>
        <v>0.63730037544824381</v>
      </c>
      <c r="AB106">
        <f t="shared" si="35"/>
        <v>0</v>
      </c>
      <c r="AC106">
        <f t="shared" si="36"/>
        <v>0</v>
      </c>
      <c r="AD106">
        <f t="shared" si="37"/>
        <v>0</v>
      </c>
      <c r="AE106">
        <f t="shared" si="38"/>
        <v>0</v>
      </c>
      <c r="AF106">
        <f t="shared" si="39"/>
        <v>0</v>
      </c>
      <c r="AG106" s="2">
        <f t="shared" si="40"/>
        <v>-1.734</v>
      </c>
      <c r="AH106" s="2">
        <f t="shared" si="41"/>
        <v>1.734</v>
      </c>
      <c r="AI106" s="2">
        <f t="shared" si="42"/>
        <v>-2.0659999999999998</v>
      </c>
      <c r="AJ106" s="2">
        <f t="shared" si="43"/>
        <v>2.0659999999999998</v>
      </c>
      <c r="AK106" t="s">
        <v>147</v>
      </c>
      <c r="AL106">
        <v>143.5</v>
      </c>
      <c r="AM106">
        <v>20100126</v>
      </c>
      <c r="AN106" t="s">
        <v>138</v>
      </c>
      <c r="AO106" t="s">
        <v>307</v>
      </c>
      <c r="AP106" t="s">
        <v>1296</v>
      </c>
      <c r="AQ106">
        <v>40</v>
      </c>
      <c r="AR106">
        <v>71.97</v>
      </c>
      <c r="AS106">
        <v>67</v>
      </c>
      <c r="AT106">
        <v>10.94</v>
      </c>
      <c r="AU106">
        <v>10.29</v>
      </c>
      <c r="AV106">
        <v>10.42</v>
      </c>
      <c r="AW106">
        <v>90</v>
      </c>
      <c r="AX106" t="s">
        <v>1299</v>
      </c>
      <c r="AY106">
        <v>40</v>
      </c>
      <c r="AZ106">
        <v>4.8</v>
      </c>
      <c r="BA106">
        <v>6.4</v>
      </c>
      <c r="BB106">
        <v>11.2</v>
      </c>
      <c r="BC106">
        <v>0</v>
      </c>
      <c r="BD106">
        <v>3145</v>
      </c>
      <c r="BE106">
        <v>3158</v>
      </c>
      <c r="BF106">
        <v>3150</v>
      </c>
      <c r="BG106">
        <v>13</v>
      </c>
      <c r="BH106">
        <v>13.6</v>
      </c>
      <c r="BI106">
        <v>13.2</v>
      </c>
      <c r="BJ106">
        <v>2.1800000000000002</v>
      </c>
      <c r="BK106">
        <v>2.27</v>
      </c>
      <c r="BL106">
        <v>2.2400000000000002</v>
      </c>
      <c r="BM106">
        <v>4128.2</v>
      </c>
      <c r="BN106">
        <v>4583.1000000000004</v>
      </c>
      <c r="BO106">
        <v>4429.6000000000004</v>
      </c>
      <c r="BP106">
        <v>1912.9</v>
      </c>
      <c r="BQ106">
        <v>2153.5</v>
      </c>
      <c r="BR106">
        <v>2039.6</v>
      </c>
      <c r="BS106">
        <v>833</v>
      </c>
      <c r="BT106">
        <v>870</v>
      </c>
      <c r="BU106">
        <v>849</v>
      </c>
      <c r="BV106">
        <v>143.5</v>
      </c>
      <c r="BW106">
        <v>143.5</v>
      </c>
      <c r="BX106">
        <v>143.5</v>
      </c>
      <c r="BY106">
        <v>87.2</v>
      </c>
      <c r="BZ106">
        <v>88.1</v>
      </c>
      <c r="CA106">
        <v>87.9</v>
      </c>
      <c r="CB106">
        <v>93</v>
      </c>
      <c r="CC106">
        <v>93.7</v>
      </c>
      <c r="CD106">
        <v>93.5</v>
      </c>
      <c r="CE106">
        <v>5.4</v>
      </c>
      <c r="CF106">
        <v>5.8</v>
      </c>
      <c r="CG106">
        <v>5.6</v>
      </c>
      <c r="CH106">
        <v>30.1</v>
      </c>
      <c r="CI106">
        <v>39.799999999999997</v>
      </c>
      <c r="CJ106">
        <v>35.299999999999997</v>
      </c>
      <c r="CK106">
        <v>269</v>
      </c>
      <c r="CL106">
        <v>283</v>
      </c>
      <c r="CM106">
        <v>275</v>
      </c>
      <c r="CN106">
        <v>6.5</v>
      </c>
      <c r="CO106">
        <v>7.4</v>
      </c>
      <c r="CP106">
        <v>6.6</v>
      </c>
      <c r="CQ106">
        <v>1.2</v>
      </c>
      <c r="CR106">
        <v>1.4</v>
      </c>
      <c r="CS106">
        <v>1.2</v>
      </c>
      <c r="CT106">
        <v>0.46</v>
      </c>
      <c r="CU106">
        <v>0.53</v>
      </c>
      <c r="CV106">
        <v>0.5</v>
      </c>
      <c r="CW106">
        <v>35</v>
      </c>
      <c r="CX106">
        <v>35</v>
      </c>
      <c r="CY106">
        <v>35</v>
      </c>
      <c r="CZ106">
        <v>232.5</v>
      </c>
      <c r="DA106">
        <v>284</v>
      </c>
      <c r="DB106">
        <v>249.2</v>
      </c>
      <c r="DC106">
        <v>1660</v>
      </c>
      <c r="DD106">
        <v>720</v>
      </c>
      <c r="DE106">
        <v>540</v>
      </c>
      <c r="DF106">
        <v>1750</v>
      </c>
      <c r="DG106">
        <v>7.3700000000000002E-2</v>
      </c>
      <c r="DH106">
        <v>8.3799999999999999E-2</v>
      </c>
      <c r="DI106">
        <v>7.8700000000000006E-2</v>
      </c>
      <c r="DJ106">
        <v>9.1399999999999995E-2</v>
      </c>
      <c r="DK106">
        <v>0.1016</v>
      </c>
      <c r="DL106">
        <v>9.6500000000000002E-2</v>
      </c>
      <c r="DM106">
        <v>6.3500000000000001E-2</v>
      </c>
      <c r="DN106">
        <v>6.3500000000000001E-2</v>
      </c>
      <c r="DO106">
        <v>6.3500000000000001E-2</v>
      </c>
      <c r="DP106">
        <v>5.0799999999999998E-2</v>
      </c>
      <c r="DQ106">
        <v>5.0799999999999998E-2</v>
      </c>
      <c r="DR106">
        <v>5.0799999999999998E-2</v>
      </c>
      <c r="DS106">
        <v>5.33E-2</v>
      </c>
      <c r="DT106">
        <v>5.33E-2</v>
      </c>
      <c r="DU106">
        <v>5.33E-2</v>
      </c>
      <c r="DV106">
        <v>0</v>
      </c>
      <c r="DW106">
        <v>12</v>
      </c>
      <c r="DX106">
        <v>4.8300000000000003E-2</v>
      </c>
      <c r="DY106">
        <v>205</v>
      </c>
      <c r="DZ106">
        <v>205</v>
      </c>
      <c r="EA106">
        <v>8252</v>
      </c>
      <c r="EB106" t="s">
        <v>188</v>
      </c>
      <c r="EC106">
        <v>1077</v>
      </c>
      <c r="ED106">
        <v>2405</v>
      </c>
      <c r="EE106" t="s">
        <v>965</v>
      </c>
      <c r="EF106" t="s">
        <v>1241</v>
      </c>
      <c r="EG106">
        <v>20100128</v>
      </c>
      <c r="EH106" t="s">
        <v>195</v>
      </c>
      <c r="EI106" t="s">
        <v>1298</v>
      </c>
      <c r="EJ106" t="s">
        <v>1233</v>
      </c>
    </row>
    <row r="107" spans="1:140">
      <c r="A107" t="s">
        <v>160</v>
      </c>
      <c r="B107">
        <v>5</v>
      </c>
      <c r="C107">
        <v>12.8</v>
      </c>
      <c r="D107">
        <v>73387</v>
      </c>
      <c r="E107" t="s">
        <v>144</v>
      </c>
      <c r="F107" t="s">
        <v>145</v>
      </c>
      <c r="G107">
        <v>20100301</v>
      </c>
      <c r="H107" t="s">
        <v>237</v>
      </c>
      <c r="I107" t="s">
        <v>236</v>
      </c>
      <c r="J107">
        <v>20100303</v>
      </c>
      <c r="K107">
        <v>20100901</v>
      </c>
      <c r="L107">
        <v>102</v>
      </c>
      <c r="N107" s="2">
        <f t="shared" si="22"/>
        <v>0</v>
      </c>
      <c r="O107" s="27">
        <f t="shared" si="23"/>
        <v>1.9397</v>
      </c>
      <c r="P107">
        <v>1.9397</v>
      </c>
      <c r="Q107">
        <f t="shared" si="24"/>
        <v>0.89778030029085043</v>
      </c>
      <c r="R107">
        <f t="shared" si="25"/>
        <v>-0.89778030029085043</v>
      </c>
      <c r="S107">
        <f t="shared" si="26"/>
        <v>1.3023996246364371</v>
      </c>
      <c r="T107" s="36">
        <f t="shared" si="27"/>
        <v>30.709345441396081</v>
      </c>
      <c r="U107">
        <f t="shared" si="28"/>
        <v>0.89778030035859513</v>
      </c>
      <c r="V107" s="26">
        <f t="shared" si="29"/>
        <v>-0.89778030035859513</v>
      </c>
      <c r="W107" s="25">
        <f t="shared" si="30"/>
        <v>1.3023996245517562</v>
      </c>
      <c r="X107" s="36">
        <f t="shared" si="31"/>
        <v>30.709345441721254</v>
      </c>
      <c r="Y107">
        <f t="shared" si="32"/>
        <v>1.3023996245517562</v>
      </c>
      <c r="Z107">
        <f t="shared" si="33"/>
        <v>0</v>
      </c>
      <c r="AA107">
        <f t="shared" si="34"/>
        <v>0.89778030035859513</v>
      </c>
      <c r="AB107">
        <f t="shared" si="35"/>
        <v>0</v>
      </c>
      <c r="AC107">
        <f t="shared" si="36"/>
        <v>0</v>
      </c>
      <c r="AD107">
        <f t="shared" si="37"/>
        <v>0</v>
      </c>
      <c r="AE107">
        <f t="shared" si="38"/>
        <v>0</v>
      </c>
      <c r="AF107">
        <f t="shared" si="39"/>
        <v>0</v>
      </c>
      <c r="AG107" s="2">
        <f t="shared" si="40"/>
        <v>-1.734</v>
      </c>
      <c r="AH107" s="2">
        <f t="shared" si="41"/>
        <v>1.734</v>
      </c>
      <c r="AI107" s="2">
        <f t="shared" si="42"/>
        <v>-2.0659999999999998</v>
      </c>
      <c r="AJ107" s="2">
        <f t="shared" si="43"/>
        <v>2.0659999999999998</v>
      </c>
      <c r="AK107" t="s">
        <v>200</v>
      </c>
      <c r="AL107">
        <v>143.5</v>
      </c>
      <c r="AM107">
        <v>20100227</v>
      </c>
      <c r="AN107" t="s">
        <v>138</v>
      </c>
      <c r="AO107" t="s">
        <v>1300</v>
      </c>
      <c r="AP107" t="s">
        <v>1296</v>
      </c>
      <c r="AQ107">
        <v>40</v>
      </c>
      <c r="AR107">
        <v>71.680000000000007</v>
      </c>
      <c r="AS107">
        <v>66.650000000000006</v>
      </c>
      <c r="AT107">
        <v>10.96</v>
      </c>
      <c r="AU107">
        <v>10.24</v>
      </c>
      <c r="AV107">
        <v>10.32</v>
      </c>
      <c r="AW107">
        <v>140</v>
      </c>
      <c r="AX107" t="s">
        <v>1301</v>
      </c>
      <c r="AY107">
        <v>40</v>
      </c>
      <c r="AZ107">
        <v>8</v>
      </c>
      <c r="BA107">
        <v>4.8</v>
      </c>
      <c r="BB107">
        <v>12.8</v>
      </c>
      <c r="BC107">
        <v>0</v>
      </c>
      <c r="BD107">
        <v>3145</v>
      </c>
      <c r="BE107">
        <v>3156</v>
      </c>
      <c r="BF107">
        <v>3150</v>
      </c>
      <c r="BG107">
        <v>13.3</v>
      </c>
      <c r="BH107">
        <v>13.7</v>
      </c>
      <c r="BI107">
        <v>13.4</v>
      </c>
      <c r="BJ107">
        <v>2.14</v>
      </c>
      <c r="BK107">
        <v>2.35</v>
      </c>
      <c r="BL107">
        <v>2.2400000000000002</v>
      </c>
      <c r="BM107">
        <v>5406.7</v>
      </c>
      <c r="BN107">
        <v>5976.2</v>
      </c>
      <c r="BO107">
        <v>5683</v>
      </c>
      <c r="BP107">
        <v>1897.5</v>
      </c>
      <c r="BQ107">
        <v>2128.5</v>
      </c>
      <c r="BR107">
        <v>2045.9</v>
      </c>
      <c r="BS107">
        <v>833</v>
      </c>
      <c r="BT107">
        <v>867</v>
      </c>
      <c r="BU107">
        <v>849</v>
      </c>
      <c r="BV107">
        <v>143.4</v>
      </c>
      <c r="BW107">
        <v>143.6</v>
      </c>
      <c r="BX107">
        <v>143.5</v>
      </c>
      <c r="BY107">
        <v>87</v>
      </c>
      <c r="BZ107">
        <v>88.7</v>
      </c>
      <c r="CA107">
        <v>87.9</v>
      </c>
      <c r="CB107">
        <v>92.5</v>
      </c>
      <c r="CC107">
        <v>94.4</v>
      </c>
      <c r="CD107">
        <v>93.5</v>
      </c>
      <c r="CE107">
        <v>5.2</v>
      </c>
      <c r="CF107">
        <v>5.9</v>
      </c>
      <c r="CG107">
        <v>5.6</v>
      </c>
      <c r="CH107">
        <v>34.799999999999997</v>
      </c>
      <c r="CI107">
        <v>54.6</v>
      </c>
      <c r="CJ107">
        <v>42.7</v>
      </c>
      <c r="CK107">
        <v>268</v>
      </c>
      <c r="CL107">
        <v>276</v>
      </c>
      <c r="CM107">
        <v>274</v>
      </c>
      <c r="CN107">
        <v>9.9</v>
      </c>
      <c r="CO107">
        <v>11.1</v>
      </c>
      <c r="CP107">
        <v>10.5</v>
      </c>
      <c r="CQ107">
        <v>0.1</v>
      </c>
      <c r="CR107">
        <v>0.2</v>
      </c>
      <c r="CS107">
        <v>0.1</v>
      </c>
      <c r="CT107">
        <v>0.46</v>
      </c>
      <c r="CU107">
        <v>0.55000000000000004</v>
      </c>
      <c r="CV107">
        <v>0.5</v>
      </c>
      <c r="CW107">
        <v>35</v>
      </c>
      <c r="CX107">
        <v>35</v>
      </c>
      <c r="CY107">
        <v>35</v>
      </c>
      <c r="CZ107">
        <v>148.80000000000001</v>
      </c>
      <c r="DA107">
        <v>187.1</v>
      </c>
      <c r="DB107">
        <v>168.4</v>
      </c>
      <c r="DC107">
        <v>1660</v>
      </c>
      <c r="DD107">
        <v>720</v>
      </c>
      <c r="DE107">
        <v>540</v>
      </c>
      <c r="DF107">
        <v>1700</v>
      </c>
      <c r="DG107">
        <v>6.6000000000000003E-2</v>
      </c>
      <c r="DH107">
        <v>7.8700000000000006E-2</v>
      </c>
      <c r="DI107">
        <v>7.2400000000000006E-2</v>
      </c>
      <c r="DJ107">
        <v>9.9099999999999994E-2</v>
      </c>
      <c r="DK107">
        <v>0.1016</v>
      </c>
      <c r="DL107">
        <v>9.9699999999999997E-2</v>
      </c>
      <c r="DM107">
        <v>6.0999999999999999E-2</v>
      </c>
      <c r="DN107">
        <v>6.6000000000000003E-2</v>
      </c>
      <c r="DO107">
        <v>6.3500000000000001E-2</v>
      </c>
      <c r="DP107">
        <v>5.0799999999999998E-2</v>
      </c>
      <c r="DQ107">
        <v>6.6000000000000003E-2</v>
      </c>
      <c r="DR107">
        <v>5.8400000000000001E-2</v>
      </c>
      <c r="DS107">
        <v>6.0999999999999999E-2</v>
      </c>
      <c r="DT107">
        <v>6.3500000000000001E-2</v>
      </c>
      <c r="DU107">
        <v>6.2199999999999998E-2</v>
      </c>
      <c r="DV107">
        <v>2.5000000000000001E-3</v>
      </c>
      <c r="DW107">
        <v>1</v>
      </c>
      <c r="DX107">
        <v>3.8100000000000002E-2</v>
      </c>
      <c r="DY107" t="s">
        <v>1151</v>
      </c>
      <c r="DZ107">
        <v>320</v>
      </c>
      <c r="EA107">
        <v>8252</v>
      </c>
      <c r="EB107" t="s">
        <v>188</v>
      </c>
      <c r="EC107">
        <v>1230</v>
      </c>
      <c r="ED107">
        <v>2405</v>
      </c>
      <c r="EE107" t="s">
        <v>965</v>
      </c>
      <c r="EF107">
        <v>254</v>
      </c>
      <c r="EG107">
        <v>20100301</v>
      </c>
      <c r="EH107" t="s">
        <v>237</v>
      </c>
      <c r="EI107">
        <v>320</v>
      </c>
      <c r="EJ107" t="s">
        <v>1233</v>
      </c>
    </row>
    <row r="108" spans="1:140">
      <c r="N108" s="34">
        <f>SUM(N6:N107)</f>
        <v>1</v>
      </c>
      <c r="S108" s="17">
        <f>AVERAGE(S6:S107)</f>
        <v>8.5000221741019233E-3</v>
      </c>
      <c r="W108" s="17">
        <f>AVERAGE(W6:W107)</f>
        <v>1.8536616030650085E-2</v>
      </c>
      <c r="Z108" s="33">
        <f t="shared" ref="Z108:AF108" si="44">SUM(Z6:Z107)</f>
        <v>3</v>
      </c>
      <c r="AB108" s="18">
        <f t="shared" si="44"/>
        <v>3</v>
      </c>
      <c r="AC108">
        <f t="shared" si="44"/>
        <v>6</v>
      </c>
      <c r="AD108">
        <f t="shared" si="44"/>
        <v>17</v>
      </c>
      <c r="AE108" s="19">
        <f t="shared" si="44"/>
        <v>31</v>
      </c>
      <c r="AF108" s="19">
        <f t="shared" si="44"/>
        <v>36</v>
      </c>
    </row>
    <row r="109" spans="1:140">
      <c r="S109" s="17">
        <f>T$2+S108*T$3</f>
        <v>26.440800106435688</v>
      </c>
      <c r="W109" s="17">
        <f>X$2+W108*X$3</f>
        <v>26.48897575694712</v>
      </c>
      <c r="AC109" s="19">
        <f>AC108-AB108</f>
        <v>3</v>
      </c>
    </row>
    <row r="110" spans="1:140">
      <c r="S110" s="17">
        <f>STDEV(S6:S107)</f>
        <v>0.97580910674547083</v>
      </c>
      <c r="W110" s="17">
        <f>STDEV(W6:W107)</f>
        <v>0.98069019737428353</v>
      </c>
    </row>
    <row r="111" spans="1:140">
      <c r="S111" s="17">
        <f>SQRT(S108^2+S110^2)</f>
        <v>0.97584612679681937</v>
      </c>
      <c r="W111" s="17">
        <f>SQRT(W108^2+W110^2)</f>
        <v>0.98086536760142518</v>
      </c>
    </row>
    <row r="114" spans="1:140">
      <c r="Q114">
        <v>0</v>
      </c>
      <c r="R114">
        <v>0</v>
      </c>
      <c r="U114">
        <f>AVERAGE(P115:P117)</f>
        <v>0.14706666666666668</v>
      </c>
      <c r="V114">
        <f>-U114</f>
        <v>-0.14706666666666668</v>
      </c>
      <c r="AA114">
        <f>AVERAGE(P115:P117)</f>
        <v>0.14706666666666668</v>
      </c>
    </row>
    <row r="115" spans="1:140">
      <c r="A115" t="s">
        <v>126</v>
      </c>
      <c r="B115">
        <v>1</v>
      </c>
      <c r="C115">
        <v>5.8</v>
      </c>
      <c r="D115">
        <v>31522</v>
      </c>
      <c r="E115" t="s">
        <v>144</v>
      </c>
      <c r="F115" t="s">
        <v>145</v>
      </c>
      <c r="G115">
        <v>19980829</v>
      </c>
      <c r="H115" t="s">
        <v>146</v>
      </c>
      <c r="I115" t="s">
        <v>130</v>
      </c>
      <c r="J115">
        <v>19980901</v>
      </c>
      <c r="K115" t="s">
        <v>131</v>
      </c>
      <c r="L115">
        <v>1</v>
      </c>
      <c r="N115" s="2">
        <f t="shared" ref="N115" si="45">IF(ABS(P115)&gt;=N$3,1,0)</f>
        <v>0</v>
      </c>
      <c r="O115" s="27">
        <f>IF(ABS(P115-U114)&lt;=AB$3,P115,IF(ABS(P115-P116)&lt;=O$3,P115,IF(AND(P115&gt;=U114,(P115-P116)&gt;O$3),O$3+U114,IF(AND(P115&lt;U114,(P115-P116)&lt;-O$3),-O$3+U114,"error"))))</f>
        <v>-0.61760000000000004</v>
      </c>
      <c r="P115">
        <v>-0.61760000000000004</v>
      </c>
      <c r="Q115">
        <f t="shared" ref="Q115" si="46">P115*Q$3+(1-Q$3)*Q114</f>
        <v>-0.12352000000000002</v>
      </c>
      <c r="R115">
        <f t="shared" ref="R115:R178" si="47">IF(ABS(Q115)&gt;=R$3*R$2,-Q115,0)</f>
        <v>0</v>
      </c>
      <c r="S115">
        <f t="shared" ref="S115" si="48">P115+R114</f>
        <v>-0.61760000000000004</v>
      </c>
      <c r="T115" s="36">
        <f t="shared" ref="T115" si="49">IF(R115=0,T$2,T$2+Q115*T$3)</f>
        <v>26.4</v>
      </c>
      <c r="U115">
        <f t="shared" ref="U115" si="50">U$3*O115+(1-U$3)*U114</f>
        <v>-5.8666666666666728E-3</v>
      </c>
      <c r="V115" s="26">
        <f t="shared" ref="V115:V178" si="51">-U115</f>
        <v>5.8666666666666728E-3</v>
      </c>
      <c r="W115" s="25">
        <f t="shared" ref="W115" si="52">O115+V114</f>
        <v>-0.76466666666666672</v>
      </c>
      <c r="X115" s="36">
        <f t="shared" ref="X115" si="53">IF(V115=0,X$2,X$2+U115*X$3)</f>
        <v>26.371839999999999</v>
      </c>
      <c r="Y115">
        <f t="shared" ref="Y115" si="54">O115-U114</f>
        <v>-0.76466666666666672</v>
      </c>
      <c r="Z115">
        <f t="shared" ref="Z115:Z178" si="55">IF(ABS(P115-AA114)&gt;Z$3,1,0)</f>
        <v>0</v>
      </c>
      <c r="AA115">
        <f t="shared" ref="AA115" si="56">P115*AA$3+(1-AA$3)*AA114</f>
        <v>-5.8666666666666728E-3</v>
      </c>
      <c r="AB115">
        <f t="shared" ref="AB115:AB178" si="57">IF(ABS(Y115)&gt;AB$3,1,0)</f>
        <v>0</v>
      </c>
      <c r="AC115">
        <f t="shared" ref="AC115" si="58">IF(ABS(Y115)&gt;AC$3,1,0)</f>
        <v>0</v>
      </c>
      <c r="AD115">
        <f t="shared" ref="AD115" si="59">IF(ABS(Y115)&gt;AD$3,1,0)</f>
        <v>0</v>
      </c>
      <c r="AE115">
        <f t="shared" ref="AE115" si="60">IF(AB114+AC114=0,IF(ABS(Y115)&lt;=AE$2,IF(ABS(U115)&lt;=AE$3,1,0),0),0)</f>
        <v>0</v>
      </c>
      <c r="AF115">
        <f t="shared" ref="AF115" si="61">IF(AB114+AC114=0,IF(ABS(Y115)&lt;=AF$2,IF(ABS(U115)&lt;=AF$3,1,0),0),0)</f>
        <v>0</v>
      </c>
      <c r="AG115" s="2">
        <f t="shared" ref="AG115" si="62">-AC$3</f>
        <v>-1.734</v>
      </c>
      <c r="AH115" s="2">
        <f t="shared" ref="AH115" si="63">AC$3</f>
        <v>1.734</v>
      </c>
      <c r="AI115" s="2">
        <f t="shared" ref="AI115" si="64">-AB$3</f>
        <v>-2.0659999999999998</v>
      </c>
      <c r="AJ115" s="2">
        <f t="shared" ref="AJ115" si="65">AB$3</f>
        <v>2.0659999999999998</v>
      </c>
      <c r="AK115" t="s">
        <v>147</v>
      </c>
      <c r="AL115">
        <v>143.5</v>
      </c>
      <c r="AM115">
        <v>19980827</v>
      </c>
      <c r="AN115" t="s">
        <v>138</v>
      </c>
      <c r="AO115" t="s">
        <v>148</v>
      </c>
      <c r="AP115">
        <v>9806249</v>
      </c>
      <c r="AQ115">
        <v>40</v>
      </c>
      <c r="AR115">
        <v>71.959999999999994</v>
      </c>
      <c r="AS115">
        <v>64.87</v>
      </c>
      <c r="AT115">
        <v>10.93</v>
      </c>
      <c r="AU115">
        <v>9.98</v>
      </c>
      <c r="AV115">
        <v>10.08</v>
      </c>
      <c r="AW115">
        <v>485</v>
      </c>
      <c r="AX115" t="s">
        <v>149</v>
      </c>
      <c r="AY115">
        <v>40</v>
      </c>
      <c r="AZ115">
        <v>3.3</v>
      </c>
      <c r="BA115">
        <v>2.5</v>
      </c>
      <c r="BB115">
        <v>5.8</v>
      </c>
      <c r="BC115">
        <v>0</v>
      </c>
      <c r="BD115">
        <v>3146</v>
      </c>
      <c r="BE115">
        <v>3160</v>
      </c>
      <c r="BF115">
        <v>3152.2</v>
      </c>
      <c r="BG115">
        <v>13</v>
      </c>
      <c r="BH115">
        <v>13.8</v>
      </c>
      <c r="BI115">
        <v>13.3</v>
      </c>
      <c r="BJ115">
        <v>2.13</v>
      </c>
      <c r="BK115">
        <v>2.2200000000000002</v>
      </c>
      <c r="BL115">
        <v>2.19</v>
      </c>
      <c r="BM115">
        <v>5.8</v>
      </c>
      <c r="BN115">
        <v>6.8</v>
      </c>
      <c r="BO115">
        <v>6.4</v>
      </c>
      <c r="BP115">
        <v>0</v>
      </c>
      <c r="BQ115">
        <v>0</v>
      </c>
      <c r="BR115">
        <v>0</v>
      </c>
      <c r="BS115">
        <v>832</v>
      </c>
      <c r="BT115">
        <v>875</v>
      </c>
      <c r="BU115">
        <v>854</v>
      </c>
      <c r="BV115">
        <v>142.80000000000001</v>
      </c>
      <c r="BW115">
        <v>143.30000000000001</v>
      </c>
      <c r="BX115">
        <v>143.30000000000001</v>
      </c>
      <c r="BY115">
        <v>87.2</v>
      </c>
      <c r="BZ115">
        <v>87.8</v>
      </c>
      <c r="CA115">
        <v>87.7</v>
      </c>
      <c r="CB115">
        <v>92.8</v>
      </c>
      <c r="CC115">
        <v>93.9</v>
      </c>
      <c r="CD115">
        <v>93.3</v>
      </c>
      <c r="CE115">
        <v>5</v>
      </c>
      <c r="CF115">
        <v>6.1</v>
      </c>
      <c r="CG115">
        <v>5.6</v>
      </c>
      <c r="CH115">
        <v>28.7</v>
      </c>
      <c r="CI115">
        <v>38.299999999999997</v>
      </c>
      <c r="CJ115">
        <v>33</v>
      </c>
      <c r="CK115">
        <v>276</v>
      </c>
      <c r="CL115">
        <v>276</v>
      </c>
      <c r="CM115">
        <v>276</v>
      </c>
      <c r="CN115">
        <v>3</v>
      </c>
      <c r="CO115">
        <v>9.8000000000000007</v>
      </c>
      <c r="CP115">
        <v>8.1999999999999993</v>
      </c>
      <c r="CQ115">
        <v>0.5</v>
      </c>
      <c r="CR115">
        <v>0.5</v>
      </c>
      <c r="CS115">
        <v>0.5</v>
      </c>
      <c r="CT115">
        <v>0.4</v>
      </c>
      <c r="CU115">
        <v>0.6</v>
      </c>
      <c r="CV115">
        <v>0.52</v>
      </c>
      <c r="CW115">
        <v>35</v>
      </c>
      <c r="CX115">
        <v>35</v>
      </c>
      <c r="CY115">
        <v>35</v>
      </c>
      <c r="CZ115">
        <v>138.69999999999999</v>
      </c>
      <c r="DA115">
        <v>212.4</v>
      </c>
      <c r="DB115">
        <v>173.3</v>
      </c>
      <c r="DC115">
        <v>1660</v>
      </c>
      <c r="DD115">
        <v>720</v>
      </c>
      <c r="DE115">
        <v>720</v>
      </c>
      <c r="DF115">
        <v>1175</v>
      </c>
      <c r="DG115">
        <v>6.8599999999999994E-2</v>
      </c>
      <c r="DH115">
        <v>6.8599999999999994E-2</v>
      </c>
      <c r="DI115">
        <v>6.8599999999999994E-2</v>
      </c>
      <c r="DJ115">
        <v>9.1399999999999995E-2</v>
      </c>
      <c r="DK115">
        <v>9.1399999999999995E-2</v>
      </c>
      <c r="DL115">
        <v>9.1399999999999995E-2</v>
      </c>
      <c r="DM115">
        <v>6.8599999999999994E-2</v>
      </c>
      <c r="DN115">
        <v>6.8599999999999994E-2</v>
      </c>
      <c r="DO115">
        <v>6.8599999999999994E-2</v>
      </c>
      <c r="DP115">
        <v>6.8599999999999994E-2</v>
      </c>
      <c r="DQ115">
        <v>6.8599999999999994E-2</v>
      </c>
      <c r="DR115">
        <v>6.8599999999999994E-2</v>
      </c>
      <c r="DS115">
        <v>5.8400000000000001E-2</v>
      </c>
      <c r="DT115">
        <v>6.8599999999999994E-2</v>
      </c>
      <c r="DU115">
        <v>6.3500000000000001E-2</v>
      </c>
      <c r="DV115">
        <v>0</v>
      </c>
      <c r="DW115">
        <v>7</v>
      </c>
      <c r="DX115" t="s">
        <v>134</v>
      </c>
      <c r="DY115">
        <v>15952</v>
      </c>
      <c r="DZ115" t="s">
        <v>141</v>
      </c>
      <c r="EA115">
        <v>8252</v>
      </c>
      <c r="EB115">
        <v>8231</v>
      </c>
      <c r="EC115">
        <v>1279</v>
      </c>
      <c r="ED115">
        <v>2405</v>
      </c>
      <c r="EE115" t="s">
        <v>142</v>
      </c>
      <c r="EF115">
        <v>2</v>
      </c>
      <c r="EG115">
        <v>19980829</v>
      </c>
      <c r="EH115" t="s">
        <v>146</v>
      </c>
      <c r="EI115">
        <v>219</v>
      </c>
      <c r="EJ115" t="s">
        <v>143</v>
      </c>
    </row>
    <row r="116" spans="1:140">
      <c r="A116" t="s">
        <v>126</v>
      </c>
      <c r="B116">
        <v>1</v>
      </c>
      <c r="C116">
        <v>18.8</v>
      </c>
      <c r="D116">
        <v>31089</v>
      </c>
      <c r="E116">
        <v>1006</v>
      </c>
      <c r="F116" t="s">
        <v>145</v>
      </c>
      <c r="G116">
        <v>19980903</v>
      </c>
      <c r="H116" t="s">
        <v>150</v>
      </c>
      <c r="I116" t="s">
        <v>130</v>
      </c>
      <c r="J116">
        <v>19980908</v>
      </c>
      <c r="K116" t="s">
        <v>131</v>
      </c>
      <c r="L116">
        <v>2</v>
      </c>
      <c r="N116" s="2">
        <f t="shared" ref="N116:N179" si="66">IF(ABS(P116)&gt;=N$3,1,0)</f>
        <v>0</v>
      </c>
      <c r="O116" s="27">
        <f t="shared" ref="O116:O179" si="67">IF(ABS(P116-U115)&lt;=AB$3,P116,IF(ABS(P116-P117)&lt;=O$3,P116,IF(AND(P116&gt;=U115,(P116-P117)&gt;O$3),O$3+U115,IF(AND(P116&lt;U115,(P116-P117)&lt;-O$3),-O$3+U115,"error"))))</f>
        <v>-0.23530000000000001</v>
      </c>
      <c r="P116">
        <v>-0.23530000000000001</v>
      </c>
      <c r="Q116">
        <f t="shared" ref="Q116:Q179" si="68">P116*Q$3+(1-Q$3)*Q115</f>
        <v>-0.14587600000000001</v>
      </c>
      <c r="R116">
        <f t="shared" si="47"/>
        <v>0</v>
      </c>
      <c r="S116">
        <f t="shared" ref="S116:S179" si="69">P116+R115</f>
        <v>-0.23530000000000001</v>
      </c>
      <c r="T116" s="36">
        <f t="shared" ref="T116:T179" si="70">IF(R116=0,T$2,T$2+Q116*T$3)</f>
        <v>26.4</v>
      </c>
      <c r="U116">
        <f t="shared" ref="U116:U179" si="71">U$3*O116+(1-U$3)*U115</f>
        <v>-5.1753333333333346E-2</v>
      </c>
      <c r="V116" s="26">
        <f t="shared" si="51"/>
        <v>5.1753333333333346E-2</v>
      </c>
      <c r="W116" s="25">
        <f t="shared" ref="W116:W179" si="72">O116+V115</f>
        <v>-0.22943333333333332</v>
      </c>
      <c r="X116" s="36">
        <f t="shared" ref="X116:X179" si="73">IF(V116=0,X$2,X$2+U116*X$3)</f>
        <v>26.151584</v>
      </c>
      <c r="Y116">
        <f t="shared" ref="Y116:Y179" si="74">O116-U115</f>
        <v>-0.22943333333333332</v>
      </c>
      <c r="Z116">
        <f t="shared" si="55"/>
        <v>0</v>
      </c>
      <c r="AA116">
        <f t="shared" ref="AA116:AA179" si="75">P116*AA$3+(1-AA$3)*AA115</f>
        <v>-5.1753333333333346E-2</v>
      </c>
      <c r="AB116">
        <f t="shared" si="57"/>
        <v>0</v>
      </c>
      <c r="AC116">
        <f t="shared" ref="AC116:AC179" si="76">IF(ABS(Y116)&gt;AC$3,1,0)</f>
        <v>0</v>
      </c>
      <c r="AD116">
        <f t="shared" ref="AD116:AD179" si="77">IF(ABS(Y116)&gt;AD$3,1,0)</f>
        <v>0</v>
      </c>
      <c r="AE116">
        <f t="shared" ref="AE116:AE179" si="78">IF(AB115+AC115=0,IF(ABS(Y116)&lt;=AE$2,IF(ABS(U116)&lt;=AE$3,1,0),0),0)</f>
        <v>1</v>
      </c>
      <c r="AF116">
        <f t="shared" ref="AF116:AF179" si="79">IF(AB115+AC115=0,IF(ABS(Y116)&lt;=AF$2,IF(ABS(U116)&lt;=AF$3,1,0),0),0)</f>
        <v>1</v>
      </c>
      <c r="AG116" s="2">
        <f t="shared" ref="AG116:AG179" si="80">-AC$3</f>
        <v>-1.734</v>
      </c>
      <c r="AH116" s="2">
        <f t="shared" ref="AH116:AH179" si="81">AC$3</f>
        <v>1.734</v>
      </c>
      <c r="AI116" s="2">
        <f t="shared" ref="AI116:AI179" si="82">-AB$3</f>
        <v>-2.0659999999999998</v>
      </c>
      <c r="AJ116" s="2">
        <f t="shared" ref="AJ116:AJ179" si="83">AB$3</f>
        <v>2.0659999999999998</v>
      </c>
      <c r="AK116" t="s">
        <v>151</v>
      </c>
      <c r="AL116">
        <v>143.5</v>
      </c>
      <c r="AM116">
        <v>19980901</v>
      </c>
      <c r="AN116" t="s">
        <v>138</v>
      </c>
      <c r="AO116" t="s">
        <v>152</v>
      </c>
      <c r="AP116">
        <v>9806249</v>
      </c>
      <c r="AQ116">
        <v>40</v>
      </c>
      <c r="AR116">
        <v>59.79</v>
      </c>
      <c r="AS116">
        <v>50.66</v>
      </c>
      <c r="AT116">
        <v>10.130000000000001</v>
      </c>
      <c r="AU116">
        <v>8.82</v>
      </c>
      <c r="AV116">
        <v>8.94</v>
      </c>
      <c r="AW116">
        <v>535</v>
      </c>
      <c r="AX116" t="s">
        <v>153</v>
      </c>
      <c r="AY116">
        <v>40</v>
      </c>
      <c r="AZ116">
        <v>11.5</v>
      </c>
      <c r="BA116">
        <v>7.3</v>
      </c>
      <c r="BB116">
        <v>18.8</v>
      </c>
      <c r="BC116">
        <v>0</v>
      </c>
      <c r="BD116">
        <v>3144</v>
      </c>
      <c r="BE116">
        <v>3156</v>
      </c>
      <c r="BF116">
        <v>3148.8</v>
      </c>
      <c r="BG116">
        <v>13.1</v>
      </c>
      <c r="BH116">
        <v>13.6</v>
      </c>
      <c r="BI116">
        <v>13.4</v>
      </c>
      <c r="BJ116">
        <v>2.2200000000000002</v>
      </c>
      <c r="BK116">
        <v>2.31</v>
      </c>
      <c r="BL116">
        <v>2.2799999999999998</v>
      </c>
      <c r="BM116">
        <v>7.3</v>
      </c>
      <c r="BN116">
        <v>7.7</v>
      </c>
      <c r="BO116">
        <v>7.5</v>
      </c>
      <c r="BP116">
        <v>0</v>
      </c>
      <c r="BQ116">
        <v>0</v>
      </c>
      <c r="BR116">
        <v>0</v>
      </c>
      <c r="BS116">
        <v>824</v>
      </c>
      <c r="BT116">
        <v>875</v>
      </c>
      <c r="BU116">
        <v>849</v>
      </c>
      <c r="BV116">
        <v>142.80000000000001</v>
      </c>
      <c r="BW116">
        <v>143.9</v>
      </c>
      <c r="BX116">
        <v>143.4</v>
      </c>
      <c r="BY116">
        <v>87.2</v>
      </c>
      <c r="BZ116">
        <v>88.3</v>
      </c>
      <c r="CA116">
        <v>87.7</v>
      </c>
      <c r="CB116">
        <v>92.8</v>
      </c>
      <c r="CC116">
        <v>93.9</v>
      </c>
      <c r="CD116">
        <v>93.3</v>
      </c>
      <c r="CE116">
        <v>5</v>
      </c>
      <c r="CF116">
        <v>6.1</v>
      </c>
      <c r="CG116">
        <v>5.7</v>
      </c>
      <c r="CH116">
        <v>31.7</v>
      </c>
      <c r="CI116">
        <v>41.7</v>
      </c>
      <c r="CJ116">
        <v>36.5</v>
      </c>
      <c r="CK116">
        <v>276</v>
      </c>
      <c r="CL116">
        <v>283</v>
      </c>
      <c r="CM116">
        <v>276</v>
      </c>
      <c r="CN116">
        <v>6.8</v>
      </c>
      <c r="CO116">
        <v>6.8</v>
      </c>
      <c r="CP116">
        <v>6.8</v>
      </c>
      <c r="CQ116">
        <v>0.5</v>
      </c>
      <c r="CR116">
        <v>0.6</v>
      </c>
      <c r="CS116">
        <v>0.5</v>
      </c>
      <c r="CT116">
        <v>0.4</v>
      </c>
      <c r="CU116">
        <v>0.6</v>
      </c>
      <c r="CV116">
        <v>0.48</v>
      </c>
      <c r="CW116">
        <v>35</v>
      </c>
      <c r="CX116">
        <v>35</v>
      </c>
      <c r="CY116">
        <v>35</v>
      </c>
      <c r="CZ116">
        <v>167.1</v>
      </c>
      <c r="DA116">
        <v>254.9</v>
      </c>
      <c r="DB116">
        <v>204.2</v>
      </c>
      <c r="DC116">
        <v>1660</v>
      </c>
      <c r="DD116">
        <v>720</v>
      </c>
      <c r="DE116">
        <v>720</v>
      </c>
      <c r="DF116">
        <v>1125</v>
      </c>
      <c r="DG116">
        <v>6.3500000000000001E-2</v>
      </c>
      <c r="DH116">
        <v>6.3500000000000001E-2</v>
      </c>
      <c r="DI116">
        <v>6.3500000000000001E-2</v>
      </c>
      <c r="DJ116">
        <v>9.9099999999999994E-2</v>
      </c>
      <c r="DK116">
        <v>9.9099999999999994E-2</v>
      </c>
      <c r="DL116">
        <v>9.9099999999999994E-2</v>
      </c>
      <c r="DM116">
        <v>6.8599999999999994E-2</v>
      </c>
      <c r="DN116">
        <v>6.8599999999999994E-2</v>
      </c>
      <c r="DO116">
        <v>6.8599999999999994E-2</v>
      </c>
      <c r="DP116">
        <v>6.8599999999999994E-2</v>
      </c>
      <c r="DQ116">
        <v>6.8599999999999994E-2</v>
      </c>
      <c r="DR116">
        <v>6.8599999999999994E-2</v>
      </c>
      <c r="DS116">
        <v>5.8400000000000001E-2</v>
      </c>
      <c r="DT116">
        <v>6.8599999999999994E-2</v>
      </c>
      <c r="DU116">
        <v>6.3500000000000001E-2</v>
      </c>
      <c r="DV116">
        <v>0</v>
      </c>
      <c r="DW116">
        <v>8</v>
      </c>
      <c r="DX116">
        <v>3.0499999999999999E-2</v>
      </c>
      <c r="DY116">
        <v>15952</v>
      </c>
      <c r="DZ116" t="s">
        <v>141</v>
      </c>
      <c r="EA116">
        <v>8252</v>
      </c>
      <c r="EB116">
        <v>8231</v>
      </c>
      <c r="EC116">
        <v>1279</v>
      </c>
      <c r="ED116">
        <v>2405</v>
      </c>
      <c r="EE116" t="s">
        <v>142</v>
      </c>
      <c r="EF116">
        <v>3</v>
      </c>
      <c r="EG116">
        <v>19980903</v>
      </c>
      <c r="EH116" t="s">
        <v>150</v>
      </c>
      <c r="EI116">
        <v>219</v>
      </c>
      <c r="EJ116" t="s">
        <v>143</v>
      </c>
    </row>
    <row r="117" spans="1:140">
      <c r="A117" t="s">
        <v>126</v>
      </c>
      <c r="B117">
        <v>1</v>
      </c>
      <c r="C117">
        <v>12.3</v>
      </c>
      <c r="D117">
        <v>32810</v>
      </c>
      <c r="E117" t="s">
        <v>144</v>
      </c>
      <c r="F117" t="s">
        <v>145</v>
      </c>
      <c r="G117">
        <v>19980916</v>
      </c>
      <c r="H117" t="s">
        <v>190</v>
      </c>
      <c r="I117" t="s">
        <v>130</v>
      </c>
      <c r="J117">
        <v>19980917</v>
      </c>
      <c r="K117">
        <v>19990810</v>
      </c>
      <c r="L117">
        <v>3</v>
      </c>
      <c r="N117" s="2">
        <f t="shared" si="66"/>
        <v>0</v>
      </c>
      <c r="O117" s="27">
        <f t="shared" si="67"/>
        <v>1.2941</v>
      </c>
      <c r="P117">
        <v>1.2941</v>
      </c>
      <c r="Q117">
        <f t="shared" si="68"/>
        <v>0.1421192</v>
      </c>
      <c r="R117">
        <f t="shared" si="47"/>
        <v>0</v>
      </c>
      <c r="S117">
        <f t="shared" si="69"/>
        <v>1.2941</v>
      </c>
      <c r="T117" s="36">
        <f t="shared" si="70"/>
        <v>26.4</v>
      </c>
      <c r="U117">
        <f t="shared" si="71"/>
        <v>0.21741733333333332</v>
      </c>
      <c r="V117" s="26">
        <f t="shared" si="51"/>
        <v>-0.21741733333333332</v>
      </c>
      <c r="W117" s="25">
        <f t="shared" si="72"/>
        <v>1.3458533333333333</v>
      </c>
      <c r="X117" s="36">
        <f t="shared" si="73"/>
        <v>27.443603199999998</v>
      </c>
      <c r="Y117">
        <f t="shared" si="74"/>
        <v>1.3458533333333333</v>
      </c>
      <c r="Z117">
        <f t="shared" si="55"/>
        <v>0</v>
      </c>
      <c r="AA117">
        <f t="shared" si="75"/>
        <v>0.21741733333333332</v>
      </c>
      <c r="AB117">
        <f t="shared" si="57"/>
        <v>0</v>
      </c>
      <c r="AC117">
        <f t="shared" si="76"/>
        <v>0</v>
      </c>
      <c r="AD117">
        <f t="shared" si="77"/>
        <v>0</v>
      </c>
      <c r="AE117">
        <f t="shared" si="78"/>
        <v>0</v>
      </c>
      <c r="AF117">
        <f t="shared" si="79"/>
        <v>0</v>
      </c>
      <c r="AG117" s="2">
        <f t="shared" si="80"/>
        <v>-1.734</v>
      </c>
      <c r="AH117" s="2">
        <f t="shared" si="81"/>
        <v>1.734</v>
      </c>
      <c r="AI117" s="2">
        <f t="shared" si="82"/>
        <v>-2.0659999999999998</v>
      </c>
      <c r="AJ117" s="2">
        <f t="shared" si="83"/>
        <v>2.0659999999999998</v>
      </c>
      <c r="AK117" t="s">
        <v>147</v>
      </c>
      <c r="AL117">
        <v>143.5</v>
      </c>
      <c r="AM117">
        <v>19980914</v>
      </c>
      <c r="AN117" t="s">
        <v>138</v>
      </c>
      <c r="AO117" t="s">
        <v>191</v>
      </c>
      <c r="AP117">
        <v>9806249</v>
      </c>
      <c r="AQ117">
        <v>40</v>
      </c>
      <c r="AR117">
        <v>71.78</v>
      </c>
      <c r="AS117">
        <v>65.39</v>
      </c>
      <c r="AT117">
        <v>10.88</v>
      </c>
      <c r="AU117">
        <v>10.02</v>
      </c>
      <c r="AV117">
        <v>10.09</v>
      </c>
      <c r="AW117">
        <v>160</v>
      </c>
      <c r="AX117" t="s">
        <v>192</v>
      </c>
      <c r="AY117">
        <v>40</v>
      </c>
      <c r="AZ117">
        <v>5.8</v>
      </c>
      <c r="BA117">
        <v>6.5</v>
      </c>
      <c r="BB117">
        <v>12.3</v>
      </c>
      <c r="BC117">
        <v>0</v>
      </c>
      <c r="BD117">
        <v>3146</v>
      </c>
      <c r="BE117">
        <v>3154</v>
      </c>
      <c r="BF117">
        <v>3150.2</v>
      </c>
      <c r="BG117">
        <v>13.2</v>
      </c>
      <c r="BH117">
        <v>13.5</v>
      </c>
      <c r="BI117">
        <v>13.4</v>
      </c>
      <c r="BJ117">
        <v>2.2200000000000002</v>
      </c>
      <c r="BK117">
        <v>2.27</v>
      </c>
      <c r="BL117">
        <v>2.23</v>
      </c>
      <c r="BM117">
        <v>6.5</v>
      </c>
      <c r="BN117">
        <v>6.8</v>
      </c>
      <c r="BO117">
        <v>6.6</v>
      </c>
      <c r="BP117">
        <v>0</v>
      </c>
      <c r="BQ117">
        <v>0</v>
      </c>
      <c r="BR117">
        <v>0</v>
      </c>
      <c r="BS117">
        <v>841</v>
      </c>
      <c r="BT117">
        <v>875</v>
      </c>
      <c r="BU117">
        <v>853</v>
      </c>
      <c r="BV117">
        <v>143.30000000000001</v>
      </c>
      <c r="BW117">
        <v>143.9</v>
      </c>
      <c r="BX117">
        <v>143.4</v>
      </c>
      <c r="BY117">
        <v>87.8</v>
      </c>
      <c r="BZ117">
        <v>88.3</v>
      </c>
      <c r="CA117">
        <v>87.9</v>
      </c>
      <c r="CB117">
        <v>92.8</v>
      </c>
      <c r="CC117">
        <v>93.9</v>
      </c>
      <c r="CD117">
        <v>93.4</v>
      </c>
      <c r="CE117">
        <v>5</v>
      </c>
      <c r="CF117">
        <v>6.1</v>
      </c>
      <c r="CG117">
        <v>5.6</v>
      </c>
      <c r="CH117">
        <v>28.3</v>
      </c>
      <c r="CI117">
        <v>35.700000000000003</v>
      </c>
      <c r="CJ117">
        <v>30.7</v>
      </c>
      <c r="CK117">
        <v>269</v>
      </c>
      <c r="CL117">
        <v>276</v>
      </c>
      <c r="CM117">
        <v>273</v>
      </c>
      <c r="CN117">
        <v>7.1</v>
      </c>
      <c r="CO117">
        <v>8.8000000000000007</v>
      </c>
      <c r="CP117">
        <v>7.5</v>
      </c>
      <c r="CQ117">
        <v>0.5</v>
      </c>
      <c r="CR117">
        <v>0.5</v>
      </c>
      <c r="CS117">
        <v>0.5</v>
      </c>
      <c r="CT117">
        <v>0.4</v>
      </c>
      <c r="CU117">
        <v>0.5</v>
      </c>
      <c r="CV117">
        <v>0.51</v>
      </c>
      <c r="CW117">
        <v>35</v>
      </c>
      <c r="CX117">
        <v>35</v>
      </c>
      <c r="CY117">
        <v>35</v>
      </c>
      <c r="CZ117">
        <v>113.3</v>
      </c>
      <c r="DA117">
        <v>147.19999999999999</v>
      </c>
      <c r="DB117">
        <v>133.69999999999999</v>
      </c>
      <c r="DC117">
        <v>1660</v>
      </c>
      <c r="DD117">
        <v>720</v>
      </c>
      <c r="DE117">
        <v>720</v>
      </c>
      <c r="DF117">
        <v>1500</v>
      </c>
      <c r="DG117">
        <v>5.8400000000000001E-2</v>
      </c>
      <c r="DH117">
        <v>5.8400000000000001E-2</v>
      </c>
      <c r="DI117">
        <v>5.8400000000000001E-2</v>
      </c>
      <c r="DJ117">
        <v>9.4E-2</v>
      </c>
      <c r="DK117">
        <v>9.4E-2</v>
      </c>
      <c r="DL117">
        <v>9.4E-2</v>
      </c>
      <c r="DM117">
        <v>6.8599999999999994E-2</v>
      </c>
      <c r="DN117">
        <v>6.8599999999999994E-2</v>
      </c>
      <c r="DO117">
        <v>6.8599999999999994E-2</v>
      </c>
      <c r="DP117">
        <v>7.1099999999999997E-2</v>
      </c>
      <c r="DQ117">
        <v>7.1099999999999997E-2</v>
      </c>
      <c r="DR117">
        <v>7.1099999999999997E-2</v>
      </c>
      <c r="DS117">
        <v>6.0999999999999999E-2</v>
      </c>
      <c r="DT117">
        <v>7.1099999999999997E-2</v>
      </c>
      <c r="DU117">
        <v>6.6000000000000003E-2</v>
      </c>
      <c r="DV117">
        <v>0</v>
      </c>
      <c r="DW117">
        <v>11</v>
      </c>
      <c r="DX117">
        <v>4.0599999999999997E-2</v>
      </c>
      <c r="DY117" t="s">
        <v>181</v>
      </c>
      <c r="DZ117" t="s">
        <v>182</v>
      </c>
      <c r="EA117">
        <v>8252</v>
      </c>
      <c r="EB117">
        <v>8231</v>
      </c>
      <c r="EC117">
        <v>1279</v>
      </c>
      <c r="ED117">
        <v>2405</v>
      </c>
      <c r="EE117" t="s">
        <v>142</v>
      </c>
      <c r="EF117" t="s">
        <v>193</v>
      </c>
      <c r="EG117">
        <v>19980916</v>
      </c>
      <c r="EH117" t="s">
        <v>190</v>
      </c>
      <c r="EI117">
        <v>219</v>
      </c>
      <c r="EJ117" t="s">
        <v>143</v>
      </c>
    </row>
    <row r="118" spans="1:140">
      <c r="A118" t="s">
        <v>126</v>
      </c>
      <c r="B118">
        <v>1</v>
      </c>
      <c r="C118">
        <v>12.2</v>
      </c>
      <c r="D118">
        <v>35310</v>
      </c>
      <c r="E118">
        <v>1006</v>
      </c>
      <c r="F118" t="s">
        <v>145</v>
      </c>
      <c r="G118">
        <v>19990825</v>
      </c>
      <c r="H118" t="s">
        <v>298</v>
      </c>
      <c r="I118" t="s">
        <v>295</v>
      </c>
      <c r="J118">
        <v>19990826</v>
      </c>
      <c r="K118" t="s">
        <v>131</v>
      </c>
      <c r="L118">
        <v>4</v>
      </c>
      <c r="N118" s="2">
        <f t="shared" si="66"/>
        <v>1</v>
      </c>
      <c r="O118" s="31">
        <f>IF(ABS(P118-U117)&lt;=AB$3,P118,IF(ABS(P118-P119)&lt;=O$3,P118,IF(AND(P118&gt;=U117,(P118-P119)&gt;O$3),O$3+U117,IF(AND(P118&lt;U117,(P118-P119)&lt;-O$3),-O$3+U117,"error"))))</f>
        <v>-2.1764999999999999</v>
      </c>
      <c r="P118">
        <v>-2.1764999999999999</v>
      </c>
      <c r="Q118">
        <f t="shared" si="68"/>
        <v>-0.32160464</v>
      </c>
      <c r="R118">
        <f t="shared" si="47"/>
        <v>0</v>
      </c>
      <c r="S118">
        <f t="shared" si="69"/>
        <v>-2.1764999999999999</v>
      </c>
      <c r="T118" s="36">
        <f t="shared" si="70"/>
        <v>26.4</v>
      </c>
      <c r="U118">
        <f t="shared" si="71"/>
        <v>-0.26136613333333336</v>
      </c>
      <c r="V118" s="26">
        <f t="shared" si="51"/>
        <v>0.26136613333333336</v>
      </c>
      <c r="W118" s="25">
        <f t="shared" si="72"/>
        <v>-2.393917333333333</v>
      </c>
      <c r="X118" s="36">
        <f t="shared" si="73"/>
        <v>25.145442559999999</v>
      </c>
      <c r="Y118">
        <f t="shared" si="74"/>
        <v>-2.393917333333333</v>
      </c>
      <c r="Z118">
        <f t="shared" si="55"/>
        <v>1</v>
      </c>
      <c r="AA118">
        <f t="shared" si="75"/>
        <v>-0.26136613333333336</v>
      </c>
      <c r="AB118">
        <f t="shared" si="57"/>
        <v>1</v>
      </c>
      <c r="AC118">
        <f t="shared" si="76"/>
        <v>1</v>
      </c>
      <c r="AD118">
        <f t="shared" si="77"/>
        <v>1</v>
      </c>
      <c r="AE118">
        <f t="shared" si="78"/>
        <v>0</v>
      </c>
      <c r="AF118">
        <f t="shared" si="79"/>
        <v>0</v>
      </c>
      <c r="AG118" s="2">
        <f t="shared" si="80"/>
        <v>-1.734</v>
      </c>
      <c r="AH118" s="2">
        <f t="shared" si="81"/>
        <v>1.734</v>
      </c>
      <c r="AI118" s="2">
        <f t="shared" si="82"/>
        <v>-2.0659999999999998</v>
      </c>
      <c r="AJ118" s="2">
        <f t="shared" si="83"/>
        <v>2.0659999999999998</v>
      </c>
      <c r="AK118" t="s">
        <v>151</v>
      </c>
      <c r="AL118">
        <v>143.5</v>
      </c>
      <c r="AM118">
        <v>19990823</v>
      </c>
      <c r="AN118" t="s">
        <v>138</v>
      </c>
      <c r="AO118" t="s">
        <v>299</v>
      </c>
      <c r="AP118">
        <v>9806249</v>
      </c>
      <c r="AQ118">
        <v>40</v>
      </c>
      <c r="AR118">
        <v>60</v>
      </c>
      <c r="AS118">
        <v>50.45</v>
      </c>
      <c r="AT118">
        <v>10.18</v>
      </c>
      <c r="AU118">
        <v>8.7899999999999991</v>
      </c>
      <c r="AV118">
        <v>8.89</v>
      </c>
      <c r="AW118">
        <v>210</v>
      </c>
      <c r="AX118" t="s">
        <v>300</v>
      </c>
      <c r="AY118">
        <v>40</v>
      </c>
      <c r="AZ118">
        <v>5.2</v>
      </c>
      <c r="BA118">
        <v>7</v>
      </c>
      <c r="BB118">
        <v>12.2</v>
      </c>
      <c r="BC118">
        <v>0</v>
      </c>
      <c r="BD118">
        <v>3146</v>
      </c>
      <c r="BE118">
        <v>3151</v>
      </c>
      <c r="BF118">
        <v>3148.7</v>
      </c>
      <c r="BG118">
        <v>13</v>
      </c>
      <c r="BH118">
        <v>13.4</v>
      </c>
      <c r="BI118">
        <v>13.1</v>
      </c>
      <c r="BJ118">
        <v>2.15</v>
      </c>
      <c r="BK118">
        <v>2.21</v>
      </c>
      <c r="BL118">
        <v>2.17</v>
      </c>
      <c r="BM118">
        <v>6.2</v>
      </c>
      <c r="BN118">
        <v>6.9</v>
      </c>
      <c r="BO118">
        <v>6.6</v>
      </c>
      <c r="BP118">
        <v>0</v>
      </c>
      <c r="BQ118">
        <v>0</v>
      </c>
      <c r="BR118">
        <v>0</v>
      </c>
      <c r="BS118">
        <v>828</v>
      </c>
      <c r="BT118">
        <v>870</v>
      </c>
      <c r="BU118">
        <v>846</v>
      </c>
      <c r="BV118">
        <v>143.30000000000001</v>
      </c>
      <c r="BW118">
        <v>143.9</v>
      </c>
      <c r="BX118">
        <v>143.4</v>
      </c>
      <c r="BY118">
        <v>87.8</v>
      </c>
      <c r="BZ118">
        <v>88.3</v>
      </c>
      <c r="CA118">
        <v>87.9</v>
      </c>
      <c r="CB118">
        <v>92.8</v>
      </c>
      <c r="CC118">
        <v>93.9</v>
      </c>
      <c r="CD118">
        <v>93.4</v>
      </c>
      <c r="CE118">
        <v>5</v>
      </c>
      <c r="CF118">
        <v>6.1</v>
      </c>
      <c r="CG118">
        <v>5.5</v>
      </c>
      <c r="CH118">
        <v>30.3</v>
      </c>
      <c r="CI118">
        <v>41.7</v>
      </c>
      <c r="CJ118">
        <v>35.700000000000003</v>
      </c>
      <c r="CK118">
        <v>272</v>
      </c>
      <c r="CL118">
        <v>276</v>
      </c>
      <c r="CM118">
        <v>276</v>
      </c>
      <c r="CN118">
        <v>6.8</v>
      </c>
      <c r="CO118">
        <v>7.4</v>
      </c>
      <c r="CP118">
        <v>6.9</v>
      </c>
      <c r="CQ118">
        <v>0</v>
      </c>
      <c r="CR118">
        <v>0.3</v>
      </c>
      <c r="CS118">
        <v>0.3</v>
      </c>
      <c r="CT118">
        <v>0.37</v>
      </c>
      <c r="CU118">
        <v>0.6</v>
      </c>
      <c r="CV118">
        <v>0.49</v>
      </c>
      <c r="CW118">
        <v>35</v>
      </c>
      <c r="CX118">
        <v>35</v>
      </c>
      <c r="CY118">
        <v>35</v>
      </c>
      <c r="CZ118">
        <v>5.7</v>
      </c>
      <c r="DA118">
        <v>186.9</v>
      </c>
      <c r="DB118">
        <v>153.5</v>
      </c>
      <c r="DC118">
        <v>1660</v>
      </c>
      <c r="DD118">
        <v>720</v>
      </c>
      <c r="DE118">
        <v>720</v>
      </c>
      <c r="DF118">
        <v>1450</v>
      </c>
      <c r="DG118">
        <v>6.3500000000000001E-2</v>
      </c>
      <c r="DH118">
        <v>6.3500000000000001E-2</v>
      </c>
      <c r="DI118">
        <v>6.3500000000000001E-2</v>
      </c>
      <c r="DJ118">
        <v>9.1399999999999995E-2</v>
      </c>
      <c r="DK118">
        <v>9.1399999999999995E-2</v>
      </c>
      <c r="DL118">
        <v>9.1399999999999995E-2</v>
      </c>
      <c r="DM118">
        <v>7.1099999999999997E-2</v>
      </c>
      <c r="DN118">
        <v>7.1099999999999997E-2</v>
      </c>
      <c r="DO118">
        <v>7.1099999999999997E-2</v>
      </c>
      <c r="DP118">
        <v>6.3500000000000001E-2</v>
      </c>
      <c r="DQ118">
        <v>6.3500000000000001E-2</v>
      </c>
      <c r="DR118">
        <v>6.3500000000000001E-2</v>
      </c>
      <c r="DS118">
        <v>5.33E-2</v>
      </c>
      <c r="DT118">
        <v>6.3500000000000001E-2</v>
      </c>
      <c r="DU118">
        <v>5.8400000000000001E-2</v>
      </c>
      <c r="DV118">
        <v>0</v>
      </c>
      <c r="DW118">
        <v>6</v>
      </c>
      <c r="DX118">
        <v>3.3000000000000002E-2</v>
      </c>
      <c r="DY118" t="s">
        <v>301</v>
      </c>
      <c r="DZ118" t="s">
        <v>182</v>
      </c>
      <c r="EA118">
        <v>8252</v>
      </c>
      <c r="EB118">
        <v>8231</v>
      </c>
      <c r="EC118">
        <v>1291</v>
      </c>
      <c r="ED118">
        <v>2405</v>
      </c>
      <c r="EE118" t="s">
        <v>142</v>
      </c>
      <c r="EF118">
        <v>1</v>
      </c>
      <c r="EG118">
        <v>19990825</v>
      </c>
      <c r="EH118" t="s">
        <v>298</v>
      </c>
      <c r="EI118" t="s">
        <v>302</v>
      </c>
      <c r="EJ118" t="s">
        <v>143</v>
      </c>
    </row>
    <row r="119" spans="1:140">
      <c r="A119" t="s">
        <v>126</v>
      </c>
      <c r="B119">
        <v>1</v>
      </c>
      <c r="C119">
        <v>12.3</v>
      </c>
      <c r="D119">
        <v>34702</v>
      </c>
      <c r="E119">
        <v>1006</v>
      </c>
      <c r="F119" t="s">
        <v>145</v>
      </c>
      <c r="G119">
        <v>19990903</v>
      </c>
      <c r="H119" t="s">
        <v>311</v>
      </c>
      <c r="I119" t="s">
        <v>295</v>
      </c>
      <c r="J119">
        <v>19990908</v>
      </c>
      <c r="K119" t="s">
        <v>131</v>
      </c>
      <c r="L119">
        <v>5</v>
      </c>
      <c r="N119" s="2">
        <f t="shared" si="66"/>
        <v>1</v>
      </c>
      <c r="O119" s="27">
        <f t="shared" si="67"/>
        <v>-2.1471</v>
      </c>
      <c r="P119">
        <v>-2.1471</v>
      </c>
      <c r="Q119">
        <f t="shared" si="68"/>
        <v>-0.68670371200000002</v>
      </c>
      <c r="R119">
        <f t="shared" si="47"/>
        <v>0.68670371200000002</v>
      </c>
      <c r="S119">
        <f t="shared" si="69"/>
        <v>-2.1471</v>
      </c>
      <c r="T119" s="36">
        <f t="shared" si="70"/>
        <v>23.103822182399998</v>
      </c>
      <c r="U119">
        <f t="shared" si="71"/>
        <v>-0.63851290666666671</v>
      </c>
      <c r="V119" s="26">
        <f t="shared" si="51"/>
        <v>0.63851290666666671</v>
      </c>
      <c r="W119" s="25">
        <f t="shared" si="72"/>
        <v>-1.8857338666666665</v>
      </c>
      <c r="X119" s="36">
        <f t="shared" si="73"/>
        <v>23.335138047999997</v>
      </c>
      <c r="Y119">
        <f t="shared" si="74"/>
        <v>-1.8857338666666665</v>
      </c>
      <c r="Z119">
        <f t="shared" si="55"/>
        <v>0</v>
      </c>
      <c r="AA119">
        <f t="shared" si="75"/>
        <v>-0.63851290666666671</v>
      </c>
      <c r="AB119">
        <f t="shared" si="57"/>
        <v>0</v>
      </c>
      <c r="AC119">
        <f t="shared" si="76"/>
        <v>1</v>
      </c>
      <c r="AD119">
        <f t="shared" si="77"/>
        <v>1</v>
      </c>
      <c r="AE119">
        <f t="shared" si="78"/>
        <v>0</v>
      </c>
      <c r="AF119">
        <f t="shared" si="79"/>
        <v>0</v>
      </c>
      <c r="AG119" s="2">
        <f t="shared" si="80"/>
        <v>-1.734</v>
      </c>
      <c r="AH119" s="2">
        <f t="shared" si="81"/>
        <v>1.734</v>
      </c>
      <c r="AI119" s="2">
        <f t="shared" si="82"/>
        <v>-2.0659999999999998</v>
      </c>
      <c r="AJ119" s="2">
        <f t="shared" si="83"/>
        <v>2.0659999999999998</v>
      </c>
      <c r="AK119" t="s">
        <v>286</v>
      </c>
      <c r="AL119">
        <v>143.5</v>
      </c>
      <c r="AM119">
        <v>19990901</v>
      </c>
      <c r="AN119" t="s">
        <v>138</v>
      </c>
      <c r="AO119" t="s">
        <v>312</v>
      </c>
      <c r="AP119">
        <v>9903160</v>
      </c>
      <c r="AQ119">
        <v>40</v>
      </c>
      <c r="AR119">
        <v>60.02</v>
      </c>
      <c r="AS119">
        <v>48.8</v>
      </c>
      <c r="AT119">
        <v>10.19</v>
      </c>
      <c r="AU119">
        <v>8.49</v>
      </c>
      <c r="AV119">
        <v>8.66</v>
      </c>
      <c r="AW119">
        <v>360</v>
      </c>
      <c r="AX119" t="s">
        <v>313</v>
      </c>
      <c r="AY119">
        <v>40</v>
      </c>
      <c r="AZ119">
        <v>7.2</v>
      </c>
      <c r="BA119">
        <v>5.0999999999999996</v>
      </c>
      <c r="BB119">
        <v>12.3</v>
      </c>
      <c r="BC119">
        <v>0</v>
      </c>
      <c r="BD119">
        <v>3145</v>
      </c>
      <c r="BE119">
        <v>3155</v>
      </c>
      <c r="BF119">
        <v>3150.1</v>
      </c>
      <c r="BG119">
        <v>13</v>
      </c>
      <c r="BH119">
        <v>13.9</v>
      </c>
      <c r="BI119">
        <v>13.2</v>
      </c>
      <c r="BJ119">
        <v>2.16</v>
      </c>
      <c r="BK119">
        <v>2.3199999999999998</v>
      </c>
      <c r="BL119">
        <v>2.2200000000000002</v>
      </c>
      <c r="BM119">
        <v>6.4</v>
      </c>
      <c r="BN119">
        <v>7.4</v>
      </c>
      <c r="BO119">
        <v>7.1</v>
      </c>
      <c r="BP119">
        <v>0</v>
      </c>
      <c r="BQ119">
        <v>0</v>
      </c>
      <c r="BR119">
        <v>0</v>
      </c>
      <c r="BS119">
        <v>823</v>
      </c>
      <c r="BT119">
        <v>876</v>
      </c>
      <c r="BU119">
        <v>848</v>
      </c>
      <c r="BV119">
        <v>142.80000000000001</v>
      </c>
      <c r="BW119">
        <v>144.5</v>
      </c>
      <c r="BX119">
        <v>143.4</v>
      </c>
      <c r="BY119">
        <v>87.2</v>
      </c>
      <c r="BZ119">
        <v>88.3</v>
      </c>
      <c r="CA119">
        <v>87.7</v>
      </c>
      <c r="CB119">
        <v>93.3</v>
      </c>
      <c r="CC119">
        <v>93.9</v>
      </c>
      <c r="CD119">
        <v>93.4</v>
      </c>
      <c r="CE119">
        <v>5</v>
      </c>
      <c r="CF119">
        <v>6.1</v>
      </c>
      <c r="CG119">
        <v>5.6</v>
      </c>
      <c r="CH119">
        <v>31.7</v>
      </c>
      <c r="CI119">
        <v>45</v>
      </c>
      <c r="CJ119">
        <v>37.9</v>
      </c>
      <c r="CK119">
        <v>272</v>
      </c>
      <c r="CL119">
        <v>276</v>
      </c>
      <c r="CM119">
        <v>276</v>
      </c>
      <c r="CN119">
        <v>1.4</v>
      </c>
      <c r="CO119">
        <v>8.1</v>
      </c>
      <c r="CP119">
        <v>6.4</v>
      </c>
      <c r="CQ119">
        <v>0.2</v>
      </c>
      <c r="CR119">
        <v>0.3</v>
      </c>
      <c r="CS119">
        <v>0.3</v>
      </c>
      <c r="CT119">
        <v>0.37</v>
      </c>
      <c r="CU119">
        <v>0.6</v>
      </c>
      <c r="CV119">
        <v>0.5</v>
      </c>
      <c r="CW119">
        <v>35</v>
      </c>
      <c r="CX119">
        <v>35</v>
      </c>
      <c r="CY119">
        <v>35</v>
      </c>
      <c r="CZ119">
        <v>130.30000000000001</v>
      </c>
      <c r="DA119">
        <v>229.4</v>
      </c>
      <c r="DB119">
        <v>161.4</v>
      </c>
      <c r="DC119">
        <v>1660</v>
      </c>
      <c r="DD119">
        <v>720</v>
      </c>
      <c r="DE119">
        <v>720</v>
      </c>
      <c r="DF119">
        <v>1300</v>
      </c>
      <c r="DG119">
        <v>5.8400000000000001E-2</v>
      </c>
      <c r="DH119">
        <v>5.8400000000000001E-2</v>
      </c>
      <c r="DI119">
        <v>5.8400000000000001E-2</v>
      </c>
      <c r="DJ119">
        <v>8.8900000000000007E-2</v>
      </c>
      <c r="DK119">
        <v>8.8900000000000007E-2</v>
      </c>
      <c r="DL119">
        <v>8.8900000000000007E-2</v>
      </c>
      <c r="DM119">
        <v>7.1099999999999997E-2</v>
      </c>
      <c r="DN119">
        <v>7.1099999999999997E-2</v>
      </c>
      <c r="DO119">
        <v>7.1099999999999997E-2</v>
      </c>
      <c r="DP119">
        <v>6.3500000000000001E-2</v>
      </c>
      <c r="DQ119">
        <v>6.3500000000000001E-2</v>
      </c>
      <c r="DR119">
        <v>6.3500000000000001E-2</v>
      </c>
      <c r="DS119">
        <v>5.33E-2</v>
      </c>
      <c r="DT119">
        <v>6.3500000000000001E-2</v>
      </c>
      <c r="DU119">
        <v>5.8400000000000001E-2</v>
      </c>
      <c r="DV119">
        <v>0</v>
      </c>
      <c r="DW119">
        <v>7</v>
      </c>
      <c r="DX119">
        <v>3.8100000000000002E-2</v>
      </c>
      <c r="DY119" t="s">
        <v>301</v>
      </c>
      <c r="DZ119" t="s">
        <v>182</v>
      </c>
      <c r="EA119">
        <v>8252</v>
      </c>
      <c r="EB119">
        <v>8231</v>
      </c>
      <c r="EC119">
        <v>1291</v>
      </c>
      <c r="ED119">
        <v>2405</v>
      </c>
      <c r="EE119" t="s">
        <v>142</v>
      </c>
      <c r="EF119" t="s">
        <v>293</v>
      </c>
      <c r="EG119">
        <v>19990903</v>
      </c>
      <c r="EH119" t="s">
        <v>311</v>
      </c>
      <c r="EI119" t="s">
        <v>302</v>
      </c>
      <c r="EJ119" t="s">
        <v>143</v>
      </c>
    </row>
    <row r="120" spans="1:140">
      <c r="A120" t="s">
        <v>126</v>
      </c>
      <c r="B120">
        <v>1</v>
      </c>
      <c r="C120">
        <v>16.600000000000001</v>
      </c>
      <c r="D120">
        <v>34704</v>
      </c>
      <c r="E120">
        <v>1006</v>
      </c>
      <c r="F120" t="s">
        <v>145</v>
      </c>
      <c r="G120">
        <v>19990909</v>
      </c>
      <c r="H120" t="s">
        <v>323</v>
      </c>
      <c r="I120" t="s">
        <v>236</v>
      </c>
      <c r="J120">
        <v>19990910</v>
      </c>
      <c r="K120" t="s">
        <v>131</v>
      </c>
      <c r="L120">
        <v>6</v>
      </c>
      <c r="N120" s="2">
        <f t="shared" si="66"/>
        <v>0</v>
      </c>
      <c r="O120" s="27">
        <f t="shared" si="67"/>
        <v>-0.88239999999999996</v>
      </c>
      <c r="P120">
        <v>-0.88239999999999996</v>
      </c>
      <c r="Q120">
        <f t="shared" si="68"/>
        <v>-0.72584296960000005</v>
      </c>
      <c r="R120">
        <f t="shared" si="47"/>
        <v>0.72584296960000005</v>
      </c>
      <c r="S120">
        <f t="shared" si="69"/>
        <v>-0.19569628799999994</v>
      </c>
      <c r="T120" s="36">
        <f t="shared" si="70"/>
        <v>22.91595374592</v>
      </c>
      <c r="U120">
        <f t="shared" si="71"/>
        <v>-0.68729032533333334</v>
      </c>
      <c r="V120" s="26">
        <f t="shared" si="51"/>
        <v>0.68729032533333334</v>
      </c>
      <c r="W120" s="25">
        <f t="shared" si="72"/>
        <v>-0.24388709333333325</v>
      </c>
      <c r="X120" s="36">
        <f t="shared" si="73"/>
        <v>23.101006438399999</v>
      </c>
      <c r="Y120">
        <f t="shared" si="74"/>
        <v>-0.24388709333333325</v>
      </c>
      <c r="Z120">
        <f t="shared" si="55"/>
        <v>0</v>
      </c>
      <c r="AA120">
        <f t="shared" si="75"/>
        <v>-0.68729032533333334</v>
      </c>
      <c r="AB120">
        <f t="shared" si="57"/>
        <v>0</v>
      </c>
      <c r="AC120">
        <f t="shared" si="76"/>
        <v>0</v>
      </c>
      <c r="AD120">
        <f t="shared" si="77"/>
        <v>0</v>
      </c>
      <c r="AE120">
        <f t="shared" si="78"/>
        <v>0</v>
      </c>
      <c r="AF120">
        <f t="shared" si="79"/>
        <v>0</v>
      </c>
      <c r="AG120" s="2">
        <f t="shared" si="80"/>
        <v>-1.734</v>
      </c>
      <c r="AH120" s="2">
        <f t="shared" si="81"/>
        <v>1.734</v>
      </c>
      <c r="AI120" s="2">
        <f t="shared" si="82"/>
        <v>-2.0659999999999998</v>
      </c>
      <c r="AJ120" s="2">
        <f t="shared" si="83"/>
        <v>2.0659999999999998</v>
      </c>
      <c r="AK120" t="s">
        <v>164</v>
      </c>
      <c r="AL120">
        <v>143.5</v>
      </c>
      <c r="AM120">
        <v>19990907</v>
      </c>
      <c r="AN120" t="s">
        <v>138</v>
      </c>
      <c r="AO120" t="s">
        <v>324</v>
      </c>
      <c r="AP120">
        <v>9903160</v>
      </c>
      <c r="AQ120">
        <v>40</v>
      </c>
      <c r="AR120">
        <v>60.02</v>
      </c>
      <c r="AS120">
        <v>50.54</v>
      </c>
      <c r="AT120">
        <v>10.17</v>
      </c>
      <c r="AU120">
        <v>8.75</v>
      </c>
      <c r="AV120">
        <v>8.9</v>
      </c>
      <c r="AW120">
        <v>660</v>
      </c>
      <c r="AX120" t="s">
        <v>325</v>
      </c>
      <c r="AY120">
        <v>40</v>
      </c>
      <c r="AZ120">
        <v>7</v>
      </c>
      <c r="BA120">
        <v>9.6</v>
      </c>
      <c r="BB120">
        <v>16.600000000000001</v>
      </c>
      <c r="BC120">
        <v>0</v>
      </c>
      <c r="BD120">
        <v>3142</v>
      </c>
      <c r="BE120">
        <v>3156</v>
      </c>
      <c r="BF120">
        <v>3150.5</v>
      </c>
      <c r="BG120">
        <v>12.9</v>
      </c>
      <c r="BH120">
        <v>13.4</v>
      </c>
      <c r="BI120">
        <v>13.2</v>
      </c>
      <c r="BJ120">
        <v>2.15</v>
      </c>
      <c r="BK120">
        <v>2.29</v>
      </c>
      <c r="BL120">
        <v>2.2000000000000002</v>
      </c>
      <c r="BM120">
        <v>6.2</v>
      </c>
      <c r="BN120">
        <v>7.2</v>
      </c>
      <c r="BO120">
        <v>6.7</v>
      </c>
      <c r="BP120">
        <v>0</v>
      </c>
      <c r="BQ120">
        <v>0</v>
      </c>
      <c r="BR120">
        <v>0</v>
      </c>
      <c r="BS120">
        <v>829</v>
      </c>
      <c r="BT120">
        <v>875</v>
      </c>
      <c r="BU120">
        <v>858</v>
      </c>
      <c r="BV120">
        <v>143.30000000000001</v>
      </c>
      <c r="BW120">
        <v>143.9</v>
      </c>
      <c r="BX120">
        <v>143.5</v>
      </c>
      <c r="BY120">
        <v>87.2</v>
      </c>
      <c r="BZ120">
        <v>88.3</v>
      </c>
      <c r="CA120">
        <v>87.6</v>
      </c>
      <c r="CB120">
        <v>92.8</v>
      </c>
      <c r="CC120">
        <v>93.9</v>
      </c>
      <c r="CD120">
        <v>93.4</v>
      </c>
      <c r="CE120">
        <v>5</v>
      </c>
      <c r="CF120">
        <v>6.1</v>
      </c>
      <c r="CG120">
        <v>5.7</v>
      </c>
      <c r="CH120">
        <v>31.2</v>
      </c>
      <c r="CI120">
        <v>41.8</v>
      </c>
      <c r="CJ120">
        <v>36.200000000000003</v>
      </c>
      <c r="CK120">
        <v>269</v>
      </c>
      <c r="CL120">
        <v>276</v>
      </c>
      <c r="CM120">
        <v>276</v>
      </c>
      <c r="CN120">
        <v>5.4</v>
      </c>
      <c r="CO120">
        <v>8.1</v>
      </c>
      <c r="CP120">
        <v>6.6</v>
      </c>
      <c r="CQ120">
        <v>0.2</v>
      </c>
      <c r="CR120">
        <v>0.3</v>
      </c>
      <c r="CS120">
        <v>0.3</v>
      </c>
      <c r="CT120">
        <v>0.37</v>
      </c>
      <c r="CU120">
        <v>0.6</v>
      </c>
      <c r="CV120">
        <v>0.5</v>
      </c>
      <c r="CW120">
        <v>35</v>
      </c>
      <c r="CX120">
        <v>35</v>
      </c>
      <c r="CY120">
        <v>35</v>
      </c>
      <c r="CZ120">
        <v>144.4</v>
      </c>
      <c r="DA120">
        <v>240.7</v>
      </c>
      <c r="DB120">
        <v>193.1</v>
      </c>
      <c r="DC120">
        <v>1660</v>
      </c>
      <c r="DD120">
        <v>720</v>
      </c>
      <c r="DE120">
        <v>720</v>
      </c>
      <c r="DF120">
        <v>1000</v>
      </c>
      <c r="DG120">
        <v>5.8400000000000001E-2</v>
      </c>
      <c r="DH120">
        <v>5.8400000000000001E-2</v>
      </c>
      <c r="DI120">
        <v>5.8400000000000001E-2</v>
      </c>
      <c r="DJ120">
        <v>9.1399999999999995E-2</v>
      </c>
      <c r="DK120">
        <v>9.1399999999999995E-2</v>
      </c>
      <c r="DL120">
        <v>9.1399999999999995E-2</v>
      </c>
      <c r="DM120">
        <v>7.3700000000000002E-2</v>
      </c>
      <c r="DN120">
        <v>7.3700000000000002E-2</v>
      </c>
      <c r="DO120">
        <v>7.3700000000000002E-2</v>
      </c>
      <c r="DP120">
        <v>6.3500000000000001E-2</v>
      </c>
      <c r="DQ120">
        <v>6.3500000000000001E-2</v>
      </c>
      <c r="DR120">
        <v>6.3500000000000001E-2</v>
      </c>
      <c r="DS120">
        <v>5.33E-2</v>
      </c>
      <c r="DT120">
        <v>6.3500000000000001E-2</v>
      </c>
      <c r="DU120">
        <v>5.8400000000000001E-2</v>
      </c>
      <c r="DV120">
        <v>0</v>
      </c>
      <c r="DW120">
        <v>9</v>
      </c>
      <c r="DX120">
        <v>4.3200000000000002E-2</v>
      </c>
      <c r="DY120" t="s">
        <v>301</v>
      </c>
      <c r="DZ120" t="s">
        <v>182</v>
      </c>
      <c r="EA120">
        <v>8252</v>
      </c>
      <c r="EB120">
        <v>8231</v>
      </c>
      <c r="EC120">
        <v>1291</v>
      </c>
      <c r="ED120">
        <v>2405</v>
      </c>
      <c r="EE120" t="s">
        <v>142</v>
      </c>
      <c r="EF120" t="s">
        <v>326</v>
      </c>
      <c r="EG120">
        <v>19990909</v>
      </c>
      <c r="EH120" t="s">
        <v>323</v>
      </c>
      <c r="EI120" t="s">
        <v>302</v>
      </c>
      <c r="EJ120" t="s">
        <v>143</v>
      </c>
    </row>
    <row r="121" spans="1:140">
      <c r="A121" t="s">
        <v>126</v>
      </c>
      <c r="B121">
        <v>1</v>
      </c>
      <c r="C121">
        <v>11.3</v>
      </c>
      <c r="D121">
        <v>34701</v>
      </c>
      <c r="E121" t="s">
        <v>144</v>
      </c>
      <c r="F121" t="s">
        <v>145</v>
      </c>
      <c r="G121">
        <v>19990912</v>
      </c>
      <c r="H121" t="s">
        <v>330</v>
      </c>
      <c r="I121" t="s">
        <v>236</v>
      </c>
      <c r="J121">
        <v>19990913</v>
      </c>
      <c r="K121">
        <v>20000312</v>
      </c>
      <c r="L121">
        <v>7</v>
      </c>
      <c r="N121" s="2">
        <f t="shared" si="66"/>
        <v>0</v>
      </c>
      <c r="O121" s="27">
        <f t="shared" si="67"/>
        <v>1</v>
      </c>
      <c r="P121">
        <v>1</v>
      </c>
      <c r="Q121">
        <f t="shared" si="68"/>
        <v>-0.38067437568000001</v>
      </c>
      <c r="R121">
        <f t="shared" si="47"/>
        <v>0</v>
      </c>
      <c r="S121">
        <f t="shared" si="69"/>
        <v>1.7258429695999999</v>
      </c>
      <c r="T121" s="36">
        <f t="shared" si="70"/>
        <v>26.4</v>
      </c>
      <c r="U121">
        <f t="shared" si="71"/>
        <v>-0.34983226026666664</v>
      </c>
      <c r="V121" s="26">
        <f t="shared" si="51"/>
        <v>0.34983226026666664</v>
      </c>
      <c r="W121" s="25">
        <f t="shared" si="72"/>
        <v>1.6872903253333333</v>
      </c>
      <c r="X121" s="36">
        <f t="shared" si="73"/>
        <v>24.72080515072</v>
      </c>
      <c r="Y121">
        <f t="shared" si="74"/>
        <v>1.6872903253333333</v>
      </c>
      <c r="Z121">
        <f t="shared" si="55"/>
        <v>0</v>
      </c>
      <c r="AA121">
        <f t="shared" si="75"/>
        <v>-0.34983226026666664</v>
      </c>
      <c r="AB121">
        <f t="shared" si="57"/>
        <v>0</v>
      </c>
      <c r="AC121">
        <f t="shared" si="76"/>
        <v>0</v>
      </c>
      <c r="AD121">
        <f t="shared" si="77"/>
        <v>1</v>
      </c>
      <c r="AE121">
        <f t="shared" si="78"/>
        <v>0</v>
      </c>
      <c r="AF121">
        <f t="shared" si="79"/>
        <v>0</v>
      </c>
      <c r="AG121" s="2">
        <f t="shared" si="80"/>
        <v>-1.734</v>
      </c>
      <c r="AH121" s="2">
        <f t="shared" si="81"/>
        <v>1.734</v>
      </c>
      <c r="AI121" s="2">
        <f t="shared" si="82"/>
        <v>-2.0659999999999998</v>
      </c>
      <c r="AJ121" s="2">
        <f t="shared" si="83"/>
        <v>2.0659999999999998</v>
      </c>
      <c r="AK121" t="s">
        <v>286</v>
      </c>
      <c r="AL121">
        <v>143.5</v>
      </c>
      <c r="AM121">
        <v>19990910</v>
      </c>
      <c r="AN121" t="s">
        <v>138</v>
      </c>
      <c r="AO121" t="s">
        <v>331</v>
      </c>
      <c r="AP121">
        <v>9903160</v>
      </c>
      <c r="AQ121">
        <v>40</v>
      </c>
      <c r="AR121">
        <v>72.06</v>
      </c>
      <c r="AS121">
        <v>66.7</v>
      </c>
      <c r="AT121">
        <v>10.89</v>
      </c>
      <c r="AU121">
        <v>10.15</v>
      </c>
      <c r="AV121">
        <v>10.23</v>
      </c>
      <c r="AW121">
        <v>560</v>
      </c>
      <c r="AX121" t="s">
        <v>332</v>
      </c>
      <c r="AY121">
        <v>40</v>
      </c>
      <c r="AZ121">
        <v>4.9000000000000004</v>
      </c>
      <c r="BA121">
        <v>6.4</v>
      </c>
      <c r="BB121">
        <v>11.3</v>
      </c>
      <c r="BC121">
        <v>0</v>
      </c>
      <c r="BD121">
        <v>3148</v>
      </c>
      <c r="BE121">
        <v>3154</v>
      </c>
      <c r="BF121">
        <v>3150.4</v>
      </c>
      <c r="BG121">
        <v>13</v>
      </c>
      <c r="BH121">
        <v>14</v>
      </c>
      <c r="BI121">
        <v>13.2</v>
      </c>
      <c r="BJ121">
        <v>2.13</v>
      </c>
      <c r="BK121">
        <v>2.27</v>
      </c>
      <c r="BL121">
        <v>2.1800000000000002</v>
      </c>
      <c r="BM121">
        <v>6.4</v>
      </c>
      <c r="BN121">
        <v>6.5</v>
      </c>
      <c r="BO121">
        <v>6.5</v>
      </c>
      <c r="BP121">
        <v>0</v>
      </c>
      <c r="BQ121">
        <v>0</v>
      </c>
      <c r="BR121">
        <v>0</v>
      </c>
      <c r="BS121">
        <v>835</v>
      </c>
      <c r="BT121">
        <v>872</v>
      </c>
      <c r="BU121">
        <v>855</v>
      </c>
      <c r="BV121">
        <v>142.80000000000001</v>
      </c>
      <c r="BW121">
        <v>143.30000000000001</v>
      </c>
      <c r="BX121">
        <v>143.30000000000001</v>
      </c>
      <c r="BY121">
        <v>87.2</v>
      </c>
      <c r="BZ121">
        <v>88.3</v>
      </c>
      <c r="CA121">
        <v>87.7</v>
      </c>
      <c r="CB121">
        <v>93.3</v>
      </c>
      <c r="CC121">
        <v>93.9</v>
      </c>
      <c r="CD121">
        <v>93.4</v>
      </c>
      <c r="CE121">
        <v>5.6</v>
      </c>
      <c r="CF121">
        <v>6.1</v>
      </c>
      <c r="CG121">
        <v>5.7</v>
      </c>
      <c r="CH121">
        <v>31.6</v>
      </c>
      <c r="CI121">
        <v>41.8</v>
      </c>
      <c r="CJ121">
        <v>36.1</v>
      </c>
      <c r="CK121">
        <v>276</v>
      </c>
      <c r="CL121">
        <v>276</v>
      </c>
      <c r="CM121">
        <v>276</v>
      </c>
      <c r="CN121">
        <v>6.8</v>
      </c>
      <c r="CO121">
        <v>7.4</v>
      </c>
      <c r="CP121">
        <v>7</v>
      </c>
      <c r="CQ121">
        <v>0.2</v>
      </c>
      <c r="CR121">
        <v>0.5</v>
      </c>
      <c r="CS121">
        <v>0.5</v>
      </c>
      <c r="CT121">
        <v>0.5</v>
      </c>
      <c r="CU121">
        <v>0.5</v>
      </c>
      <c r="CV121">
        <v>0.5</v>
      </c>
      <c r="CW121">
        <v>35</v>
      </c>
      <c r="CX121">
        <v>35</v>
      </c>
      <c r="CY121">
        <v>35</v>
      </c>
      <c r="CZ121">
        <v>175.6</v>
      </c>
      <c r="DA121">
        <v>283.2</v>
      </c>
      <c r="DB121">
        <v>221.3</v>
      </c>
      <c r="DC121">
        <v>1660</v>
      </c>
      <c r="DD121">
        <v>720</v>
      </c>
      <c r="DE121">
        <v>720</v>
      </c>
      <c r="DF121">
        <v>1100</v>
      </c>
      <c r="DG121">
        <v>6.0999999999999999E-2</v>
      </c>
      <c r="DH121">
        <v>6.0999999999999999E-2</v>
      </c>
      <c r="DI121">
        <v>6.0999999999999999E-2</v>
      </c>
      <c r="DJ121">
        <v>8.8900000000000007E-2</v>
      </c>
      <c r="DK121">
        <v>8.8900000000000007E-2</v>
      </c>
      <c r="DL121">
        <v>8.8900000000000007E-2</v>
      </c>
      <c r="DM121">
        <v>7.3700000000000002E-2</v>
      </c>
      <c r="DN121">
        <v>7.3700000000000002E-2</v>
      </c>
      <c r="DO121">
        <v>7.3700000000000002E-2</v>
      </c>
      <c r="DP121">
        <v>6.3500000000000001E-2</v>
      </c>
      <c r="DQ121">
        <v>6.3500000000000001E-2</v>
      </c>
      <c r="DR121">
        <v>6.3500000000000001E-2</v>
      </c>
      <c r="DS121">
        <v>5.33E-2</v>
      </c>
      <c r="DT121">
        <v>6.3500000000000001E-2</v>
      </c>
      <c r="DU121">
        <v>5.8400000000000001E-2</v>
      </c>
      <c r="DV121">
        <v>0</v>
      </c>
      <c r="DW121">
        <v>10</v>
      </c>
      <c r="DX121">
        <v>3.8100000000000002E-2</v>
      </c>
      <c r="DY121" t="s">
        <v>301</v>
      </c>
      <c r="DZ121" t="s">
        <v>182</v>
      </c>
      <c r="EA121">
        <v>8252</v>
      </c>
      <c r="EB121">
        <v>8231</v>
      </c>
      <c r="EC121">
        <v>1291</v>
      </c>
      <c r="ED121">
        <v>2405</v>
      </c>
      <c r="EE121" t="s">
        <v>142</v>
      </c>
      <c r="EF121">
        <v>2</v>
      </c>
      <c r="EG121">
        <v>19990912</v>
      </c>
      <c r="EH121" t="s">
        <v>330</v>
      </c>
      <c r="EI121" t="s">
        <v>302</v>
      </c>
      <c r="EJ121" t="s">
        <v>143</v>
      </c>
    </row>
    <row r="122" spans="1:140">
      <c r="A122" t="s">
        <v>126</v>
      </c>
      <c r="B122">
        <v>1</v>
      </c>
      <c r="C122">
        <v>13.3</v>
      </c>
      <c r="D122">
        <v>35478</v>
      </c>
      <c r="E122">
        <v>1006</v>
      </c>
      <c r="F122" t="s">
        <v>145</v>
      </c>
      <c r="G122">
        <v>19991126</v>
      </c>
      <c r="H122" t="s">
        <v>311</v>
      </c>
      <c r="I122" t="s">
        <v>295</v>
      </c>
      <c r="J122">
        <v>19991129</v>
      </c>
      <c r="K122" t="s">
        <v>131</v>
      </c>
      <c r="L122">
        <v>8</v>
      </c>
      <c r="N122" s="2">
        <f t="shared" si="66"/>
        <v>0</v>
      </c>
      <c r="O122" s="27">
        <f t="shared" si="67"/>
        <v>-0.71970000000000001</v>
      </c>
      <c r="P122">
        <v>-0.71970000000000001</v>
      </c>
      <c r="Q122">
        <f t="shared" si="68"/>
        <v>-0.44847950054400004</v>
      </c>
      <c r="R122">
        <f t="shared" si="47"/>
        <v>0</v>
      </c>
      <c r="S122">
        <f t="shared" si="69"/>
        <v>-0.71970000000000001</v>
      </c>
      <c r="T122" s="36">
        <f t="shared" si="70"/>
        <v>26.4</v>
      </c>
      <c r="U122">
        <f t="shared" si="71"/>
        <v>-0.42380580821333336</v>
      </c>
      <c r="V122" s="26">
        <f t="shared" si="51"/>
        <v>0.42380580821333336</v>
      </c>
      <c r="W122" s="25">
        <f t="shared" si="72"/>
        <v>-0.36986773973333337</v>
      </c>
      <c r="X122" s="36">
        <f t="shared" si="73"/>
        <v>24.365732120575998</v>
      </c>
      <c r="Y122">
        <f t="shared" si="74"/>
        <v>-0.36986773973333337</v>
      </c>
      <c r="Z122">
        <f t="shared" si="55"/>
        <v>0</v>
      </c>
      <c r="AA122">
        <f t="shared" si="75"/>
        <v>-0.42380580821333336</v>
      </c>
      <c r="AB122">
        <f t="shared" si="57"/>
        <v>0</v>
      </c>
      <c r="AC122">
        <f t="shared" si="76"/>
        <v>0</v>
      </c>
      <c r="AD122">
        <f t="shared" si="77"/>
        <v>0</v>
      </c>
      <c r="AE122">
        <f t="shared" si="78"/>
        <v>1</v>
      </c>
      <c r="AF122">
        <f t="shared" si="79"/>
        <v>1</v>
      </c>
      <c r="AG122" s="2">
        <f t="shared" si="80"/>
        <v>-1.734</v>
      </c>
      <c r="AH122" s="2">
        <f t="shared" si="81"/>
        <v>1.734</v>
      </c>
      <c r="AI122" s="2">
        <f t="shared" si="82"/>
        <v>-2.0659999999999998</v>
      </c>
      <c r="AJ122" s="2">
        <f t="shared" si="83"/>
        <v>2.0659999999999998</v>
      </c>
      <c r="AK122" t="s">
        <v>164</v>
      </c>
      <c r="AL122">
        <v>143.5</v>
      </c>
      <c r="AM122">
        <v>19991124</v>
      </c>
      <c r="AN122" t="s">
        <v>138</v>
      </c>
      <c r="AO122" t="s">
        <v>324</v>
      </c>
      <c r="AP122">
        <v>9903160</v>
      </c>
      <c r="AQ122">
        <v>40</v>
      </c>
      <c r="AR122">
        <v>59.89</v>
      </c>
      <c r="AS122">
        <v>48.11</v>
      </c>
      <c r="AT122">
        <v>10.16</v>
      </c>
      <c r="AU122">
        <v>8.39</v>
      </c>
      <c r="AV122">
        <v>8.49</v>
      </c>
      <c r="AW122">
        <v>460</v>
      </c>
      <c r="AX122" t="s">
        <v>344</v>
      </c>
      <c r="AY122">
        <v>40</v>
      </c>
      <c r="AZ122">
        <v>7.8</v>
      </c>
      <c r="BA122">
        <v>5.5</v>
      </c>
      <c r="BB122">
        <v>13.3</v>
      </c>
      <c r="BC122">
        <v>0</v>
      </c>
      <c r="BD122">
        <v>3147</v>
      </c>
      <c r="BE122">
        <v>3155</v>
      </c>
      <c r="BF122">
        <v>3151.2</v>
      </c>
      <c r="BG122">
        <v>13.1</v>
      </c>
      <c r="BH122">
        <v>13.6</v>
      </c>
      <c r="BI122">
        <v>13.4</v>
      </c>
      <c r="BJ122">
        <v>2.1</v>
      </c>
      <c r="BK122">
        <v>2.19</v>
      </c>
      <c r="BL122">
        <v>2.17</v>
      </c>
      <c r="BM122">
        <v>5.8</v>
      </c>
      <c r="BN122">
        <v>6.2</v>
      </c>
      <c r="BO122">
        <v>6</v>
      </c>
      <c r="BP122">
        <v>0</v>
      </c>
      <c r="BQ122">
        <v>0</v>
      </c>
      <c r="BR122">
        <v>0</v>
      </c>
      <c r="BS122">
        <v>825</v>
      </c>
      <c r="BT122">
        <v>863</v>
      </c>
      <c r="BU122">
        <v>849</v>
      </c>
      <c r="BV122">
        <v>143</v>
      </c>
      <c r="BW122">
        <v>144</v>
      </c>
      <c r="BX122">
        <v>143.4</v>
      </c>
      <c r="BY122">
        <v>87.2</v>
      </c>
      <c r="BZ122">
        <v>88.4</v>
      </c>
      <c r="CA122">
        <v>87.8</v>
      </c>
      <c r="CB122">
        <v>92.8</v>
      </c>
      <c r="CC122">
        <v>94</v>
      </c>
      <c r="CD122">
        <v>93.6</v>
      </c>
      <c r="CE122">
        <v>5.5</v>
      </c>
      <c r="CF122">
        <v>6.2</v>
      </c>
      <c r="CG122">
        <v>5.8</v>
      </c>
      <c r="CH122">
        <v>22.6</v>
      </c>
      <c r="CI122">
        <v>32.5</v>
      </c>
      <c r="CJ122">
        <v>26.7</v>
      </c>
      <c r="CK122">
        <v>269</v>
      </c>
      <c r="CL122">
        <v>276</v>
      </c>
      <c r="CM122">
        <v>276</v>
      </c>
      <c r="CN122">
        <v>6.8</v>
      </c>
      <c r="CO122">
        <v>8.1</v>
      </c>
      <c r="CP122">
        <v>7.3</v>
      </c>
      <c r="CQ122">
        <v>0.3</v>
      </c>
      <c r="CR122">
        <v>0.4</v>
      </c>
      <c r="CS122">
        <v>0.3</v>
      </c>
      <c r="CT122">
        <v>0.5</v>
      </c>
      <c r="CU122">
        <v>0.5</v>
      </c>
      <c r="CV122">
        <v>0.5</v>
      </c>
      <c r="CW122">
        <v>35</v>
      </c>
      <c r="CX122">
        <v>35</v>
      </c>
      <c r="CY122">
        <v>35</v>
      </c>
      <c r="CZ122">
        <v>107.6</v>
      </c>
      <c r="DA122">
        <v>226.5</v>
      </c>
      <c r="DB122">
        <v>189</v>
      </c>
      <c r="DC122">
        <v>1660</v>
      </c>
      <c r="DD122">
        <v>720</v>
      </c>
      <c r="DE122">
        <v>720</v>
      </c>
      <c r="DF122">
        <v>1200</v>
      </c>
      <c r="DG122">
        <v>5.5899999999999998E-2</v>
      </c>
      <c r="DH122">
        <v>5.5899999999999998E-2</v>
      </c>
      <c r="DI122">
        <v>5.5899999999999998E-2</v>
      </c>
      <c r="DJ122">
        <v>8.1299999999999997E-2</v>
      </c>
      <c r="DK122">
        <v>8.1299999999999997E-2</v>
      </c>
      <c r="DL122">
        <v>8.1299999999999997E-2</v>
      </c>
      <c r="DM122">
        <v>0.73660000000000003</v>
      </c>
      <c r="DN122">
        <v>7.3700000000000002E-2</v>
      </c>
      <c r="DO122">
        <v>7.3700000000000002E-2</v>
      </c>
      <c r="DP122">
        <v>6.3500000000000001E-2</v>
      </c>
      <c r="DQ122">
        <v>6.3500000000000001E-2</v>
      </c>
      <c r="DR122">
        <v>6.3500000000000001E-2</v>
      </c>
      <c r="DS122">
        <v>5.0799999999999998E-2</v>
      </c>
      <c r="DT122">
        <v>6.6000000000000003E-2</v>
      </c>
      <c r="DU122">
        <v>5.8400000000000001E-2</v>
      </c>
      <c r="DV122">
        <v>0</v>
      </c>
      <c r="DW122">
        <v>7</v>
      </c>
      <c r="DX122">
        <v>4.8300000000000003E-2</v>
      </c>
      <c r="DY122" t="s">
        <v>301</v>
      </c>
      <c r="DZ122" t="s">
        <v>182</v>
      </c>
      <c r="EA122">
        <v>8252</v>
      </c>
      <c r="EB122">
        <v>8231</v>
      </c>
      <c r="EC122">
        <v>1291</v>
      </c>
      <c r="ED122">
        <v>2405</v>
      </c>
      <c r="EE122" t="s">
        <v>142</v>
      </c>
      <c r="EF122">
        <v>18</v>
      </c>
      <c r="EG122">
        <v>19991126</v>
      </c>
      <c r="EH122" t="s">
        <v>311</v>
      </c>
      <c r="EI122" t="s">
        <v>302</v>
      </c>
      <c r="EJ122" t="s">
        <v>143</v>
      </c>
    </row>
    <row r="123" spans="1:140">
      <c r="A123" t="s">
        <v>126</v>
      </c>
      <c r="B123">
        <v>3</v>
      </c>
      <c r="C123">
        <v>8.5</v>
      </c>
      <c r="D123">
        <v>34703</v>
      </c>
      <c r="E123" t="s">
        <v>144</v>
      </c>
      <c r="F123" t="s">
        <v>145</v>
      </c>
      <c r="G123">
        <v>19991205</v>
      </c>
      <c r="H123" t="s">
        <v>360</v>
      </c>
      <c r="I123" t="s">
        <v>236</v>
      </c>
      <c r="J123">
        <v>19991206</v>
      </c>
      <c r="K123">
        <v>20000605</v>
      </c>
      <c r="L123">
        <v>9</v>
      </c>
      <c r="N123" s="2">
        <f t="shared" si="66"/>
        <v>0</v>
      </c>
      <c r="O123" s="27">
        <f t="shared" si="67"/>
        <v>0.14710000000000001</v>
      </c>
      <c r="P123">
        <v>0.14710000000000001</v>
      </c>
      <c r="Q123">
        <f t="shared" si="68"/>
        <v>-0.32936360043520008</v>
      </c>
      <c r="R123">
        <f t="shared" si="47"/>
        <v>0</v>
      </c>
      <c r="S123">
        <f t="shared" si="69"/>
        <v>0.14710000000000001</v>
      </c>
      <c r="T123" s="36">
        <f t="shared" si="70"/>
        <v>26.4</v>
      </c>
      <c r="U123">
        <f t="shared" si="71"/>
        <v>-0.30962464657066668</v>
      </c>
      <c r="V123" s="26">
        <f t="shared" si="51"/>
        <v>0.30962464657066668</v>
      </c>
      <c r="W123" s="25">
        <f t="shared" si="72"/>
        <v>0.57090580821333337</v>
      </c>
      <c r="X123" s="36">
        <f t="shared" si="73"/>
        <v>24.913801696460798</v>
      </c>
      <c r="Y123">
        <f t="shared" si="74"/>
        <v>0.57090580821333337</v>
      </c>
      <c r="Z123">
        <f t="shared" si="55"/>
        <v>0</v>
      </c>
      <c r="AA123">
        <f t="shared" si="75"/>
        <v>-0.30962464657066668</v>
      </c>
      <c r="AB123">
        <f t="shared" si="57"/>
        <v>0</v>
      </c>
      <c r="AC123">
        <f t="shared" si="76"/>
        <v>0</v>
      </c>
      <c r="AD123">
        <f t="shared" si="77"/>
        <v>0</v>
      </c>
      <c r="AE123">
        <f t="shared" si="78"/>
        <v>0</v>
      </c>
      <c r="AF123">
        <f t="shared" si="79"/>
        <v>0</v>
      </c>
      <c r="AG123" s="2">
        <f t="shared" si="80"/>
        <v>-1.734</v>
      </c>
      <c r="AH123" s="2">
        <f t="shared" si="81"/>
        <v>1.734</v>
      </c>
      <c r="AI123" s="2">
        <f t="shared" si="82"/>
        <v>-2.0659999999999998</v>
      </c>
      <c r="AJ123" s="2">
        <f t="shared" si="83"/>
        <v>2.0659999999999998</v>
      </c>
      <c r="AK123" t="s">
        <v>286</v>
      </c>
      <c r="AL123">
        <v>143.5</v>
      </c>
      <c r="AM123">
        <v>19991203</v>
      </c>
      <c r="AN123" t="s">
        <v>138</v>
      </c>
      <c r="AO123" t="s">
        <v>328</v>
      </c>
      <c r="AP123">
        <v>9903160</v>
      </c>
      <c r="AQ123">
        <v>40</v>
      </c>
      <c r="AR123">
        <v>71.92</v>
      </c>
      <c r="AS123">
        <v>65.77</v>
      </c>
      <c r="AT123">
        <v>10.9</v>
      </c>
      <c r="AU123">
        <v>10.14</v>
      </c>
      <c r="AV123">
        <v>10.31</v>
      </c>
      <c r="AW123">
        <v>510</v>
      </c>
      <c r="AX123" t="s">
        <v>361</v>
      </c>
      <c r="AY123">
        <v>40</v>
      </c>
      <c r="AZ123">
        <v>5.0999999999999996</v>
      </c>
      <c r="BA123">
        <v>3.4</v>
      </c>
      <c r="BB123">
        <v>8.5</v>
      </c>
      <c r="BC123">
        <v>0</v>
      </c>
      <c r="BD123">
        <v>3148</v>
      </c>
      <c r="BE123">
        <v>3155</v>
      </c>
      <c r="BF123">
        <v>3151.3</v>
      </c>
      <c r="BG123">
        <v>13.2</v>
      </c>
      <c r="BH123">
        <v>13.6</v>
      </c>
      <c r="BI123">
        <v>13.4</v>
      </c>
      <c r="BJ123">
        <v>2.17</v>
      </c>
      <c r="BK123">
        <v>2.23</v>
      </c>
      <c r="BL123">
        <v>2.19</v>
      </c>
      <c r="BM123">
        <v>5.9</v>
      </c>
      <c r="BN123">
        <v>6.4</v>
      </c>
      <c r="BO123">
        <v>6.2</v>
      </c>
      <c r="BP123">
        <v>0</v>
      </c>
      <c r="BQ123">
        <v>0</v>
      </c>
      <c r="BR123">
        <v>0</v>
      </c>
      <c r="BS123">
        <v>844</v>
      </c>
      <c r="BT123">
        <v>867</v>
      </c>
      <c r="BU123">
        <v>853</v>
      </c>
      <c r="BV123">
        <v>142.69999999999999</v>
      </c>
      <c r="BW123">
        <v>144.4</v>
      </c>
      <c r="BX123">
        <v>143.4</v>
      </c>
      <c r="BY123">
        <v>87.2</v>
      </c>
      <c r="BZ123">
        <v>88.7</v>
      </c>
      <c r="CA123">
        <v>87.9</v>
      </c>
      <c r="CB123">
        <v>92.9</v>
      </c>
      <c r="CC123">
        <v>94.2</v>
      </c>
      <c r="CD123">
        <v>93.4</v>
      </c>
      <c r="CE123">
        <v>4.8</v>
      </c>
      <c r="CF123">
        <v>6.2</v>
      </c>
      <c r="CG123">
        <v>5.5</v>
      </c>
      <c r="CH123">
        <v>26.2</v>
      </c>
      <c r="CI123">
        <v>29.2</v>
      </c>
      <c r="CJ123">
        <v>27.5</v>
      </c>
      <c r="CK123">
        <v>276</v>
      </c>
      <c r="CL123">
        <v>279</v>
      </c>
      <c r="CM123">
        <v>276</v>
      </c>
      <c r="CN123">
        <v>6.8</v>
      </c>
      <c r="CO123">
        <v>7.4</v>
      </c>
      <c r="CP123">
        <v>7.1</v>
      </c>
      <c r="CQ123">
        <v>0.4</v>
      </c>
      <c r="CR123">
        <v>0.6</v>
      </c>
      <c r="CS123">
        <v>0.5</v>
      </c>
      <c r="CT123">
        <v>0.5</v>
      </c>
      <c r="CU123">
        <v>0.55000000000000004</v>
      </c>
      <c r="CV123">
        <v>0.51</v>
      </c>
      <c r="CW123">
        <v>35</v>
      </c>
      <c r="CX123">
        <v>35</v>
      </c>
      <c r="CY123">
        <v>35</v>
      </c>
      <c r="CZ123">
        <v>150.1</v>
      </c>
      <c r="DA123">
        <v>172.7</v>
      </c>
      <c r="DB123">
        <v>157.4</v>
      </c>
      <c r="DC123">
        <v>1660</v>
      </c>
      <c r="DD123">
        <v>720</v>
      </c>
      <c r="DE123">
        <v>720</v>
      </c>
      <c r="DF123">
        <v>1150</v>
      </c>
      <c r="DG123">
        <v>6.0999999999999999E-2</v>
      </c>
      <c r="DH123">
        <v>6.0999999999999999E-2</v>
      </c>
      <c r="DI123">
        <v>6.0999999999999999E-2</v>
      </c>
      <c r="DJ123">
        <v>8.6400000000000005E-2</v>
      </c>
      <c r="DK123">
        <v>8.6400000000000005E-2</v>
      </c>
      <c r="DL123">
        <v>8.6400000000000005E-2</v>
      </c>
      <c r="DM123">
        <v>6.6000000000000003E-2</v>
      </c>
      <c r="DN123">
        <v>6.6000000000000003E-2</v>
      </c>
      <c r="DO123">
        <v>6.6000000000000003E-2</v>
      </c>
      <c r="DP123">
        <v>6.3500000000000001E-2</v>
      </c>
      <c r="DQ123">
        <v>6.3500000000000001E-2</v>
      </c>
      <c r="DR123">
        <v>6.3500000000000001E-2</v>
      </c>
      <c r="DS123">
        <v>5.33E-2</v>
      </c>
      <c r="DT123">
        <v>6.8599999999999994E-2</v>
      </c>
      <c r="DU123">
        <v>6.0999999999999999E-2</v>
      </c>
      <c r="DV123">
        <v>0</v>
      </c>
      <c r="DW123">
        <v>2</v>
      </c>
      <c r="DX123">
        <v>4.0599999999999997E-2</v>
      </c>
      <c r="DY123" t="s">
        <v>362</v>
      </c>
      <c r="DZ123" t="s">
        <v>141</v>
      </c>
      <c r="EA123">
        <v>8252</v>
      </c>
      <c r="EB123">
        <v>8231</v>
      </c>
      <c r="EC123">
        <v>1289</v>
      </c>
      <c r="ED123">
        <v>2405</v>
      </c>
      <c r="EE123" t="s">
        <v>142</v>
      </c>
      <c r="EF123">
        <v>1</v>
      </c>
      <c r="EG123">
        <v>19991205</v>
      </c>
      <c r="EH123" t="s">
        <v>360</v>
      </c>
      <c r="EI123">
        <v>119</v>
      </c>
      <c r="EJ123" t="s">
        <v>143</v>
      </c>
    </row>
    <row r="124" spans="1:140">
      <c r="A124" t="s">
        <v>126</v>
      </c>
      <c r="B124">
        <v>1</v>
      </c>
      <c r="C124">
        <v>11.8</v>
      </c>
      <c r="D124">
        <v>35919</v>
      </c>
      <c r="E124">
        <v>1006</v>
      </c>
      <c r="F124" t="s">
        <v>145</v>
      </c>
      <c r="G124">
        <v>19991210</v>
      </c>
      <c r="H124" t="s">
        <v>377</v>
      </c>
      <c r="I124" t="s">
        <v>236</v>
      </c>
      <c r="J124">
        <v>19991213</v>
      </c>
      <c r="K124">
        <v>20000610</v>
      </c>
      <c r="L124">
        <v>10</v>
      </c>
      <c r="N124" s="2">
        <f t="shared" si="66"/>
        <v>0</v>
      </c>
      <c r="O124" s="27">
        <f t="shared" si="67"/>
        <v>-1.0038</v>
      </c>
      <c r="P124">
        <v>-1.0038</v>
      </c>
      <c r="Q124">
        <f t="shared" si="68"/>
        <v>-0.46425088034816009</v>
      </c>
      <c r="R124">
        <f t="shared" si="47"/>
        <v>0</v>
      </c>
      <c r="S124">
        <f t="shared" si="69"/>
        <v>-1.0038</v>
      </c>
      <c r="T124" s="36">
        <f t="shared" si="70"/>
        <v>26.4</v>
      </c>
      <c r="U124">
        <f t="shared" si="71"/>
        <v>-0.44845971725653339</v>
      </c>
      <c r="V124" s="26">
        <f t="shared" si="51"/>
        <v>0.44845971725653339</v>
      </c>
      <c r="W124" s="25">
        <f t="shared" si="72"/>
        <v>-0.69417535342933334</v>
      </c>
      <c r="X124" s="36">
        <f t="shared" si="73"/>
        <v>24.24739335716864</v>
      </c>
      <c r="Y124">
        <f t="shared" si="74"/>
        <v>-0.69417535342933334</v>
      </c>
      <c r="Z124">
        <f t="shared" si="55"/>
        <v>0</v>
      </c>
      <c r="AA124">
        <f t="shared" si="75"/>
        <v>-0.44845971725653339</v>
      </c>
      <c r="AB124">
        <f t="shared" si="57"/>
        <v>0</v>
      </c>
      <c r="AC124">
        <f t="shared" si="76"/>
        <v>0</v>
      </c>
      <c r="AD124">
        <f t="shared" si="77"/>
        <v>0</v>
      </c>
      <c r="AE124">
        <f t="shared" si="78"/>
        <v>0</v>
      </c>
      <c r="AF124">
        <f t="shared" si="79"/>
        <v>0</v>
      </c>
      <c r="AG124" s="2">
        <f t="shared" si="80"/>
        <v>-1.734</v>
      </c>
      <c r="AH124" s="2">
        <f t="shared" si="81"/>
        <v>1.734</v>
      </c>
      <c r="AI124" s="2">
        <f t="shared" si="82"/>
        <v>-2.0659999999999998</v>
      </c>
      <c r="AJ124" s="2">
        <f t="shared" si="83"/>
        <v>2.0659999999999998</v>
      </c>
      <c r="AK124" t="s">
        <v>286</v>
      </c>
      <c r="AL124">
        <v>143.5</v>
      </c>
      <c r="AM124">
        <v>19991208</v>
      </c>
      <c r="AN124" t="s">
        <v>138</v>
      </c>
      <c r="AO124" t="s">
        <v>378</v>
      </c>
      <c r="AP124">
        <v>9903160</v>
      </c>
      <c r="AQ124">
        <v>40</v>
      </c>
      <c r="AR124">
        <v>59.97</v>
      </c>
      <c r="AS124">
        <v>51.71</v>
      </c>
      <c r="AT124">
        <v>10.18</v>
      </c>
      <c r="AU124">
        <v>8.91</v>
      </c>
      <c r="AV124">
        <v>9.0299999999999994</v>
      </c>
      <c r="AW124">
        <v>360</v>
      </c>
      <c r="AX124" t="s">
        <v>379</v>
      </c>
      <c r="AY124">
        <v>40</v>
      </c>
      <c r="AZ124">
        <v>8.8000000000000007</v>
      </c>
      <c r="BA124">
        <v>3</v>
      </c>
      <c r="BB124">
        <v>11.8</v>
      </c>
      <c r="BC124">
        <v>0</v>
      </c>
      <c r="BD124">
        <v>3145</v>
      </c>
      <c r="BE124">
        <v>3152</v>
      </c>
      <c r="BF124">
        <v>3148.8</v>
      </c>
      <c r="BG124">
        <v>13.4</v>
      </c>
      <c r="BH124">
        <v>13.8</v>
      </c>
      <c r="BI124">
        <v>13.7</v>
      </c>
      <c r="BJ124">
        <v>2.27</v>
      </c>
      <c r="BK124">
        <v>2.35</v>
      </c>
      <c r="BL124">
        <v>2.33</v>
      </c>
      <c r="BM124">
        <v>5.4</v>
      </c>
      <c r="BN124">
        <v>6.1</v>
      </c>
      <c r="BO124">
        <v>5.9</v>
      </c>
      <c r="BP124">
        <v>0</v>
      </c>
      <c r="BQ124">
        <v>0</v>
      </c>
      <c r="BR124">
        <v>0</v>
      </c>
      <c r="BS124">
        <v>835</v>
      </c>
      <c r="BT124">
        <v>878</v>
      </c>
      <c r="BU124">
        <v>851</v>
      </c>
      <c r="BV124">
        <v>142.80000000000001</v>
      </c>
      <c r="BW124">
        <v>143.9</v>
      </c>
      <c r="BX124">
        <v>143.4</v>
      </c>
      <c r="BY124">
        <v>87.2</v>
      </c>
      <c r="BZ124">
        <v>88.2</v>
      </c>
      <c r="CA124">
        <v>87.8</v>
      </c>
      <c r="CB124">
        <v>92.8</v>
      </c>
      <c r="CC124">
        <v>93.8</v>
      </c>
      <c r="CD124">
        <v>93.4</v>
      </c>
      <c r="CE124">
        <v>5.4</v>
      </c>
      <c r="CF124">
        <v>6.2</v>
      </c>
      <c r="CG124">
        <v>5.7</v>
      </c>
      <c r="CH124">
        <v>24.2</v>
      </c>
      <c r="CI124">
        <v>32.700000000000003</v>
      </c>
      <c r="CJ124">
        <v>29.3</v>
      </c>
      <c r="CK124">
        <v>276</v>
      </c>
      <c r="CL124">
        <v>276</v>
      </c>
      <c r="CM124">
        <v>276</v>
      </c>
      <c r="CN124">
        <v>0</v>
      </c>
      <c r="CO124">
        <v>6.8</v>
      </c>
      <c r="CP124">
        <v>6</v>
      </c>
      <c r="CQ124">
        <v>0.2</v>
      </c>
      <c r="CR124">
        <v>0.2</v>
      </c>
      <c r="CS124">
        <v>0.2</v>
      </c>
      <c r="CT124">
        <v>0.45</v>
      </c>
      <c r="CU124">
        <v>0.55000000000000004</v>
      </c>
      <c r="CV124">
        <v>0.5</v>
      </c>
      <c r="CW124">
        <v>35</v>
      </c>
      <c r="CX124">
        <v>35</v>
      </c>
      <c r="CY124">
        <v>35</v>
      </c>
      <c r="CZ124">
        <v>144.4</v>
      </c>
      <c r="DA124">
        <v>209.6</v>
      </c>
      <c r="DB124">
        <v>192.1</v>
      </c>
      <c r="DC124">
        <v>1660</v>
      </c>
      <c r="DD124">
        <v>720</v>
      </c>
      <c r="DE124">
        <v>720</v>
      </c>
      <c r="DF124">
        <v>1300</v>
      </c>
      <c r="DG124">
        <v>5.33E-2</v>
      </c>
      <c r="DH124">
        <v>5.33E-2</v>
      </c>
      <c r="DI124">
        <v>5.33E-2</v>
      </c>
      <c r="DJ124">
        <v>8.8900000000000007E-2</v>
      </c>
      <c r="DK124">
        <v>8.8900000000000007E-2</v>
      </c>
      <c r="DL124">
        <v>8.8900000000000007E-2</v>
      </c>
      <c r="DM124">
        <v>6.0999999999999999E-2</v>
      </c>
      <c r="DN124">
        <v>6.0999999999999999E-2</v>
      </c>
      <c r="DO124">
        <v>6.0999999999999999E-2</v>
      </c>
      <c r="DP124">
        <v>5.8400000000000001E-2</v>
      </c>
      <c r="DQ124">
        <v>6.3500000000000001E-2</v>
      </c>
      <c r="DR124">
        <v>6.0999999999999999E-2</v>
      </c>
      <c r="DS124">
        <v>5.33E-2</v>
      </c>
      <c r="DT124">
        <v>6.3500000000000001E-2</v>
      </c>
      <c r="DU124">
        <v>5.8400000000000001E-2</v>
      </c>
      <c r="DV124">
        <v>0</v>
      </c>
      <c r="DW124">
        <v>1</v>
      </c>
      <c r="DX124">
        <v>4.3200000000000002E-2</v>
      </c>
      <c r="DY124" t="s">
        <v>301</v>
      </c>
      <c r="DZ124" t="s">
        <v>290</v>
      </c>
      <c r="EA124">
        <v>8252</v>
      </c>
      <c r="EB124">
        <v>8231</v>
      </c>
      <c r="EC124">
        <v>1279</v>
      </c>
      <c r="ED124">
        <v>2405</v>
      </c>
      <c r="EE124" t="s">
        <v>142</v>
      </c>
      <c r="EF124">
        <v>1</v>
      </c>
      <c r="EG124">
        <v>19991210</v>
      </c>
      <c r="EH124" t="s">
        <v>377</v>
      </c>
      <c r="EI124" t="s">
        <v>380</v>
      </c>
      <c r="EJ124" t="s">
        <v>143</v>
      </c>
    </row>
    <row r="125" spans="1:140">
      <c r="A125" t="s">
        <v>126</v>
      </c>
      <c r="B125">
        <v>3</v>
      </c>
      <c r="C125">
        <v>10.9</v>
      </c>
      <c r="D125">
        <v>35921</v>
      </c>
      <c r="E125">
        <v>1006</v>
      </c>
      <c r="F125" t="s">
        <v>145</v>
      </c>
      <c r="G125">
        <v>20000614</v>
      </c>
      <c r="H125" t="s">
        <v>400</v>
      </c>
      <c r="I125" t="s">
        <v>236</v>
      </c>
      <c r="J125">
        <v>20000614</v>
      </c>
      <c r="K125">
        <v>20001214</v>
      </c>
      <c r="L125">
        <v>11</v>
      </c>
      <c r="N125" s="2">
        <f t="shared" si="66"/>
        <v>0</v>
      </c>
      <c r="O125" s="27">
        <f t="shared" si="67"/>
        <v>-1.1741999999999999</v>
      </c>
      <c r="P125">
        <v>-1.1741999999999999</v>
      </c>
      <c r="Q125">
        <f t="shared" si="68"/>
        <v>-0.60624070427852805</v>
      </c>
      <c r="R125">
        <f t="shared" si="47"/>
        <v>0.60624070427852805</v>
      </c>
      <c r="S125">
        <f t="shared" si="69"/>
        <v>-1.1741999999999999</v>
      </c>
      <c r="T125" s="36">
        <f t="shared" si="70"/>
        <v>23.490044619463063</v>
      </c>
      <c r="U125">
        <f t="shared" si="71"/>
        <v>-0.59360777380522678</v>
      </c>
      <c r="V125" s="26">
        <f t="shared" si="51"/>
        <v>0.59360777380522678</v>
      </c>
      <c r="W125" s="25">
        <f t="shared" si="72"/>
        <v>-0.72574028274346647</v>
      </c>
      <c r="X125" s="36">
        <f t="shared" si="73"/>
        <v>23.550682685734909</v>
      </c>
      <c r="Y125">
        <f t="shared" si="74"/>
        <v>-0.72574028274346647</v>
      </c>
      <c r="Z125">
        <f t="shared" si="55"/>
        <v>0</v>
      </c>
      <c r="AA125">
        <f t="shared" si="75"/>
        <v>-0.59360777380522678</v>
      </c>
      <c r="AB125">
        <f t="shared" si="57"/>
        <v>0</v>
      </c>
      <c r="AC125">
        <f t="shared" si="76"/>
        <v>0</v>
      </c>
      <c r="AD125">
        <f t="shared" si="77"/>
        <v>0</v>
      </c>
      <c r="AE125">
        <f t="shared" si="78"/>
        <v>0</v>
      </c>
      <c r="AF125">
        <f t="shared" si="79"/>
        <v>0</v>
      </c>
      <c r="AG125" s="2">
        <f t="shared" si="80"/>
        <v>-1.734</v>
      </c>
      <c r="AH125" s="2">
        <f t="shared" si="81"/>
        <v>1.734</v>
      </c>
      <c r="AI125" s="2">
        <f t="shared" si="82"/>
        <v>-2.0659999999999998</v>
      </c>
      <c r="AJ125" s="2">
        <f t="shared" si="83"/>
        <v>2.0659999999999998</v>
      </c>
      <c r="AK125" t="s">
        <v>286</v>
      </c>
      <c r="AL125">
        <v>143.5</v>
      </c>
      <c r="AM125">
        <v>20000612</v>
      </c>
      <c r="AN125" t="s">
        <v>138</v>
      </c>
      <c r="AO125" t="s">
        <v>401</v>
      </c>
      <c r="AP125">
        <v>9903160</v>
      </c>
      <c r="AQ125">
        <v>40</v>
      </c>
      <c r="AR125">
        <v>59.99</v>
      </c>
      <c r="AS125">
        <v>50.51</v>
      </c>
      <c r="AT125">
        <v>10.17</v>
      </c>
      <c r="AU125">
        <v>8.77</v>
      </c>
      <c r="AV125">
        <v>8.89</v>
      </c>
      <c r="AW125">
        <v>160</v>
      </c>
      <c r="AX125" t="s">
        <v>402</v>
      </c>
      <c r="AY125">
        <v>40</v>
      </c>
      <c r="AZ125">
        <v>5.7</v>
      </c>
      <c r="BA125">
        <v>5.2</v>
      </c>
      <c r="BB125">
        <v>10.9</v>
      </c>
      <c r="BC125">
        <v>0</v>
      </c>
      <c r="BD125">
        <v>3148</v>
      </c>
      <c r="BE125">
        <v>3156</v>
      </c>
      <c r="BF125">
        <v>3151.5</v>
      </c>
      <c r="BG125">
        <v>13.3</v>
      </c>
      <c r="BH125">
        <v>13.9</v>
      </c>
      <c r="BI125">
        <v>13.4</v>
      </c>
      <c r="BJ125">
        <v>2.21</v>
      </c>
      <c r="BK125">
        <v>2.23</v>
      </c>
      <c r="BL125">
        <v>2.2200000000000002</v>
      </c>
      <c r="BM125">
        <v>6.2</v>
      </c>
      <c r="BN125">
        <v>7</v>
      </c>
      <c r="BO125">
        <v>6.8</v>
      </c>
      <c r="BP125">
        <v>0</v>
      </c>
      <c r="BQ125">
        <v>0</v>
      </c>
      <c r="BR125">
        <v>0</v>
      </c>
      <c r="BS125">
        <v>844</v>
      </c>
      <c r="BT125">
        <v>876</v>
      </c>
      <c r="BU125">
        <v>856</v>
      </c>
      <c r="BV125">
        <v>142.80000000000001</v>
      </c>
      <c r="BW125">
        <v>143.80000000000001</v>
      </c>
      <c r="BX125">
        <v>143.30000000000001</v>
      </c>
      <c r="BY125">
        <v>87.7</v>
      </c>
      <c r="BZ125">
        <v>88.3</v>
      </c>
      <c r="CA125">
        <v>88</v>
      </c>
      <c r="CB125">
        <v>93.3</v>
      </c>
      <c r="CC125">
        <v>93.8</v>
      </c>
      <c r="CD125">
        <v>93.6</v>
      </c>
      <c r="CE125">
        <v>5.3</v>
      </c>
      <c r="CF125">
        <v>5.8</v>
      </c>
      <c r="CG125">
        <v>5.6</v>
      </c>
      <c r="CH125">
        <v>27.1</v>
      </c>
      <c r="CI125">
        <v>30.9</v>
      </c>
      <c r="CJ125">
        <v>28.8</v>
      </c>
      <c r="CK125">
        <v>276</v>
      </c>
      <c r="CL125">
        <v>279</v>
      </c>
      <c r="CM125">
        <v>276</v>
      </c>
      <c r="CN125">
        <v>9.5</v>
      </c>
      <c r="CO125">
        <v>9.8000000000000007</v>
      </c>
      <c r="CP125">
        <v>9.6999999999999993</v>
      </c>
      <c r="CQ125">
        <v>0.5</v>
      </c>
      <c r="CR125">
        <v>0.5</v>
      </c>
      <c r="CS125">
        <v>0.5</v>
      </c>
      <c r="CT125">
        <v>0.5</v>
      </c>
      <c r="CU125">
        <v>0.5</v>
      </c>
      <c r="CV125">
        <v>0.5</v>
      </c>
      <c r="CW125">
        <v>35</v>
      </c>
      <c r="CX125">
        <v>35</v>
      </c>
      <c r="CY125">
        <v>35</v>
      </c>
      <c r="CZ125">
        <v>167.1</v>
      </c>
      <c r="DA125">
        <v>203.9</v>
      </c>
      <c r="DB125">
        <v>195.1</v>
      </c>
      <c r="DC125">
        <v>1660</v>
      </c>
      <c r="DD125">
        <v>720</v>
      </c>
      <c r="DE125">
        <v>720</v>
      </c>
      <c r="DF125">
        <v>1500</v>
      </c>
      <c r="DG125">
        <v>5.8400000000000001E-2</v>
      </c>
      <c r="DH125">
        <v>5.8400000000000001E-2</v>
      </c>
      <c r="DI125">
        <v>5.8400000000000001E-2</v>
      </c>
      <c r="DJ125">
        <v>8.8900000000000007E-2</v>
      </c>
      <c r="DK125">
        <v>8.8900000000000007E-2</v>
      </c>
      <c r="DL125">
        <v>8.8900000000000007E-2</v>
      </c>
      <c r="DM125">
        <v>6.6000000000000003E-2</v>
      </c>
      <c r="DN125">
        <v>6.6000000000000003E-2</v>
      </c>
      <c r="DO125">
        <v>6.6000000000000003E-2</v>
      </c>
      <c r="DP125">
        <v>6.3500000000000001E-2</v>
      </c>
      <c r="DQ125">
        <v>6.3500000000000001E-2</v>
      </c>
      <c r="DR125">
        <v>6.3500000000000001E-2</v>
      </c>
      <c r="DS125">
        <v>5.33E-2</v>
      </c>
      <c r="DT125">
        <v>6.8599999999999994E-2</v>
      </c>
      <c r="DU125">
        <v>6.0999999999999999E-2</v>
      </c>
      <c r="DV125">
        <v>0</v>
      </c>
      <c r="DW125">
        <v>17</v>
      </c>
      <c r="DX125">
        <v>4.5699999999999998E-2</v>
      </c>
      <c r="DY125" t="s">
        <v>362</v>
      </c>
      <c r="DZ125" t="s">
        <v>141</v>
      </c>
      <c r="EA125">
        <v>8252</v>
      </c>
      <c r="EB125">
        <v>8231</v>
      </c>
      <c r="EC125">
        <v>1289</v>
      </c>
      <c r="ED125" t="s">
        <v>403</v>
      </c>
      <c r="EE125" t="s">
        <v>142</v>
      </c>
      <c r="EF125">
        <v>16</v>
      </c>
      <c r="EG125">
        <v>20000614</v>
      </c>
      <c r="EH125" t="s">
        <v>400</v>
      </c>
      <c r="EI125">
        <v>119</v>
      </c>
      <c r="EJ125" t="s">
        <v>143</v>
      </c>
    </row>
    <row r="126" spans="1:140">
      <c r="A126" t="s">
        <v>126</v>
      </c>
      <c r="B126">
        <v>1</v>
      </c>
      <c r="C126">
        <v>13.8</v>
      </c>
      <c r="D126">
        <v>35920</v>
      </c>
      <c r="E126" t="s">
        <v>144</v>
      </c>
      <c r="F126" t="s">
        <v>145</v>
      </c>
      <c r="G126">
        <v>20000818</v>
      </c>
      <c r="H126" t="s">
        <v>412</v>
      </c>
      <c r="I126" t="s">
        <v>295</v>
      </c>
      <c r="J126">
        <v>20000821</v>
      </c>
      <c r="K126" t="s">
        <v>131</v>
      </c>
      <c r="L126">
        <v>12</v>
      </c>
      <c r="N126" s="2">
        <f t="shared" si="66"/>
        <v>0</v>
      </c>
      <c r="O126" s="31">
        <f t="shared" si="67"/>
        <v>1.7059</v>
      </c>
      <c r="P126">
        <v>1.7059</v>
      </c>
      <c r="Q126">
        <f t="shared" si="68"/>
        <v>-0.14381256342282245</v>
      </c>
      <c r="R126">
        <f t="shared" si="47"/>
        <v>0</v>
      </c>
      <c r="S126">
        <f t="shared" si="69"/>
        <v>2.3121407042785282</v>
      </c>
      <c r="T126" s="36">
        <f t="shared" si="70"/>
        <v>26.4</v>
      </c>
      <c r="U126">
        <f t="shared" si="71"/>
        <v>-0.1337062190441814</v>
      </c>
      <c r="V126" s="26">
        <f t="shared" si="51"/>
        <v>0.1337062190441814</v>
      </c>
      <c r="W126" s="25">
        <f t="shared" si="72"/>
        <v>2.2995077738052268</v>
      </c>
      <c r="X126" s="36">
        <f t="shared" si="73"/>
        <v>25.758210148587928</v>
      </c>
      <c r="Y126">
        <f t="shared" si="74"/>
        <v>2.2995077738052268</v>
      </c>
      <c r="Z126">
        <f t="shared" si="55"/>
        <v>1</v>
      </c>
      <c r="AA126" s="50">
        <f>O126*AA$3+(1-AA$3)*AA125</f>
        <v>-0.1337062190441814</v>
      </c>
      <c r="AB126">
        <f t="shared" si="57"/>
        <v>1</v>
      </c>
      <c r="AC126">
        <f t="shared" si="76"/>
        <v>1</v>
      </c>
      <c r="AD126">
        <f t="shared" si="77"/>
        <v>1</v>
      </c>
      <c r="AE126">
        <f t="shared" si="78"/>
        <v>0</v>
      </c>
      <c r="AF126">
        <f t="shared" si="79"/>
        <v>0</v>
      </c>
      <c r="AG126" s="2">
        <f t="shared" si="80"/>
        <v>-1.734</v>
      </c>
      <c r="AH126" s="2">
        <f t="shared" si="81"/>
        <v>1.734</v>
      </c>
      <c r="AI126" s="2">
        <f t="shared" si="82"/>
        <v>-2.0659999999999998</v>
      </c>
      <c r="AJ126" s="2">
        <f t="shared" si="83"/>
        <v>2.0659999999999998</v>
      </c>
      <c r="AK126" t="s">
        <v>286</v>
      </c>
      <c r="AL126">
        <v>143.5</v>
      </c>
      <c r="AM126">
        <v>20000816</v>
      </c>
      <c r="AN126" t="s">
        <v>138</v>
      </c>
      <c r="AO126" t="s">
        <v>209</v>
      </c>
      <c r="AP126">
        <v>9903160</v>
      </c>
      <c r="AQ126">
        <v>40</v>
      </c>
      <c r="AR126">
        <v>71.790000000000006</v>
      </c>
      <c r="AS126">
        <v>66.11</v>
      </c>
      <c r="AT126">
        <v>10.9</v>
      </c>
      <c r="AU126">
        <v>10.17</v>
      </c>
      <c r="AV126">
        <v>10.3</v>
      </c>
      <c r="AW126">
        <v>210</v>
      </c>
      <c r="AX126" t="s">
        <v>414</v>
      </c>
      <c r="AY126">
        <v>40</v>
      </c>
      <c r="AZ126">
        <v>11.3</v>
      </c>
      <c r="BA126">
        <v>2.5</v>
      </c>
      <c r="BB126">
        <v>13.8</v>
      </c>
      <c r="BC126">
        <v>0</v>
      </c>
      <c r="BD126">
        <v>3148</v>
      </c>
      <c r="BE126">
        <v>3154</v>
      </c>
      <c r="BF126">
        <v>3150.6</v>
      </c>
      <c r="BG126">
        <v>13.2</v>
      </c>
      <c r="BH126">
        <v>13.8</v>
      </c>
      <c r="BI126">
        <v>13.5</v>
      </c>
      <c r="BJ126">
        <v>2.13</v>
      </c>
      <c r="BK126">
        <v>2.35</v>
      </c>
      <c r="BL126">
        <v>2.2200000000000002</v>
      </c>
      <c r="BM126">
        <v>5.6</v>
      </c>
      <c r="BN126">
        <v>7.6</v>
      </c>
      <c r="BO126">
        <v>6.2</v>
      </c>
      <c r="BP126">
        <v>0</v>
      </c>
      <c r="BQ126">
        <v>0</v>
      </c>
      <c r="BR126">
        <v>0</v>
      </c>
      <c r="BS126">
        <v>824</v>
      </c>
      <c r="BT126">
        <v>872</v>
      </c>
      <c r="BU126">
        <v>844</v>
      </c>
      <c r="BV126">
        <v>142.9</v>
      </c>
      <c r="BW126">
        <v>143.9</v>
      </c>
      <c r="BX126">
        <v>143.4</v>
      </c>
      <c r="BY126">
        <v>87</v>
      </c>
      <c r="BZ126">
        <v>88.2</v>
      </c>
      <c r="CA126">
        <v>87.9</v>
      </c>
      <c r="CB126">
        <v>93.1</v>
      </c>
      <c r="CC126">
        <v>93.7</v>
      </c>
      <c r="CD126">
        <v>93.4</v>
      </c>
      <c r="CE126">
        <v>5.3</v>
      </c>
      <c r="CF126">
        <v>6.4</v>
      </c>
      <c r="CG126">
        <v>5.6</v>
      </c>
      <c r="CH126">
        <v>33.700000000000003</v>
      </c>
      <c r="CI126">
        <v>43.1</v>
      </c>
      <c r="CJ126">
        <v>37.799999999999997</v>
      </c>
      <c r="CK126">
        <v>276</v>
      </c>
      <c r="CL126">
        <v>276</v>
      </c>
      <c r="CM126">
        <v>276</v>
      </c>
      <c r="CN126">
        <v>3.4</v>
      </c>
      <c r="CO126">
        <v>6.1</v>
      </c>
      <c r="CP126">
        <v>5.7</v>
      </c>
      <c r="CQ126">
        <v>0.4</v>
      </c>
      <c r="CR126">
        <v>0.4</v>
      </c>
      <c r="CS126">
        <v>0.4</v>
      </c>
      <c r="CT126">
        <v>0.5</v>
      </c>
      <c r="CU126">
        <v>0.5</v>
      </c>
      <c r="CV126">
        <v>0.5</v>
      </c>
      <c r="CW126">
        <v>35</v>
      </c>
      <c r="CX126">
        <v>35</v>
      </c>
      <c r="CY126">
        <v>35</v>
      </c>
      <c r="CZ126">
        <v>121.8</v>
      </c>
      <c r="DA126">
        <v>184.1</v>
      </c>
      <c r="DB126">
        <v>147.4</v>
      </c>
      <c r="DC126">
        <v>1660</v>
      </c>
      <c r="DD126">
        <v>720</v>
      </c>
      <c r="DE126">
        <v>720</v>
      </c>
      <c r="DF126">
        <v>1450</v>
      </c>
      <c r="DG126">
        <v>5.5899999999999998E-2</v>
      </c>
      <c r="DH126">
        <v>5.5899999999999998E-2</v>
      </c>
      <c r="DI126">
        <v>5.5899999999999998E-2</v>
      </c>
      <c r="DJ126">
        <v>8.8900000000000007E-2</v>
      </c>
      <c r="DK126">
        <v>8.8900000000000007E-2</v>
      </c>
      <c r="DL126">
        <v>8.8900000000000007E-2</v>
      </c>
      <c r="DM126">
        <v>6.0999999999999999E-2</v>
      </c>
      <c r="DN126">
        <v>6.0999999999999999E-2</v>
      </c>
      <c r="DO126">
        <v>6.0999999999999999E-2</v>
      </c>
      <c r="DP126">
        <v>5.8400000000000001E-2</v>
      </c>
      <c r="DQ126">
        <v>6.3500000000000001E-2</v>
      </c>
      <c r="DR126">
        <v>6.0999999999999999E-2</v>
      </c>
      <c r="DS126">
        <v>5.33E-2</v>
      </c>
      <c r="DT126">
        <v>6.3500000000000001E-2</v>
      </c>
      <c r="DU126">
        <v>5.8400000000000001E-2</v>
      </c>
      <c r="DV126">
        <v>0</v>
      </c>
      <c r="DW126">
        <v>14</v>
      </c>
      <c r="DX126">
        <v>5.0799999999999998E-2</v>
      </c>
      <c r="DY126" t="s">
        <v>301</v>
      </c>
      <c r="DZ126" t="s">
        <v>290</v>
      </c>
      <c r="EA126">
        <v>8252</v>
      </c>
      <c r="EB126">
        <v>8231</v>
      </c>
      <c r="EC126">
        <v>1279</v>
      </c>
      <c r="ED126" t="s">
        <v>403</v>
      </c>
      <c r="EE126" t="s">
        <v>142</v>
      </c>
      <c r="EF126">
        <v>14</v>
      </c>
      <c r="EG126">
        <v>20000818</v>
      </c>
      <c r="EH126" t="s">
        <v>412</v>
      </c>
      <c r="EI126" t="s">
        <v>380</v>
      </c>
      <c r="EJ126" t="s">
        <v>143</v>
      </c>
    </row>
    <row r="127" spans="1:140">
      <c r="A127" t="s">
        <v>126</v>
      </c>
      <c r="B127">
        <v>1</v>
      </c>
      <c r="C127">
        <v>7.1</v>
      </c>
      <c r="D127">
        <v>36204</v>
      </c>
      <c r="E127" t="s">
        <v>144</v>
      </c>
      <c r="F127" t="s">
        <v>145</v>
      </c>
      <c r="G127">
        <v>20000824</v>
      </c>
      <c r="H127" t="s">
        <v>415</v>
      </c>
      <c r="I127" t="s">
        <v>295</v>
      </c>
      <c r="J127">
        <v>20000825</v>
      </c>
      <c r="K127" t="s">
        <v>131</v>
      </c>
      <c r="L127">
        <v>13</v>
      </c>
      <c r="N127" s="2">
        <f t="shared" si="66"/>
        <v>0</v>
      </c>
      <c r="O127" s="27">
        <f t="shared" si="67"/>
        <v>-0.26469999999999999</v>
      </c>
      <c r="P127">
        <v>-0.26469999999999999</v>
      </c>
      <c r="Q127">
        <f t="shared" si="68"/>
        <v>-0.16799005073825796</v>
      </c>
      <c r="R127">
        <f t="shared" si="47"/>
        <v>0</v>
      </c>
      <c r="S127">
        <f t="shared" si="69"/>
        <v>-0.26469999999999999</v>
      </c>
      <c r="T127" s="36">
        <f t="shared" si="70"/>
        <v>26.4</v>
      </c>
      <c r="U127">
        <f t="shared" si="71"/>
        <v>-0.15990497523534514</v>
      </c>
      <c r="V127" s="26">
        <f t="shared" si="51"/>
        <v>0.15990497523534514</v>
      </c>
      <c r="W127" s="25">
        <f t="shared" si="72"/>
        <v>-0.1309937809558186</v>
      </c>
      <c r="X127" s="36">
        <f t="shared" si="73"/>
        <v>25.632456118870341</v>
      </c>
      <c r="Y127">
        <f t="shared" si="74"/>
        <v>-0.1309937809558186</v>
      </c>
      <c r="Z127">
        <f t="shared" si="55"/>
        <v>0</v>
      </c>
      <c r="AA127">
        <f t="shared" si="75"/>
        <v>-0.15990497523534514</v>
      </c>
      <c r="AB127">
        <f t="shared" si="57"/>
        <v>0</v>
      </c>
      <c r="AC127">
        <f t="shared" si="76"/>
        <v>0</v>
      </c>
      <c r="AD127">
        <f t="shared" si="77"/>
        <v>0</v>
      </c>
      <c r="AE127">
        <f t="shared" si="78"/>
        <v>0</v>
      </c>
      <c r="AF127">
        <f t="shared" si="79"/>
        <v>0</v>
      </c>
      <c r="AG127" s="2">
        <f t="shared" si="80"/>
        <v>-1.734</v>
      </c>
      <c r="AH127" s="2">
        <f t="shared" si="81"/>
        <v>1.734</v>
      </c>
      <c r="AI127" s="2">
        <f t="shared" si="82"/>
        <v>-2.0659999999999998</v>
      </c>
      <c r="AJ127" s="2">
        <f t="shared" si="83"/>
        <v>2.0659999999999998</v>
      </c>
      <c r="AK127" t="s">
        <v>286</v>
      </c>
      <c r="AL127">
        <v>143.5</v>
      </c>
      <c r="AM127">
        <v>20000822</v>
      </c>
      <c r="AN127" t="s">
        <v>138</v>
      </c>
      <c r="AO127" t="s">
        <v>328</v>
      </c>
      <c r="AP127">
        <v>9903160</v>
      </c>
      <c r="AQ127">
        <v>40</v>
      </c>
      <c r="AR127">
        <v>59.93</v>
      </c>
      <c r="AS127">
        <v>66.66</v>
      </c>
      <c r="AT127">
        <v>10.89</v>
      </c>
      <c r="AU127">
        <v>10.23</v>
      </c>
      <c r="AV127">
        <v>10.37</v>
      </c>
      <c r="AW127">
        <v>160</v>
      </c>
      <c r="AX127" t="s">
        <v>416</v>
      </c>
      <c r="AY127">
        <v>40</v>
      </c>
      <c r="AZ127">
        <v>5.7</v>
      </c>
      <c r="BA127">
        <v>1.4</v>
      </c>
      <c r="BB127">
        <v>7.1</v>
      </c>
      <c r="BC127">
        <v>0</v>
      </c>
      <c r="BD127">
        <v>3147</v>
      </c>
      <c r="BE127">
        <v>3157</v>
      </c>
      <c r="BF127">
        <v>3152.4</v>
      </c>
      <c r="BG127">
        <v>13.4</v>
      </c>
      <c r="BH127">
        <v>13.9</v>
      </c>
      <c r="BI127">
        <v>13.6</v>
      </c>
      <c r="BJ127">
        <v>2.15</v>
      </c>
      <c r="BK127">
        <v>2.2200000000000002</v>
      </c>
      <c r="BL127">
        <v>2.19</v>
      </c>
      <c r="BM127">
        <v>5.9</v>
      </c>
      <c r="BN127">
        <v>6.2</v>
      </c>
      <c r="BO127">
        <v>6</v>
      </c>
      <c r="BP127">
        <v>0</v>
      </c>
      <c r="BQ127">
        <v>0</v>
      </c>
      <c r="BR127">
        <v>0</v>
      </c>
      <c r="BS127">
        <v>823</v>
      </c>
      <c r="BT127">
        <v>872</v>
      </c>
      <c r="BU127">
        <v>856</v>
      </c>
      <c r="BV127">
        <v>143</v>
      </c>
      <c r="BW127">
        <v>144.1</v>
      </c>
      <c r="BX127">
        <v>143.4</v>
      </c>
      <c r="BY127">
        <v>87.2</v>
      </c>
      <c r="BZ127">
        <v>88.3</v>
      </c>
      <c r="CA127">
        <v>87.9</v>
      </c>
      <c r="CB127">
        <v>93.2</v>
      </c>
      <c r="CC127">
        <v>93.9</v>
      </c>
      <c r="CD127">
        <v>93.6</v>
      </c>
      <c r="CE127">
        <v>5.2</v>
      </c>
      <c r="CF127">
        <v>6.3</v>
      </c>
      <c r="CG127">
        <v>5.8</v>
      </c>
      <c r="CH127">
        <v>32.799999999999997</v>
      </c>
      <c r="CI127">
        <v>44</v>
      </c>
      <c r="CJ127">
        <v>37.1</v>
      </c>
      <c r="CK127">
        <v>272</v>
      </c>
      <c r="CL127">
        <v>276</v>
      </c>
      <c r="CM127">
        <v>276</v>
      </c>
      <c r="CN127">
        <v>5.4</v>
      </c>
      <c r="CO127">
        <v>6.8</v>
      </c>
      <c r="CP127">
        <v>5.8</v>
      </c>
      <c r="CQ127">
        <v>0.4</v>
      </c>
      <c r="CR127">
        <v>0.4</v>
      </c>
      <c r="CS127">
        <v>0.4</v>
      </c>
      <c r="CT127">
        <v>0.45</v>
      </c>
      <c r="CU127">
        <v>0.5</v>
      </c>
      <c r="CV127">
        <v>0.5</v>
      </c>
      <c r="CW127">
        <v>35</v>
      </c>
      <c r="CX127">
        <v>35</v>
      </c>
      <c r="CY127">
        <v>35</v>
      </c>
      <c r="CZ127">
        <v>96.3</v>
      </c>
      <c r="DA127">
        <v>195.4</v>
      </c>
      <c r="DB127">
        <v>146.1</v>
      </c>
      <c r="DC127">
        <v>1660</v>
      </c>
      <c r="DD127">
        <v>720</v>
      </c>
      <c r="DE127">
        <v>720</v>
      </c>
      <c r="DF127">
        <v>1500</v>
      </c>
      <c r="DG127">
        <v>5.8400000000000001E-2</v>
      </c>
      <c r="DH127">
        <v>5.8400000000000001E-2</v>
      </c>
      <c r="DI127">
        <v>5.8400000000000001E-2</v>
      </c>
      <c r="DJ127">
        <v>8.6400000000000005E-2</v>
      </c>
      <c r="DK127">
        <v>8.6400000000000005E-2</v>
      </c>
      <c r="DL127">
        <v>8.6400000000000005E-2</v>
      </c>
      <c r="DM127">
        <v>6.0999999999999999E-2</v>
      </c>
      <c r="DN127">
        <v>6.0999999999999999E-2</v>
      </c>
      <c r="DO127">
        <v>6.0999999999999999E-2</v>
      </c>
      <c r="DP127">
        <v>5.8400000000000001E-2</v>
      </c>
      <c r="DQ127">
        <v>6.3500000000000001E-2</v>
      </c>
      <c r="DR127">
        <v>6.0999999999999999E-2</v>
      </c>
      <c r="DS127">
        <v>5.33E-2</v>
      </c>
      <c r="DT127">
        <v>6.3500000000000001E-2</v>
      </c>
      <c r="DU127">
        <v>5.8400000000000001E-2</v>
      </c>
      <c r="DV127">
        <v>0</v>
      </c>
      <c r="DW127">
        <v>15</v>
      </c>
      <c r="DX127">
        <v>4.8300000000000003E-2</v>
      </c>
      <c r="DY127" t="s">
        <v>301</v>
      </c>
      <c r="DZ127" t="s">
        <v>290</v>
      </c>
      <c r="EA127">
        <v>8252</v>
      </c>
      <c r="EB127">
        <v>8231</v>
      </c>
      <c r="EC127">
        <v>1279</v>
      </c>
      <c r="ED127" t="s">
        <v>403</v>
      </c>
      <c r="EE127" t="s">
        <v>142</v>
      </c>
      <c r="EF127" t="s">
        <v>417</v>
      </c>
      <c r="EG127">
        <v>20000824</v>
      </c>
      <c r="EH127" t="s">
        <v>415</v>
      </c>
      <c r="EI127" t="s">
        <v>380</v>
      </c>
      <c r="EJ127" t="s">
        <v>143</v>
      </c>
    </row>
    <row r="128" spans="1:140">
      <c r="A128" t="s">
        <v>126</v>
      </c>
      <c r="B128">
        <v>1</v>
      </c>
      <c r="C128">
        <v>3.9</v>
      </c>
      <c r="D128">
        <v>36205</v>
      </c>
      <c r="E128" t="s">
        <v>144</v>
      </c>
      <c r="F128" t="s">
        <v>145</v>
      </c>
      <c r="G128">
        <v>20000830</v>
      </c>
      <c r="H128" t="s">
        <v>418</v>
      </c>
      <c r="I128" t="s">
        <v>236</v>
      </c>
      <c r="J128">
        <v>20000831</v>
      </c>
      <c r="K128" t="s">
        <v>131</v>
      </c>
      <c r="L128">
        <v>14</v>
      </c>
      <c r="N128" s="2">
        <f t="shared" si="66"/>
        <v>0</v>
      </c>
      <c r="O128" s="27">
        <f t="shared" si="67"/>
        <v>-1.2059</v>
      </c>
      <c r="P128">
        <v>-1.2059</v>
      </c>
      <c r="Q128">
        <f t="shared" si="68"/>
        <v>-0.37557204059060634</v>
      </c>
      <c r="R128">
        <f t="shared" si="47"/>
        <v>0</v>
      </c>
      <c r="S128">
        <f t="shared" si="69"/>
        <v>-1.2059</v>
      </c>
      <c r="T128" s="36">
        <f t="shared" si="70"/>
        <v>26.4</v>
      </c>
      <c r="U128">
        <f t="shared" si="71"/>
        <v>-0.36910398018827612</v>
      </c>
      <c r="V128" s="26">
        <f t="shared" si="51"/>
        <v>0.36910398018827612</v>
      </c>
      <c r="W128" s="25">
        <f t="shared" si="72"/>
        <v>-1.0459950247646548</v>
      </c>
      <c r="X128" s="36">
        <f t="shared" si="73"/>
        <v>24.628300895096274</v>
      </c>
      <c r="Y128">
        <f t="shared" si="74"/>
        <v>-1.0459950247646548</v>
      </c>
      <c r="Z128">
        <f t="shared" si="55"/>
        <v>0</v>
      </c>
      <c r="AA128">
        <f t="shared" si="75"/>
        <v>-0.36910398018827612</v>
      </c>
      <c r="AB128">
        <f t="shared" si="57"/>
        <v>0</v>
      </c>
      <c r="AC128">
        <f t="shared" si="76"/>
        <v>0</v>
      </c>
      <c r="AD128">
        <f t="shared" si="77"/>
        <v>0</v>
      </c>
      <c r="AE128">
        <f t="shared" si="78"/>
        <v>0</v>
      </c>
      <c r="AF128">
        <f t="shared" si="79"/>
        <v>0</v>
      </c>
      <c r="AG128" s="2">
        <f t="shared" si="80"/>
        <v>-1.734</v>
      </c>
      <c r="AH128" s="2">
        <f t="shared" si="81"/>
        <v>1.734</v>
      </c>
      <c r="AI128" s="2">
        <f t="shared" si="82"/>
        <v>-2.0659999999999998</v>
      </c>
      <c r="AJ128" s="2">
        <f t="shared" si="83"/>
        <v>2.0659999999999998</v>
      </c>
      <c r="AK128" t="s">
        <v>286</v>
      </c>
      <c r="AL128">
        <v>143.5</v>
      </c>
      <c r="AM128">
        <v>20000828</v>
      </c>
      <c r="AN128" t="s">
        <v>138</v>
      </c>
      <c r="AO128" t="s">
        <v>420</v>
      </c>
      <c r="AP128">
        <v>9903160</v>
      </c>
      <c r="AQ128">
        <v>40</v>
      </c>
      <c r="AR128">
        <v>71.790000000000006</v>
      </c>
      <c r="AS128">
        <v>66.760000000000005</v>
      </c>
      <c r="AT128">
        <v>10.88</v>
      </c>
      <c r="AU128">
        <v>10.220000000000001</v>
      </c>
      <c r="AV128">
        <v>10.4</v>
      </c>
      <c r="AW128">
        <v>260</v>
      </c>
      <c r="AX128" t="s">
        <v>421</v>
      </c>
      <c r="AY128">
        <v>40</v>
      </c>
      <c r="AZ128">
        <v>2.1</v>
      </c>
      <c r="BA128">
        <v>1.8</v>
      </c>
      <c r="BB128">
        <v>3.9</v>
      </c>
      <c r="BC128">
        <v>0</v>
      </c>
      <c r="BD128">
        <v>3147</v>
      </c>
      <c r="BE128">
        <v>3159</v>
      </c>
      <c r="BF128">
        <v>3151.4</v>
      </c>
      <c r="BG128">
        <v>13.1</v>
      </c>
      <c r="BH128">
        <v>13.7</v>
      </c>
      <c r="BI128">
        <v>13.4</v>
      </c>
      <c r="BJ128">
        <v>2.17</v>
      </c>
      <c r="BK128">
        <v>2.27</v>
      </c>
      <c r="BL128">
        <v>2.21</v>
      </c>
      <c r="BM128">
        <v>6.3</v>
      </c>
      <c r="BN128">
        <v>6.7</v>
      </c>
      <c r="BO128">
        <v>6.5</v>
      </c>
      <c r="BP128">
        <v>0</v>
      </c>
      <c r="BQ128">
        <v>0</v>
      </c>
      <c r="BR128">
        <v>0</v>
      </c>
      <c r="BS128">
        <v>824</v>
      </c>
      <c r="BT128">
        <v>874</v>
      </c>
      <c r="BU128">
        <v>850</v>
      </c>
      <c r="BV128">
        <v>143.1</v>
      </c>
      <c r="BW128">
        <v>143.9</v>
      </c>
      <c r="BX128">
        <v>143.5</v>
      </c>
      <c r="BY128">
        <v>87.3</v>
      </c>
      <c r="BZ128">
        <v>88.2</v>
      </c>
      <c r="CA128">
        <v>87.8</v>
      </c>
      <c r="CB128">
        <v>93.3</v>
      </c>
      <c r="CC128">
        <v>93.8</v>
      </c>
      <c r="CD128">
        <v>93.6</v>
      </c>
      <c r="CE128">
        <v>5.4</v>
      </c>
      <c r="CF128">
        <v>6.2</v>
      </c>
      <c r="CG128">
        <v>5.8</v>
      </c>
      <c r="CH128">
        <v>34.5</v>
      </c>
      <c r="CI128">
        <v>46.1</v>
      </c>
      <c r="CJ128">
        <v>39.4</v>
      </c>
      <c r="CK128">
        <v>276</v>
      </c>
      <c r="CL128">
        <v>276</v>
      </c>
      <c r="CM128">
        <v>276</v>
      </c>
      <c r="CN128">
        <v>6.1</v>
      </c>
      <c r="CO128">
        <v>6.8</v>
      </c>
      <c r="CP128">
        <v>6.2</v>
      </c>
      <c r="CQ128">
        <v>0.4</v>
      </c>
      <c r="CR128">
        <v>0.4</v>
      </c>
      <c r="CS128">
        <v>0.4</v>
      </c>
      <c r="CT128">
        <v>0.5</v>
      </c>
      <c r="CU128">
        <v>0.5</v>
      </c>
      <c r="CV128">
        <v>0.5</v>
      </c>
      <c r="CW128">
        <v>35</v>
      </c>
      <c r="CX128">
        <v>35</v>
      </c>
      <c r="CY128">
        <v>35</v>
      </c>
      <c r="CZ128">
        <v>76.5</v>
      </c>
      <c r="DA128">
        <v>158.6</v>
      </c>
      <c r="DB128">
        <v>117.7</v>
      </c>
      <c r="DC128">
        <v>1660</v>
      </c>
      <c r="DD128">
        <v>720</v>
      </c>
      <c r="DE128">
        <v>720</v>
      </c>
      <c r="DF128">
        <v>1400</v>
      </c>
      <c r="DG128">
        <v>5.5899999999999998E-2</v>
      </c>
      <c r="DH128">
        <v>5.5899999999999998E-2</v>
      </c>
      <c r="DI128">
        <v>5.5899999999999998E-2</v>
      </c>
      <c r="DJ128">
        <v>8.3799999999999999E-2</v>
      </c>
      <c r="DK128">
        <v>8.3799999999999999E-2</v>
      </c>
      <c r="DL128">
        <v>8.3799999999999999E-2</v>
      </c>
      <c r="DM128">
        <v>6.0999999999999999E-2</v>
      </c>
      <c r="DN128">
        <v>6.0999999999999999E-2</v>
      </c>
      <c r="DO128">
        <v>6.0999999999999999E-2</v>
      </c>
      <c r="DP128">
        <v>5.8400000000000001E-2</v>
      </c>
      <c r="DQ128">
        <v>6.3500000000000001E-2</v>
      </c>
      <c r="DR128">
        <v>6.0999999999999999E-2</v>
      </c>
      <c r="DS128">
        <v>5.33E-2</v>
      </c>
      <c r="DT128">
        <v>6.3500000000000001E-2</v>
      </c>
      <c r="DU128">
        <v>5.8400000000000001E-2</v>
      </c>
      <c r="DV128">
        <v>0</v>
      </c>
      <c r="DW128">
        <v>16</v>
      </c>
      <c r="DX128">
        <v>5.33E-2</v>
      </c>
      <c r="DY128" t="s">
        <v>301</v>
      </c>
      <c r="DZ128" t="s">
        <v>290</v>
      </c>
      <c r="EA128">
        <v>8252</v>
      </c>
      <c r="EB128">
        <v>8231</v>
      </c>
      <c r="EC128">
        <v>1279</v>
      </c>
      <c r="ED128" t="s">
        <v>403</v>
      </c>
      <c r="EE128" t="s">
        <v>142</v>
      </c>
      <c r="EF128" t="s">
        <v>422</v>
      </c>
      <c r="EG128">
        <v>20000830</v>
      </c>
      <c r="EH128" t="s">
        <v>418</v>
      </c>
      <c r="EI128" t="s">
        <v>380</v>
      </c>
      <c r="EJ128" t="s">
        <v>143</v>
      </c>
    </row>
    <row r="129" spans="1:140">
      <c r="A129" t="s">
        <v>126</v>
      </c>
      <c r="B129">
        <v>1</v>
      </c>
      <c r="C129">
        <v>8</v>
      </c>
      <c r="D129">
        <v>36206</v>
      </c>
      <c r="E129" t="s">
        <v>144</v>
      </c>
      <c r="F129" t="s">
        <v>145</v>
      </c>
      <c r="G129">
        <v>20000914</v>
      </c>
      <c r="H129" t="s">
        <v>194</v>
      </c>
      <c r="I129" t="s">
        <v>236</v>
      </c>
      <c r="J129">
        <v>20000915</v>
      </c>
      <c r="K129">
        <v>20010314</v>
      </c>
      <c r="L129">
        <v>15</v>
      </c>
      <c r="N129" s="2">
        <f t="shared" si="66"/>
        <v>0</v>
      </c>
      <c r="O129" s="27">
        <f t="shared" si="67"/>
        <v>0</v>
      </c>
      <c r="P129">
        <v>0</v>
      </c>
      <c r="Q129">
        <f t="shared" si="68"/>
        <v>-0.30045763247248508</v>
      </c>
      <c r="R129">
        <f t="shared" si="47"/>
        <v>0</v>
      </c>
      <c r="S129">
        <f t="shared" si="69"/>
        <v>0</v>
      </c>
      <c r="T129" s="36">
        <f t="shared" si="70"/>
        <v>26.4</v>
      </c>
      <c r="U129">
        <f t="shared" si="71"/>
        <v>-0.29528318415062088</v>
      </c>
      <c r="V129" s="26">
        <f t="shared" si="51"/>
        <v>0.29528318415062088</v>
      </c>
      <c r="W129" s="25">
        <f t="shared" si="72"/>
        <v>0.36910398018827612</v>
      </c>
      <c r="X129" s="36">
        <f t="shared" si="73"/>
        <v>24.982640716077018</v>
      </c>
      <c r="Y129">
        <f t="shared" si="74"/>
        <v>0.36910398018827612</v>
      </c>
      <c r="Z129">
        <f t="shared" si="55"/>
        <v>0</v>
      </c>
      <c r="AA129">
        <f t="shared" si="75"/>
        <v>-0.29528318415062088</v>
      </c>
      <c r="AB129">
        <f t="shared" si="57"/>
        <v>0</v>
      </c>
      <c r="AC129">
        <f t="shared" si="76"/>
        <v>0</v>
      </c>
      <c r="AD129">
        <f t="shared" si="77"/>
        <v>0</v>
      </c>
      <c r="AE129">
        <f t="shared" si="78"/>
        <v>1</v>
      </c>
      <c r="AF129">
        <f t="shared" si="79"/>
        <v>1</v>
      </c>
      <c r="AG129" s="2">
        <f t="shared" si="80"/>
        <v>-1.734</v>
      </c>
      <c r="AH129" s="2">
        <f t="shared" si="81"/>
        <v>1.734</v>
      </c>
      <c r="AI129" s="2">
        <f t="shared" si="82"/>
        <v>-2.0659999999999998</v>
      </c>
      <c r="AJ129" s="2">
        <f t="shared" si="83"/>
        <v>2.0659999999999998</v>
      </c>
      <c r="AK129" t="s">
        <v>164</v>
      </c>
      <c r="AL129">
        <v>143.5</v>
      </c>
      <c r="AM129">
        <v>20000912</v>
      </c>
      <c r="AN129" t="s">
        <v>138</v>
      </c>
      <c r="AO129" t="s">
        <v>441</v>
      </c>
      <c r="AP129">
        <v>9903160</v>
      </c>
      <c r="AQ129">
        <v>40</v>
      </c>
      <c r="AR129">
        <v>71.72</v>
      </c>
      <c r="AS129">
        <v>66.86</v>
      </c>
      <c r="AT129">
        <v>10.88</v>
      </c>
      <c r="AU129">
        <v>10.14</v>
      </c>
      <c r="AV129">
        <v>10.36</v>
      </c>
      <c r="AW129">
        <v>210</v>
      </c>
      <c r="AX129" t="s">
        <v>442</v>
      </c>
      <c r="AY129">
        <v>40</v>
      </c>
      <c r="AZ129">
        <v>5.6</v>
      </c>
      <c r="BA129">
        <v>2.4</v>
      </c>
      <c r="BB129">
        <v>8</v>
      </c>
      <c r="BC129">
        <v>0</v>
      </c>
      <c r="BD129">
        <v>3144</v>
      </c>
      <c r="BE129">
        <v>3156</v>
      </c>
      <c r="BF129">
        <v>3151.5</v>
      </c>
      <c r="BG129">
        <v>13.1</v>
      </c>
      <c r="BH129">
        <v>13.6</v>
      </c>
      <c r="BI129">
        <v>13.3</v>
      </c>
      <c r="BJ129">
        <v>2.17</v>
      </c>
      <c r="BK129">
        <v>2.25</v>
      </c>
      <c r="BL129">
        <v>2.2000000000000002</v>
      </c>
      <c r="BM129">
        <v>5.9</v>
      </c>
      <c r="BN129">
        <v>6.6</v>
      </c>
      <c r="BO129">
        <v>6.2</v>
      </c>
      <c r="BP129">
        <v>0</v>
      </c>
      <c r="BQ129">
        <v>0</v>
      </c>
      <c r="BR129">
        <v>0</v>
      </c>
      <c r="BS129">
        <v>841</v>
      </c>
      <c r="BT129">
        <v>868</v>
      </c>
      <c r="BU129">
        <v>853</v>
      </c>
      <c r="BV129">
        <v>143</v>
      </c>
      <c r="BW129">
        <v>144.19999999999999</v>
      </c>
      <c r="BX129">
        <v>143.4</v>
      </c>
      <c r="BY129">
        <v>87.2</v>
      </c>
      <c r="BZ129">
        <v>88.4</v>
      </c>
      <c r="CA129">
        <v>87.9</v>
      </c>
      <c r="CB129">
        <v>93</v>
      </c>
      <c r="CC129">
        <v>93.9</v>
      </c>
      <c r="CD129">
        <v>93.4</v>
      </c>
      <c r="CE129">
        <v>5.0999999999999996</v>
      </c>
      <c r="CF129">
        <v>6.1</v>
      </c>
      <c r="CG129">
        <v>5.6</v>
      </c>
      <c r="CH129">
        <v>33.200000000000003</v>
      </c>
      <c r="CI129">
        <v>40.200000000000003</v>
      </c>
      <c r="CJ129">
        <v>35.9</v>
      </c>
      <c r="CK129">
        <v>276</v>
      </c>
      <c r="CL129">
        <v>279</v>
      </c>
      <c r="CM129">
        <v>276</v>
      </c>
      <c r="CN129">
        <v>5.4</v>
      </c>
      <c r="CO129">
        <v>7.4</v>
      </c>
      <c r="CP129">
        <v>6.4</v>
      </c>
      <c r="CQ129">
        <v>0.4</v>
      </c>
      <c r="CR129">
        <v>0.6</v>
      </c>
      <c r="CS129">
        <v>0.5</v>
      </c>
      <c r="CT129">
        <v>0.5</v>
      </c>
      <c r="CU129">
        <v>0.5</v>
      </c>
      <c r="CV129">
        <v>0.5</v>
      </c>
      <c r="CW129">
        <v>35</v>
      </c>
      <c r="CX129">
        <v>35</v>
      </c>
      <c r="CY129">
        <v>35</v>
      </c>
      <c r="CZ129">
        <v>110.4</v>
      </c>
      <c r="DA129">
        <v>150.1</v>
      </c>
      <c r="DB129">
        <v>130.5</v>
      </c>
      <c r="DC129">
        <v>1660</v>
      </c>
      <c r="DD129">
        <v>720</v>
      </c>
      <c r="DE129">
        <v>720</v>
      </c>
      <c r="DF129">
        <v>1450</v>
      </c>
      <c r="DG129">
        <v>6.3500000000000001E-2</v>
      </c>
      <c r="DH129">
        <v>6.3500000000000001E-2</v>
      </c>
      <c r="DI129">
        <v>6.3500000000000001E-2</v>
      </c>
      <c r="DJ129">
        <v>8.6400000000000005E-2</v>
      </c>
      <c r="DK129">
        <v>8.6400000000000005E-2</v>
      </c>
      <c r="DL129">
        <v>8.6400000000000005E-2</v>
      </c>
      <c r="DM129">
        <v>6.0999999999999999E-2</v>
      </c>
      <c r="DN129">
        <v>6.0999999999999999E-2</v>
      </c>
      <c r="DO129">
        <v>6.0999999999999999E-2</v>
      </c>
      <c r="DP129">
        <v>5.8400000000000001E-2</v>
      </c>
      <c r="DQ129">
        <v>6.3500000000000001E-2</v>
      </c>
      <c r="DR129">
        <v>6.0999999999999999E-2</v>
      </c>
      <c r="DS129">
        <v>5.33E-2</v>
      </c>
      <c r="DT129">
        <v>6.3500000000000001E-2</v>
      </c>
      <c r="DU129">
        <v>5.8400000000000001E-2</v>
      </c>
      <c r="DV129">
        <v>0</v>
      </c>
      <c r="DW129">
        <v>8</v>
      </c>
      <c r="DX129">
        <v>5.0799999999999998E-2</v>
      </c>
      <c r="DY129" t="s">
        <v>301</v>
      </c>
      <c r="DZ129" t="s">
        <v>290</v>
      </c>
      <c r="EA129">
        <v>8252</v>
      </c>
      <c r="EB129">
        <v>8231</v>
      </c>
      <c r="EC129">
        <v>1279</v>
      </c>
      <c r="ED129" t="s">
        <v>403</v>
      </c>
      <c r="EE129" t="s">
        <v>142</v>
      </c>
      <c r="EF129" t="s">
        <v>443</v>
      </c>
      <c r="EG129">
        <v>20000914</v>
      </c>
      <c r="EH129" t="s">
        <v>194</v>
      </c>
      <c r="EI129" t="s">
        <v>380</v>
      </c>
      <c r="EJ129" t="s">
        <v>143</v>
      </c>
    </row>
    <row r="130" spans="1:140">
      <c r="A130" t="s">
        <v>126</v>
      </c>
      <c r="B130">
        <v>3</v>
      </c>
      <c r="C130">
        <v>11.6</v>
      </c>
      <c r="D130">
        <v>38045</v>
      </c>
      <c r="E130" t="s">
        <v>144</v>
      </c>
      <c r="F130" t="s">
        <v>145</v>
      </c>
      <c r="G130">
        <v>20001119</v>
      </c>
      <c r="H130" t="s">
        <v>355</v>
      </c>
      <c r="I130" t="s">
        <v>236</v>
      </c>
      <c r="J130">
        <v>20001120</v>
      </c>
      <c r="K130">
        <v>20010519</v>
      </c>
      <c r="L130">
        <v>16</v>
      </c>
      <c r="N130" s="2">
        <f t="shared" si="66"/>
        <v>0</v>
      </c>
      <c r="O130" s="27">
        <f t="shared" si="67"/>
        <v>1.0588</v>
      </c>
      <c r="P130">
        <v>1.0588</v>
      </c>
      <c r="Q130">
        <f t="shared" si="68"/>
        <v>-2.8606105977988072E-2</v>
      </c>
      <c r="R130">
        <f t="shared" si="47"/>
        <v>0</v>
      </c>
      <c r="S130">
        <f t="shared" si="69"/>
        <v>1.0588</v>
      </c>
      <c r="T130" s="36">
        <f t="shared" si="70"/>
        <v>26.4</v>
      </c>
      <c r="U130">
        <f t="shared" si="71"/>
        <v>-2.4466547320496718E-2</v>
      </c>
      <c r="V130" s="26">
        <f t="shared" si="51"/>
        <v>2.4466547320496718E-2</v>
      </c>
      <c r="W130" s="25">
        <f t="shared" si="72"/>
        <v>1.3540831841506209</v>
      </c>
      <c r="X130" s="36">
        <f t="shared" si="73"/>
        <v>26.282560572861616</v>
      </c>
      <c r="Y130">
        <f t="shared" si="74"/>
        <v>1.3540831841506209</v>
      </c>
      <c r="Z130">
        <f t="shared" si="55"/>
        <v>0</v>
      </c>
      <c r="AA130">
        <f t="shared" si="75"/>
        <v>-2.4466547320496718E-2</v>
      </c>
      <c r="AB130">
        <f t="shared" si="57"/>
        <v>0</v>
      </c>
      <c r="AC130">
        <f t="shared" si="76"/>
        <v>0</v>
      </c>
      <c r="AD130">
        <f t="shared" si="77"/>
        <v>1</v>
      </c>
      <c r="AE130">
        <f t="shared" si="78"/>
        <v>0</v>
      </c>
      <c r="AF130">
        <f t="shared" si="79"/>
        <v>0</v>
      </c>
      <c r="AG130" s="2">
        <f t="shared" si="80"/>
        <v>-1.734</v>
      </c>
      <c r="AH130" s="2">
        <f t="shared" si="81"/>
        <v>1.734</v>
      </c>
      <c r="AI130" s="2">
        <f t="shared" si="82"/>
        <v>-2.0659999999999998</v>
      </c>
      <c r="AJ130" s="2">
        <f t="shared" si="83"/>
        <v>2.0659999999999998</v>
      </c>
      <c r="AK130" t="s">
        <v>286</v>
      </c>
      <c r="AL130">
        <v>143.5</v>
      </c>
      <c r="AM130">
        <v>20001117</v>
      </c>
      <c r="AN130" t="s">
        <v>138</v>
      </c>
      <c r="AO130" t="s">
        <v>466</v>
      </c>
      <c r="AP130">
        <v>9910650</v>
      </c>
      <c r="AQ130">
        <v>40</v>
      </c>
      <c r="AR130">
        <v>72.03</v>
      </c>
      <c r="AS130">
        <v>64.87</v>
      </c>
      <c r="AT130">
        <v>10.92</v>
      </c>
      <c r="AU130">
        <v>10.050000000000001</v>
      </c>
      <c r="AV130">
        <v>10.26</v>
      </c>
      <c r="AW130">
        <v>310</v>
      </c>
      <c r="AX130" t="s">
        <v>467</v>
      </c>
      <c r="AY130">
        <v>40</v>
      </c>
      <c r="AZ130">
        <v>4</v>
      </c>
      <c r="BA130">
        <v>7.6</v>
      </c>
      <c r="BB130">
        <v>11.6</v>
      </c>
      <c r="BC130">
        <v>0</v>
      </c>
      <c r="BD130">
        <v>3146</v>
      </c>
      <c r="BE130">
        <v>3154</v>
      </c>
      <c r="BF130">
        <v>3150.4</v>
      </c>
      <c r="BG130">
        <v>13</v>
      </c>
      <c r="BH130">
        <v>19.100000000000001</v>
      </c>
      <c r="BI130">
        <v>13.4</v>
      </c>
      <c r="BJ130">
        <v>2.14</v>
      </c>
      <c r="BK130">
        <v>2.35</v>
      </c>
      <c r="BL130">
        <v>2.2400000000000002</v>
      </c>
      <c r="BM130">
        <v>6.1</v>
      </c>
      <c r="BN130">
        <v>7.1</v>
      </c>
      <c r="BO130">
        <v>6.6</v>
      </c>
      <c r="BP130">
        <v>0</v>
      </c>
      <c r="BQ130">
        <v>0</v>
      </c>
      <c r="BR130">
        <v>0</v>
      </c>
      <c r="BS130">
        <v>841</v>
      </c>
      <c r="BT130">
        <v>874</v>
      </c>
      <c r="BU130">
        <v>853</v>
      </c>
      <c r="BV130">
        <v>143.19999999999999</v>
      </c>
      <c r="BW130">
        <v>144</v>
      </c>
      <c r="BX130">
        <v>143.69999999999999</v>
      </c>
      <c r="BY130">
        <v>87.2</v>
      </c>
      <c r="BZ130">
        <v>88.3</v>
      </c>
      <c r="CA130">
        <v>87.8</v>
      </c>
      <c r="CB130">
        <v>92.8</v>
      </c>
      <c r="CC130">
        <v>94</v>
      </c>
      <c r="CD130">
        <v>93.6</v>
      </c>
      <c r="CE130">
        <v>5.3</v>
      </c>
      <c r="CF130">
        <v>6.1</v>
      </c>
      <c r="CG130">
        <v>5.8</v>
      </c>
      <c r="CH130">
        <v>22.8</v>
      </c>
      <c r="CI130">
        <v>26</v>
      </c>
      <c r="CJ130">
        <v>23.8</v>
      </c>
      <c r="CK130">
        <v>276</v>
      </c>
      <c r="CL130">
        <v>279</v>
      </c>
      <c r="CM130">
        <v>276</v>
      </c>
      <c r="CN130">
        <v>10.1</v>
      </c>
      <c r="CO130">
        <v>12.8</v>
      </c>
      <c r="CP130">
        <v>10.9</v>
      </c>
      <c r="CQ130">
        <v>0.5</v>
      </c>
      <c r="CR130">
        <v>0.5</v>
      </c>
      <c r="CS130">
        <v>0.5</v>
      </c>
      <c r="CT130">
        <v>0.5</v>
      </c>
      <c r="CU130">
        <v>0.5</v>
      </c>
      <c r="CV130">
        <v>0.5</v>
      </c>
      <c r="CW130">
        <v>35</v>
      </c>
      <c r="CX130">
        <v>35</v>
      </c>
      <c r="CY130">
        <v>35</v>
      </c>
      <c r="CZ130">
        <v>195.4</v>
      </c>
      <c r="DA130">
        <v>263.39999999999998</v>
      </c>
      <c r="DB130">
        <v>224.9</v>
      </c>
      <c r="DC130">
        <v>1660</v>
      </c>
      <c r="DD130">
        <v>720</v>
      </c>
      <c r="DE130">
        <v>720</v>
      </c>
      <c r="DF130">
        <v>1350</v>
      </c>
      <c r="DG130">
        <v>6.0999999999999999E-2</v>
      </c>
      <c r="DH130">
        <v>6.0999999999999999E-2</v>
      </c>
      <c r="DI130">
        <v>6.0999999999999999E-2</v>
      </c>
      <c r="DJ130">
        <v>8.8900000000000007E-2</v>
      </c>
      <c r="DK130">
        <v>8.8900000000000007E-2</v>
      </c>
      <c r="DL130">
        <v>8.8900000000000007E-2</v>
      </c>
      <c r="DM130">
        <v>6.6000000000000003E-2</v>
      </c>
      <c r="DN130">
        <v>6.6000000000000003E-2</v>
      </c>
      <c r="DO130">
        <v>6.6000000000000003E-2</v>
      </c>
      <c r="DP130">
        <v>6.3500000000000001E-2</v>
      </c>
      <c r="DQ130">
        <v>6.3500000000000001E-2</v>
      </c>
      <c r="DR130">
        <v>6.3500000000000001E-2</v>
      </c>
      <c r="DS130">
        <v>5.33E-2</v>
      </c>
      <c r="DT130">
        <v>6.8599999999999994E-2</v>
      </c>
      <c r="DU130">
        <v>6.0999999999999999E-2</v>
      </c>
      <c r="DV130">
        <v>0</v>
      </c>
      <c r="DW130">
        <v>1</v>
      </c>
      <c r="DX130">
        <v>3.8100000000000002E-2</v>
      </c>
      <c r="DY130" t="s">
        <v>362</v>
      </c>
      <c r="DZ130" t="s">
        <v>141</v>
      </c>
      <c r="EA130">
        <v>8252</v>
      </c>
      <c r="EB130">
        <v>8231</v>
      </c>
      <c r="EC130">
        <v>1289</v>
      </c>
      <c r="ED130" t="s">
        <v>403</v>
      </c>
      <c r="EE130" t="s">
        <v>142</v>
      </c>
      <c r="EF130" t="s">
        <v>468</v>
      </c>
      <c r="EG130">
        <v>20001119</v>
      </c>
      <c r="EH130" t="s">
        <v>355</v>
      </c>
      <c r="EI130">
        <v>119</v>
      </c>
      <c r="EJ130" t="s">
        <v>143</v>
      </c>
    </row>
    <row r="131" spans="1:140">
      <c r="A131" t="s">
        <v>126</v>
      </c>
      <c r="B131">
        <v>1</v>
      </c>
      <c r="C131">
        <v>6.7</v>
      </c>
      <c r="D131">
        <v>38040</v>
      </c>
      <c r="E131">
        <v>1006</v>
      </c>
      <c r="F131" t="s">
        <v>145</v>
      </c>
      <c r="G131">
        <v>20010128</v>
      </c>
      <c r="H131" t="s">
        <v>464</v>
      </c>
      <c r="I131" t="s">
        <v>295</v>
      </c>
      <c r="J131">
        <v>20010129</v>
      </c>
      <c r="K131" t="s">
        <v>131</v>
      </c>
      <c r="L131">
        <v>17</v>
      </c>
      <c r="N131" s="2">
        <f t="shared" si="66"/>
        <v>1</v>
      </c>
      <c r="O131" s="27">
        <f t="shared" si="67"/>
        <v>-1.9697</v>
      </c>
      <c r="P131">
        <v>-1.9697</v>
      </c>
      <c r="Q131">
        <f t="shared" si="68"/>
        <v>-0.41682488478239049</v>
      </c>
      <c r="R131">
        <f t="shared" si="47"/>
        <v>0</v>
      </c>
      <c r="S131">
        <f t="shared" si="69"/>
        <v>-1.9697</v>
      </c>
      <c r="T131" s="36">
        <f t="shared" si="70"/>
        <v>26.4</v>
      </c>
      <c r="U131">
        <f t="shared" si="71"/>
        <v>-0.41351323785639738</v>
      </c>
      <c r="V131" s="26">
        <f t="shared" si="51"/>
        <v>0.41351323785639738</v>
      </c>
      <c r="W131" s="25">
        <f t="shared" si="72"/>
        <v>-1.9452334526795032</v>
      </c>
      <c r="X131" s="36">
        <f t="shared" si="73"/>
        <v>24.41513645828929</v>
      </c>
      <c r="Y131">
        <f t="shared" si="74"/>
        <v>-1.9452334526795032</v>
      </c>
      <c r="Z131">
        <f t="shared" si="55"/>
        <v>0</v>
      </c>
      <c r="AA131">
        <f t="shared" si="75"/>
        <v>-0.41351323785639738</v>
      </c>
      <c r="AB131">
        <f t="shared" si="57"/>
        <v>0</v>
      </c>
      <c r="AC131">
        <f t="shared" si="76"/>
        <v>1</v>
      </c>
      <c r="AD131">
        <f t="shared" si="77"/>
        <v>1</v>
      </c>
      <c r="AE131">
        <f t="shared" si="78"/>
        <v>0</v>
      </c>
      <c r="AF131">
        <f t="shared" si="79"/>
        <v>0</v>
      </c>
      <c r="AG131" s="2">
        <f t="shared" si="80"/>
        <v>-1.734</v>
      </c>
      <c r="AH131" s="2">
        <f t="shared" si="81"/>
        <v>1.734</v>
      </c>
      <c r="AI131" s="2">
        <f t="shared" si="82"/>
        <v>-2.0659999999999998</v>
      </c>
      <c r="AJ131" s="2">
        <f t="shared" si="83"/>
        <v>2.0659999999999998</v>
      </c>
      <c r="AK131" t="s">
        <v>286</v>
      </c>
      <c r="AL131">
        <v>143.5</v>
      </c>
      <c r="AM131">
        <v>20010126</v>
      </c>
      <c r="AN131" t="s">
        <v>138</v>
      </c>
      <c r="AO131" t="s">
        <v>208</v>
      </c>
      <c r="AP131">
        <v>9910650</v>
      </c>
      <c r="AQ131">
        <v>40</v>
      </c>
      <c r="AR131">
        <v>59.81</v>
      </c>
      <c r="AS131">
        <v>52.37</v>
      </c>
      <c r="AT131">
        <v>10.199999999999999</v>
      </c>
      <c r="AU131">
        <v>9.06</v>
      </c>
      <c r="AV131">
        <v>9.14</v>
      </c>
      <c r="AW131">
        <v>260</v>
      </c>
      <c r="AX131" t="s">
        <v>477</v>
      </c>
      <c r="AY131">
        <v>40</v>
      </c>
      <c r="AZ131">
        <v>3.4</v>
      </c>
      <c r="BA131">
        <v>3.3</v>
      </c>
      <c r="BB131">
        <v>6.7</v>
      </c>
      <c r="BC131">
        <v>0</v>
      </c>
      <c r="BD131">
        <v>3144</v>
      </c>
      <c r="BE131">
        <v>3152</v>
      </c>
      <c r="BF131">
        <v>3148.2</v>
      </c>
      <c r="BG131">
        <v>13.1</v>
      </c>
      <c r="BH131">
        <v>13.2</v>
      </c>
      <c r="BI131">
        <v>13.1</v>
      </c>
      <c r="BJ131">
        <v>2.2400000000000002</v>
      </c>
      <c r="BK131">
        <v>2.35</v>
      </c>
      <c r="BL131">
        <v>2.29</v>
      </c>
      <c r="BM131">
        <v>6.6</v>
      </c>
      <c r="BN131">
        <v>6.9</v>
      </c>
      <c r="BO131">
        <v>6.7</v>
      </c>
      <c r="BP131">
        <v>0</v>
      </c>
      <c r="BQ131">
        <v>0</v>
      </c>
      <c r="BR131">
        <v>0</v>
      </c>
      <c r="BS131">
        <v>837</v>
      </c>
      <c r="BT131">
        <v>868</v>
      </c>
      <c r="BU131">
        <v>856</v>
      </c>
      <c r="BV131">
        <v>142.80000000000001</v>
      </c>
      <c r="BW131">
        <v>143.6</v>
      </c>
      <c r="BX131">
        <v>143.30000000000001</v>
      </c>
      <c r="BY131">
        <v>86.8</v>
      </c>
      <c r="BZ131">
        <v>88.2</v>
      </c>
      <c r="CA131">
        <v>87.8</v>
      </c>
      <c r="CB131">
        <v>92.8</v>
      </c>
      <c r="CC131">
        <v>93.8</v>
      </c>
      <c r="CD131">
        <v>93.5</v>
      </c>
      <c r="CE131">
        <v>5.4</v>
      </c>
      <c r="CF131">
        <v>6</v>
      </c>
      <c r="CG131">
        <v>5.6</v>
      </c>
      <c r="CH131">
        <v>28.9</v>
      </c>
      <c r="CI131">
        <v>32.4</v>
      </c>
      <c r="CJ131">
        <v>30.3</v>
      </c>
      <c r="CK131">
        <v>276</v>
      </c>
      <c r="CL131">
        <v>276</v>
      </c>
      <c r="CM131">
        <v>276</v>
      </c>
      <c r="CN131">
        <v>6.8</v>
      </c>
      <c r="CO131">
        <v>6.8</v>
      </c>
      <c r="CP131">
        <v>6.8</v>
      </c>
      <c r="CQ131">
        <v>0.5</v>
      </c>
      <c r="CR131">
        <v>0.5</v>
      </c>
      <c r="CS131">
        <v>0.5</v>
      </c>
      <c r="CT131">
        <v>0.5</v>
      </c>
      <c r="CU131">
        <v>0.5</v>
      </c>
      <c r="CV131">
        <v>0.5</v>
      </c>
      <c r="CW131">
        <v>35</v>
      </c>
      <c r="CX131">
        <v>35</v>
      </c>
      <c r="CY131">
        <v>35</v>
      </c>
      <c r="CZ131">
        <v>172.7</v>
      </c>
      <c r="DA131">
        <v>201</v>
      </c>
      <c r="DB131">
        <v>187.7</v>
      </c>
      <c r="DC131">
        <v>1660</v>
      </c>
      <c r="DD131">
        <v>720</v>
      </c>
      <c r="DE131">
        <v>720</v>
      </c>
      <c r="DF131">
        <v>1400</v>
      </c>
      <c r="DG131">
        <v>5.33E-2</v>
      </c>
      <c r="DH131">
        <v>5.33E-2</v>
      </c>
      <c r="DI131">
        <v>5.33E-2</v>
      </c>
      <c r="DJ131">
        <v>8.8900000000000007E-2</v>
      </c>
      <c r="DK131">
        <v>8.8900000000000007E-2</v>
      </c>
      <c r="DL131">
        <v>8.8900000000000007E-2</v>
      </c>
      <c r="DM131">
        <v>6.0999999999999999E-2</v>
      </c>
      <c r="DN131">
        <v>6.0999999999999999E-2</v>
      </c>
      <c r="DO131">
        <v>6.0999999999999999E-2</v>
      </c>
      <c r="DP131">
        <v>5.8400000000000001E-2</v>
      </c>
      <c r="DQ131">
        <v>6.3500000000000001E-2</v>
      </c>
      <c r="DR131">
        <v>6.0999999999999999E-2</v>
      </c>
      <c r="DS131">
        <v>5.33E-2</v>
      </c>
      <c r="DT131">
        <v>6.3500000000000001E-2</v>
      </c>
      <c r="DU131">
        <v>5.8400000000000001E-2</v>
      </c>
      <c r="DV131">
        <v>0</v>
      </c>
      <c r="DW131">
        <v>12</v>
      </c>
      <c r="DX131">
        <v>5.8400000000000001E-2</v>
      </c>
      <c r="DY131" t="s">
        <v>301</v>
      </c>
      <c r="DZ131" t="s">
        <v>290</v>
      </c>
      <c r="EA131">
        <v>8252</v>
      </c>
      <c r="EB131">
        <v>8231</v>
      </c>
      <c r="EC131">
        <v>1279</v>
      </c>
      <c r="ED131">
        <v>2405</v>
      </c>
      <c r="EE131" t="s">
        <v>142</v>
      </c>
      <c r="EF131">
        <v>31</v>
      </c>
      <c r="EG131">
        <v>20010128</v>
      </c>
      <c r="EH131" t="s">
        <v>464</v>
      </c>
      <c r="EI131" t="s">
        <v>380</v>
      </c>
      <c r="EJ131" t="s">
        <v>143</v>
      </c>
    </row>
    <row r="132" spans="1:140">
      <c r="A132" t="s">
        <v>126</v>
      </c>
      <c r="B132">
        <v>1</v>
      </c>
      <c r="C132">
        <v>8.1</v>
      </c>
      <c r="D132">
        <v>38041</v>
      </c>
      <c r="E132">
        <v>1006</v>
      </c>
      <c r="F132" t="s">
        <v>145</v>
      </c>
      <c r="G132">
        <v>20010203</v>
      </c>
      <c r="H132" t="s">
        <v>260</v>
      </c>
      <c r="I132" t="s">
        <v>236</v>
      </c>
      <c r="J132">
        <v>20010205</v>
      </c>
      <c r="K132">
        <v>20010803</v>
      </c>
      <c r="L132">
        <v>18</v>
      </c>
      <c r="N132" s="2">
        <f t="shared" si="66"/>
        <v>0</v>
      </c>
      <c r="O132" s="27">
        <f t="shared" si="67"/>
        <v>-1.7044999999999999</v>
      </c>
      <c r="P132">
        <v>-1.7044999999999999</v>
      </c>
      <c r="Q132">
        <f t="shared" si="68"/>
        <v>-0.67435990782591237</v>
      </c>
      <c r="R132">
        <f t="shared" si="47"/>
        <v>0.67435990782591237</v>
      </c>
      <c r="S132">
        <f t="shared" si="69"/>
        <v>-1.7044999999999999</v>
      </c>
      <c r="T132" s="36">
        <f t="shared" si="70"/>
        <v>23.16307244243562</v>
      </c>
      <c r="U132">
        <f t="shared" si="71"/>
        <v>-0.67171059028511793</v>
      </c>
      <c r="V132" s="26">
        <f t="shared" si="51"/>
        <v>0.67171059028511793</v>
      </c>
      <c r="W132" s="25">
        <f t="shared" si="72"/>
        <v>-1.2909867621436026</v>
      </c>
      <c r="X132" s="36">
        <f t="shared" si="73"/>
        <v>23.175789166631432</v>
      </c>
      <c r="Y132">
        <f t="shared" si="74"/>
        <v>-1.2909867621436026</v>
      </c>
      <c r="Z132">
        <f t="shared" si="55"/>
        <v>0</v>
      </c>
      <c r="AA132">
        <f t="shared" si="75"/>
        <v>-0.67171059028511793</v>
      </c>
      <c r="AB132">
        <f t="shared" si="57"/>
        <v>0</v>
      </c>
      <c r="AC132">
        <f t="shared" si="76"/>
        <v>0</v>
      </c>
      <c r="AD132">
        <f t="shared" si="77"/>
        <v>0</v>
      </c>
      <c r="AE132">
        <f t="shared" si="78"/>
        <v>0</v>
      </c>
      <c r="AF132">
        <f t="shared" si="79"/>
        <v>0</v>
      </c>
      <c r="AG132" s="2">
        <f t="shared" si="80"/>
        <v>-1.734</v>
      </c>
      <c r="AH132" s="2">
        <f t="shared" si="81"/>
        <v>1.734</v>
      </c>
      <c r="AI132" s="2">
        <f t="shared" si="82"/>
        <v>-2.0659999999999998</v>
      </c>
      <c r="AJ132" s="2">
        <f t="shared" si="83"/>
        <v>2.0659999999999998</v>
      </c>
      <c r="AK132" t="s">
        <v>286</v>
      </c>
      <c r="AL132">
        <v>143.5</v>
      </c>
      <c r="AM132">
        <v>20010201</v>
      </c>
      <c r="AN132" t="s">
        <v>138</v>
      </c>
      <c r="AO132" t="s">
        <v>388</v>
      </c>
      <c r="AP132">
        <v>9910650</v>
      </c>
      <c r="AQ132">
        <v>40</v>
      </c>
      <c r="AR132">
        <v>60</v>
      </c>
      <c r="AS132">
        <v>51.62</v>
      </c>
      <c r="AT132">
        <v>10.17</v>
      </c>
      <c r="AU132">
        <v>8.99</v>
      </c>
      <c r="AV132">
        <v>9.11</v>
      </c>
      <c r="AW132">
        <v>110</v>
      </c>
      <c r="AX132" t="s">
        <v>478</v>
      </c>
      <c r="AY132">
        <v>40</v>
      </c>
      <c r="AZ132">
        <v>4.0999999999999996</v>
      </c>
      <c r="BA132">
        <v>4</v>
      </c>
      <c r="BB132">
        <v>8.1</v>
      </c>
      <c r="BC132">
        <v>0</v>
      </c>
      <c r="BD132">
        <v>3147</v>
      </c>
      <c r="BE132">
        <v>3156</v>
      </c>
      <c r="BF132">
        <v>3150.8</v>
      </c>
      <c r="BG132">
        <v>13.4</v>
      </c>
      <c r="BH132">
        <v>13.7</v>
      </c>
      <c r="BI132">
        <v>13.6</v>
      </c>
      <c r="BJ132">
        <v>2.2200000000000002</v>
      </c>
      <c r="BK132">
        <v>2.2999999999999998</v>
      </c>
      <c r="BL132">
        <v>2.2599999999999998</v>
      </c>
      <c r="BM132">
        <v>6.8</v>
      </c>
      <c r="BN132">
        <v>71.5</v>
      </c>
      <c r="BO132">
        <v>8.6999999999999993</v>
      </c>
      <c r="BP132">
        <v>0</v>
      </c>
      <c r="BQ132">
        <v>0</v>
      </c>
      <c r="BR132">
        <v>0</v>
      </c>
      <c r="BS132">
        <v>827</v>
      </c>
      <c r="BT132">
        <v>867</v>
      </c>
      <c r="BU132">
        <v>851</v>
      </c>
      <c r="BV132">
        <v>143.19999999999999</v>
      </c>
      <c r="BW132">
        <v>143.69999999999999</v>
      </c>
      <c r="BX132">
        <v>143.5</v>
      </c>
      <c r="BY132">
        <v>87.4</v>
      </c>
      <c r="BZ132">
        <v>88.1</v>
      </c>
      <c r="CA132">
        <v>87.9</v>
      </c>
      <c r="CB132">
        <v>93.2</v>
      </c>
      <c r="CC132">
        <v>93.8</v>
      </c>
      <c r="CD132">
        <v>93.5</v>
      </c>
      <c r="CE132">
        <v>5.5</v>
      </c>
      <c r="CF132">
        <v>5.9</v>
      </c>
      <c r="CG132">
        <v>5.7</v>
      </c>
      <c r="CH132">
        <v>18.7</v>
      </c>
      <c r="CI132">
        <v>28.2</v>
      </c>
      <c r="CJ132">
        <v>23.3</v>
      </c>
      <c r="CK132">
        <v>276</v>
      </c>
      <c r="CL132">
        <v>276</v>
      </c>
      <c r="CM132">
        <v>276</v>
      </c>
      <c r="CN132">
        <v>6.8</v>
      </c>
      <c r="CO132">
        <v>7.4</v>
      </c>
      <c r="CP132">
        <v>6.8</v>
      </c>
      <c r="CQ132">
        <v>0.5</v>
      </c>
      <c r="CR132">
        <v>0.5</v>
      </c>
      <c r="CS132">
        <v>0.5</v>
      </c>
      <c r="CT132">
        <v>0.5</v>
      </c>
      <c r="CU132">
        <v>0.5</v>
      </c>
      <c r="CV132">
        <v>0.5</v>
      </c>
      <c r="CW132">
        <v>35</v>
      </c>
      <c r="CX132">
        <v>35</v>
      </c>
      <c r="CY132">
        <v>35</v>
      </c>
      <c r="CZ132">
        <v>212.4</v>
      </c>
      <c r="DA132">
        <v>254.8</v>
      </c>
      <c r="DB132">
        <v>234.1</v>
      </c>
      <c r="DC132">
        <v>1660</v>
      </c>
      <c r="DD132">
        <v>720</v>
      </c>
      <c r="DE132">
        <v>720</v>
      </c>
      <c r="DF132">
        <v>1550</v>
      </c>
      <c r="DG132">
        <v>5.5899999999999998E-2</v>
      </c>
      <c r="DH132">
        <v>5.5899999999999998E-2</v>
      </c>
      <c r="DI132">
        <v>5.5899999999999998E-2</v>
      </c>
      <c r="DJ132">
        <v>8.8900000000000007E-2</v>
      </c>
      <c r="DK132">
        <v>8.8900000000000007E-2</v>
      </c>
      <c r="DL132">
        <v>8.8900000000000007E-2</v>
      </c>
      <c r="DM132">
        <v>6.0999999999999999E-2</v>
      </c>
      <c r="DN132">
        <v>6.0999999999999999E-2</v>
      </c>
      <c r="DO132">
        <v>6.0999999999999999E-2</v>
      </c>
      <c r="DP132">
        <v>5.8400000000000001E-2</v>
      </c>
      <c r="DQ132">
        <v>6.3500000000000001E-2</v>
      </c>
      <c r="DR132">
        <v>6.0999999999999999E-2</v>
      </c>
      <c r="DS132">
        <v>5.33E-2</v>
      </c>
      <c r="DT132">
        <v>6.3500000000000001E-2</v>
      </c>
      <c r="DU132">
        <v>5.8400000000000001E-2</v>
      </c>
      <c r="DV132">
        <v>0</v>
      </c>
      <c r="DW132">
        <v>13</v>
      </c>
      <c r="DX132">
        <v>5.5899999999999998E-2</v>
      </c>
      <c r="DY132" t="s">
        <v>301</v>
      </c>
      <c r="DZ132" t="s">
        <v>290</v>
      </c>
      <c r="EA132">
        <v>8252</v>
      </c>
      <c r="EB132">
        <v>8231</v>
      </c>
      <c r="EC132">
        <v>1279</v>
      </c>
      <c r="ED132" t="s">
        <v>479</v>
      </c>
      <c r="EE132" t="s">
        <v>142</v>
      </c>
      <c r="EF132" t="s">
        <v>480</v>
      </c>
      <c r="EG132">
        <v>20010203</v>
      </c>
      <c r="EH132" t="s">
        <v>260</v>
      </c>
      <c r="EI132" t="s">
        <v>380</v>
      </c>
      <c r="EJ132" t="s">
        <v>143</v>
      </c>
    </row>
    <row r="133" spans="1:140">
      <c r="A133" t="s">
        <v>126</v>
      </c>
      <c r="B133">
        <v>3</v>
      </c>
      <c r="C133">
        <v>10.1</v>
      </c>
      <c r="D133">
        <v>39045</v>
      </c>
      <c r="E133" t="s">
        <v>144</v>
      </c>
      <c r="F133" t="s">
        <v>145</v>
      </c>
      <c r="G133">
        <v>20010204</v>
      </c>
      <c r="H133" t="s">
        <v>481</v>
      </c>
      <c r="I133" t="s">
        <v>236</v>
      </c>
      <c r="J133">
        <v>20010205</v>
      </c>
      <c r="K133">
        <v>20010804</v>
      </c>
      <c r="L133">
        <v>19</v>
      </c>
      <c r="N133" s="2">
        <f t="shared" si="66"/>
        <v>0</v>
      </c>
      <c r="O133" s="27">
        <f t="shared" si="67"/>
        <v>0.61760000000000004</v>
      </c>
      <c r="P133">
        <v>0.61760000000000004</v>
      </c>
      <c r="Q133">
        <f t="shared" si="68"/>
        <v>-0.41596792626072993</v>
      </c>
      <c r="R133">
        <f t="shared" si="47"/>
        <v>0</v>
      </c>
      <c r="S133">
        <f t="shared" si="69"/>
        <v>1.2919599078259125</v>
      </c>
      <c r="T133" s="36">
        <f t="shared" si="70"/>
        <v>26.4</v>
      </c>
      <c r="U133">
        <f t="shared" si="71"/>
        <v>-0.41384847222809434</v>
      </c>
      <c r="V133" s="26">
        <f t="shared" si="51"/>
        <v>0.41384847222809434</v>
      </c>
      <c r="W133" s="25">
        <f t="shared" si="72"/>
        <v>1.2893105902851181</v>
      </c>
      <c r="X133" s="36">
        <f t="shared" si="73"/>
        <v>24.413527333305147</v>
      </c>
      <c r="Y133">
        <f t="shared" si="74"/>
        <v>1.2893105902851181</v>
      </c>
      <c r="Z133">
        <f t="shared" si="55"/>
        <v>0</v>
      </c>
      <c r="AA133">
        <f t="shared" si="75"/>
        <v>-0.41384847222809434</v>
      </c>
      <c r="AB133">
        <f t="shared" si="57"/>
        <v>0</v>
      </c>
      <c r="AC133">
        <f t="shared" si="76"/>
        <v>0</v>
      </c>
      <c r="AD133">
        <f t="shared" si="77"/>
        <v>0</v>
      </c>
      <c r="AE133">
        <f t="shared" si="78"/>
        <v>0</v>
      </c>
      <c r="AF133">
        <f t="shared" si="79"/>
        <v>0</v>
      </c>
      <c r="AG133" s="2">
        <f t="shared" si="80"/>
        <v>-1.734</v>
      </c>
      <c r="AH133" s="2">
        <f t="shared" si="81"/>
        <v>1.734</v>
      </c>
      <c r="AI133" s="2">
        <f t="shared" si="82"/>
        <v>-2.0659999999999998</v>
      </c>
      <c r="AJ133" s="2">
        <f t="shared" si="83"/>
        <v>2.0659999999999998</v>
      </c>
      <c r="AK133" t="s">
        <v>286</v>
      </c>
      <c r="AL133">
        <v>143.5</v>
      </c>
      <c r="AM133">
        <v>20010202</v>
      </c>
      <c r="AN133" t="s">
        <v>138</v>
      </c>
      <c r="AO133" t="s">
        <v>338</v>
      </c>
      <c r="AP133">
        <v>9910650</v>
      </c>
      <c r="AQ133">
        <v>40</v>
      </c>
      <c r="AR133">
        <v>71.95</v>
      </c>
      <c r="AS133">
        <v>64.06</v>
      </c>
      <c r="AT133">
        <v>10.92</v>
      </c>
      <c r="AU133">
        <v>9.98</v>
      </c>
      <c r="AV133">
        <v>10.220000000000001</v>
      </c>
      <c r="AW133">
        <v>260</v>
      </c>
      <c r="AX133" t="s">
        <v>482</v>
      </c>
      <c r="AY133">
        <v>40</v>
      </c>
      <c r="AZ133">
        <v>3.4</v>
      </c>
      <c r="BA133">
        <v>6.7</v>
      </c>
      <c r="BB133">
        <v>10.1</v>
      </c>
      <c r="BC133">
        <v>0</v>
      </c>
      <c r="BD133">
        <v>3147</v>
      </c>
      <c r="BE133">
        <v>3156</v>
      </c>
      <c r="BF133">
        <v>3151.7</v>
      </c>
      <c r="BG133">
        <v>13.1</v>
      </c>
      <c r="BH133">
        <v>13.5</v>
      </c>
      <c r="BI133">
        <v>13.3</v>
      </c>
      <c r="BJ133">
        <v>2.21</v>
      </c>
      <c r="BK133">
        <v>2.35</v>
      </c>
      <c r="BL133">
        <v>2.29</v>
      </c>
      <c r="BM133">
        <v>6.6</v>
      </c>
      <c r="BN133">
        <v>7.3</v>
      </c>
      <c r="BO133">
        <v>6.9</v>
      </c>
      <c r="BP133">
        <v>0</v>
      </c>
      <c r="BQ133">
        <v>0</v>
      </c>
      <c r="BR133">
        <v>0</v>
      </c>
      <c r="BS133">
        <v>845</v>
      </c>
      <c r="BT133">
        <v>854</v>
      </c>
      <c r="BU133">
        <v>850</v>
      </c>
      <c r="BV133">
        <v>143.1</v>
      </c>
      <c r="BW133">
        <v>143.9</v>
      </c>
      <c r="BX133">
        <v>143.5</v>
      </c>
      <c r="BY133">
        <v>87.4</v>
      </c>
      <c r="BZ133">
        <v>88.2</v>
      </c>
      <c r="CA133">
        <v>87.8</v>
      </c>
      <c r="CB133">
        <v>93.2</v>
      </c>
      <c r="CC133">
        <v>93.7</v>
      </c>
      <c r="CD133">
        <v>93.4</v>
      </c>
      <c r="CE133">
        <v>5.4</v>
      </c>
      <c r="CF133">
        <v>5.8</v>
      </c>
      <c r="CG133">
        <v>5.6</v>
      </c>
      <c r="CH133">
        <v>34.9</v>
      </c>
      <c r="CI133">
        <v>41</v>
      </c>
      <c r="CJ133">
        <v>38.299999999999997</v>
      </c>
      <c r="CK133">
        <v>276</v>
      </c>
      <c r="CL133">
        <v>279</v>
      </c>
      <c r="CM133">
        <v>276</v>
      </c>
      <c r="CN133">
        <v>9.5</v>
      </c>
      <c r="CO133">
        <v>9.5</v>
      </c>
      <c r="CP133">
        <v>9.5</v>
      </c>
      <c r="CQ133">
        <v>0.5</v>
      </c>
      <c r="CR133">
        <v>0.5</v>
      </c>
      <c r="CS133">
        <v>0.5</v>
      </c>
      <c r="CT133">
        <v>0.5</v>
      </c>
      <c r="CU133">
        <v>0.5</v>
      </c>
      <c r="CV133">
        <v>0.5</v>
      </c>
      <c r="CW133">
        <v>35</v>
      </c>
      <c r="CX133">
        <v>35</v>
      </c>
      <c r="CY133">
        <v>35</v>
      </c>
      <c r="CZ133">
        <v>249.2</v>
      </c>
      <c r="DA133">
        <v>294.5</v>
      </c>
      <c r="DB133">
        <v>269.8</v>
      </c>
      <c r="DC133">
        <v>1660</v>
      </c>
      <c r="DD133">
        <v>720</v>
      </c>
      <c r="DE133">
        <v>720</v>
      </c>
      <c r="DF133">
        <v>1400</v>
      </c>
      <c r="DG133">
        <v>5.8400000000000001E-2</v>
      </c>
      <c r="DH133">
        <v>5.8400000000000001E-2</v>
      </c>
      <c r="DI133">
        <v>5.8400000000000001E-2</v>
      </c>
      <c r="DJ133">
        <v>8.8900000000000007E-2</v>
      </c>
      <c r="DK133">
        <v>8.8900000000000007E-2</v>
      </c>
      <c r="DL133">
        <v>8.8900000000000007E-2</v>
      </c>
      <c r="DM133">
        <v>6.6000000000000003E-2</v>
      </c>
      <c r="DN133">
        <v>6.6000000000000003E-2</v>
      </c>
      <c r="DO133">
        <v>6.6000000000000003E-2</v>
      </c>
      <c r="DP133">
        <v>6.3500000000000001E-2</v>
      </c>
      <c r="DQ133">
        <v>6.3500000000000001E-2</v>
      </c>
      <c r="DR133">
        <v>6.3500000000000001E-2</v>
      </c>
      <c r="DS133">
        <v>5.33E-2</v>
      </c>
      <c r="DT133">
        <v>6.8599999999999994E-2</v>
      </c>
      <c r="DU133">
        <v>6.0999999999999999E-2</v>
      </c>
      <c r="DV133">
        <v>0</v>
      </c>
      <c r="DW133">
        <v>19</v>
      </c>
      <c r="DX133">
        <v>5.5899999999999998E-2</v>
      </c>
      <c r="DY133" t="s">
        <v>362</v>
      </c>
      <c r="DZ133" t="s">
        <v>141</v>
      </c>
      <c r="EA133">
        <v>8252</v>
      </c>
      <c r="EB133">
        <v>8231</v>
      </c>
      <c r="EC133">
        <v>1289</v>
      </c>
      <c r="ED133" t="s">
        <v>479</v>
      </c>
      <c r="EE133" t="s">
        <v>142</v>
      </c>
      <c r="EF133">
        <v>40</v>
      </c>
      <c r="EG133">
        <v>20010204</v>
      </c>
      <c r="EH133" t="s">
        <v>481</v>
      </c>
      <c r="EI133">
        <v>119</v>
      </c>
      <c r="EJ133" t="s">
        <v>143</v>
      </c>
    </row>
    <row r="134" spans="1:140">
      <c r="A134" t="s">
        <v>126</v>
      </c>
      <c r="B134">
        <v>3</v>
      </c>
      <c r="C134">
        <v>11.2</v>
      </c>
      <c r="D134">
        <v>38042</v>
      </c>
      <c r="E134">
        <v>1006</v>
      </c>
      <c r="F134" t="s">
        <v>145</v>
      </c>
      <c r="G134">
        <v>20010427</v>
      </c>
      <c r="H134" t="s">
        <v>491</v>
      </c>
      <c r="I134" t="s">
        <v>236</v>
      </c>
      <c r="J134">
        <v>20010501</v>
      </c>
      <c r="K134">
        <v>20011027</v>
      </c>
      <c r="L134">
        <v>20</v>
      </c>
      <c r="N134" s="2">
        <f t="shared" si="66"/>
        <v>0</v>
      </c>
      <c r="O134" s="27">
        <f t="shared" si="67"/>
        <v>-0.94420000000000004</v>
      </c>
      <c r="P134">
        <v>-0.94420000000000004</v>
      </c>
      <c r="Q134">
        <f t="shared" si="68"/>
        <v>-0.52161434100858395</v>
      </c>
      <c r="R134">
        <f t="shared" si="47"/>
        <v>0</v>
      </c>
      <c r="S134">
        <f t="shared" si="69"/>
        <v>-0.94420000000000004</v>
      </c>
      <c r="T134" s="36">
        <f t="shared" si="70"/>
        <v>26.4</v>
      </c>
      <c r="U134">
        <f t="shared" si="71"/>
        <v>-0.51991877778247553</v>
      </c>
      <c r="V134" s="26">
        <f t="shared" si="51"/>
        <v>0.51991877778247553</v>
      </c>
      <c r="W134" s="25">
        <f t="shared" si="72"/>
        <v>-0.53035152777190575</v>
      </c>
      <c r="X134" s="36">
        <f t="shared" si="73"/>
        <v>23.904389866644117</v>
      </c>
      <c r="Y134">
        <f t="shared" si="74"/>
        <v>-0.53035152777190575</v>
      </c>
      <c r="Z134">
        <f t="shared" si="55"/>
        <v>0</v>
      </c>
      <c r="AA134">
        <f t="shared" si="75"/>
        <v>-0.51991877778247553</v>
      </c>
      <c r="AB134">
        <f t="shared" si="57"/>
        <v>0</v>
      </c>
      <c r="AC134">
        <f t="shared" si="76"/>
        <v>0</v>
      </c>
      <c r="AD134">
        <f t="shared" si="77"/>
        <v>0</v>
      </c>
      <c r="AE134">
        <f t="shared" si="78"/>
        <v>0</v>
      </c>
      <c r="AF134">
        <f t="shared" si="79"/>
        <v>0</v>
      </c>
      <c r="AG134" s="2">
        <f t="shared" si="80"/>
        <v>-1.734</v>
      </c>
      <c r="AH134" s="2">
        <f t="shared" si="81"/>
        <v>1.734</v>
      </c>
      <c r="AI134" s="2">
        <f t="shared" si="82"/>
        <v>-2.0659999999999998</v>
      </c>
      <c r="AJ134" s="2">
        <f t="shared" si="83"/>
        <v>2.0659999999999998</v>
      </c>
      <c r="AK134" t="s">
        <v>286</v>
      </c>
      <c r="AL134">
        <v>143.5</v>
      </c>
      <c r="AM134">
        <v>20010425</v>
      </c>
      <c r="AN134" t="s">
        <v>138</v>
      </c>
      <c r="AO134" t="s">
        <v>323</v>
      </c>
      <c r="AP134">
        <v>9910650</v>
      </c>
      <c r="AQ134">
        <v>40</v>
      </c>
      <c r="AR134">
        <v>59.95</v>
      </c>
      <c r="AS134">
        <v>51.85</v>
      </c>
      <c r="AT134">
        <v>10.18</v>
      </c>
      <c r="AU134">
        <v>8.93</v>
      </c>
      <c r="AV134">
        <v>9.1999999999999993</v>
      </c>
      <c r="AW134">
        <v>380</v>
      </c>
      <c r="AX134" t="s">
        <v>492</v>
      </c>
      <c r="AY134">
        <v>40</v>
      </c>
      <c r="AZ134">
        <v>5.6</v>
      </c>
      <c r="BA134">
        <v>0</v>
      </c>
      <c r="BB134">
        <v>5.6</v>
      </c>
      <c r="BC134">
        <v>5.6</v>
      </c>
      <c r="BD134">
        <v>3147</v>
      </c>
      <c r="BE134">
        <v>3154</v>
      </c>
      <c r="BF134">
        <v>3149.9</v>
      </c>
      <c r="BG134">
        <v>13.3</v>
      </c>
      <c r="BH134">
        <v>13.8</v>
      </c>
      <c r="BI134">
        <v>13.4</v>
      </c>
      <c r="BJ134">
        <v>2.15</v>
      </c>
      <c r="BK134">
        <v>2.29</v>
      </c>
      <c r="BL134">
        <v>2.25</v>
      </c>
      <c r="BM134">
        <v>6.5</v>
      </c>
      <c r="BN134">
        <v>7.1</v>
      </c>
      <c r="BO134">
        <v>6.8</v>
      </c>
      <c r="BP134">
        <v>0</v>
      </c>
      <c r="BQ134">
        <v>0</v>
      </c>
      <c r="BR134">
        <v>0</v>
      </c>
      <c r="BS134">
        <v>839</v>
      </c>
      <c r="BT134">
        <v>863</v>
      </c>
      <c r="BU134">
        <v>850</v>
      </c>
      <c r="BV134">
        <v>143.19999999999999</v>
      </c>
      <c r="BW134">
        <v>143.80000000000001</v>
      </c>
      <c r="BX134">
        <v>143.4</v>
      </c>
      <c r="BY134">
        <v>87.4</v>
      </c>
      <c r="BZ134">
        <v>88.7</v>
      </c>
      <c r="CA134">
        <v>87.9</v>
      </c>
      <c r="CB134">
        <v>93</v>
      </c>
      <c r="CC134">
        <v>93.8</v>
      </c>
      <c r="CD134">
        <v>93.4</v>
      </c>
      <c r="CE134">
        <v>5.0999999999999996</v>
      </c>
      <c r="CF134">
        <v>5.8</v>
      </c>
      <c r="CG134">
        <v>5.6</v>
      </c>
      <c r="CH134">
        <v>26.3</v>
      </c>
      <c r="CI134">
        <v>33.4</v>
      </c>
      <c r="CJ134">
        <v>29.8</v>
      </c>
      <c r="CK134">
        <v>272</v>
      </c>
      <c r="CL134">
        <v>276</v>
      </c>
      <c r="CM134">
        <v>276</v>
      </c>
      <c r="CN134">
        <v>8.4</v>
      </c>
      <c r="CO134">
        <v>10.8</v>
      </c>
      <c r="CP134">
        <v>10</v>
      </c>
      <c r="CQ134">
        <v>0.4</v>
      </c>
      <c r="CR134">
        <v>0.5</v>
      </c>
      <c r="CS134">
        <v>0.5</v>
      </c>
      <c r="CT134">
        <v>0.5</v>
      </c>
      <c r="CU134">
        <v>0.5</v>
      </c>
      <c r="CV134">
        <v>0.5</v>
      </c>
      <c r="CW134">
        <v>35</v>
      </c>
      <c r="CX134">
        <v>35</v>
      </c>
      <c r="CY134">
        <v>35</v>
      </c>
      <c r="CZ134">
        <v>5.7</v>
      </c>
      <c r="DA134">
        <v>223.7</v>
      </c>
      <c r="DB134">
        <v>156.80000000000001</v>
      </c>
      <c r="DC134">
        <v>1660</v>
      </c>
      <c r="DD134">
        <v>720</v>
      </c>
      <c r="DE134">
        <v>720</v>
      </c>
      <c r="DF134">
        <v>1280</v>
      </c>
      <c r="DG134">
        <v>5.8400000000000001E-2</v>
      </c>
      <c r="DH134">
        <v>5.8400000000000001E-2</v>
      </c>
      <c r="DI134">
        <v>5.8400000000000001E-2</v>
      </c>
      <c r="DJ134">
        <v>7.8700000000000006E-2</v>
      </c>
      <c r="DK134">
        <v>7.8700000000000006E-2</v>
      </c>
      <c r="DL134">
        <v>7.8700000000000006E-2</v>
      </c>
      <c r="DM134">
        <v>6.6000000000000003E-2</v>
      </c>
      <c r="DN134">
        <v>6.6000000000000003E-2</v>
      </c>
      <c r="DO134">
        <v>6.6000000000000003E-2</v>
      </c>
      <c r="DP134">
        <v>6.3500000000000001E-2</v>
      </c>
      <c r="DQ134">
        <v>6.3500000000000001E-2</v>
      </c>
      <c r="DR134">
        <v>6.3500000000000001E-2</v>
      </c>
      <c r="DS134">
        <v>5.33E-2</v>
      </c>
      <c r="DT134">
        <v>6.8599999999999994E-2</v>
      </c>
      <c r="DU134">
        <v>6.0999999999999999E-2</v>
      </c>
      <c r="DV134">
        <v>0</v>
      </c>
      <c r="DW134">
        <v>1</v>
      </c>
      <c r="DX134">
        <v>5.33E-2</v>
      </c>
      <c r="DY134" t="s">
        <v>362</v>
      </c>
      <c r="DZ134" t="s">
        <v>141</v>
      </c>
      <c r="EA134">
        <v>8252</v>
      </c>
      <c r="EB134">
        <v>8231</v>
      </c>
      <c r="EC134">
        <v>1289</v>
      </c>
      <c r="ED134">
        <v>2405</v>
      </c>
      <c r="EE134" t="s">
        <v>142</v>
      </c>
      <c r="EF134">
        <v>56</v>
      </c>
      <c r="EG134">
        <v>20010427</v>
      </c>
      <c r="EH134" t="s">
        <v>491</v>
      </c>
      <c r="EI134">
        <v>119</v>
      </c>
      <c r="EJ134" t="s">
        <v>143</v>
      </c>
    </row>
    <row r="135" spans="1:140">
      <c r="A135" t="s">
        <v>126</v>
      </c>
      <c r="B135">
        <v>1</v>
      </c>
      <c r="C135">
        <v>7.9</v>
      </c>
      <c r="D135">
        <v>39046</v>
      </c>
      <c r="E135" t="s">
        <v>144</v>
      </c>
      <c r="F135" t="s">
        <v>145</v>
      </c>
      <c r="G135">
        <v>20010511</v>
      </c>
      <c r="H135" t="s">
        <v>388</v>
      </c>
      <c r="I135" t="s">
        <v>236</v>
      </c>
      <c r="J135">
        <v>20010514</v>
      </c>
      <c r="K135">
        <v>20011111</v>
      </c>
      <c r="L135">
        <v>21</v>
      </c>
      <c r="N135" s="2">
        <f t="shared" si="66"/>
        <v>0</v>
      </c>
      <c r="O135" s="27">
        <f t="shared" si="67"/>
        <v>-0.16669999999999999</v>
      </c>
      <c r="P135">
        <v>-0.16669999999999999</v>
      </c>
      <c r="Q135">
        <f t="shared" si="68"/>
        <v>-0.45063147280686716</v>
      </c>
      <c r="R135">
        <f t="shared" si="47"/>
        <v>0</v>
      </c>
      <c r="S135">
        <f t="shared" si="69"/>
        <v>-0.16669999999999999</v>
      </c>
      <c r="T135" s="36">
        <f t="shared" si="70"/>
        <v>26.4</v>
      </c>
      <c r="U135">
        <f t="shared" si="71"/>
        <v>-0.44927502222598042</v>
      </c>
      <c r="V135" s="26">
        <f t="shared" si="51"/>
        <v>0.44927502222598042</v>
      </c>
      <c r="W135" s="25">
        <f t="shared" si="72"/>
        <v>0.35321877778247557</v>
      </c>
      <c r="X135" s="36">
        <f t="shared" si="73"/>
        <v>24.243479893315293</v>
      </c>
      <c r="Y135">
        <f t="shared" si="74"/>
        <v>0.35321877778247557</v>
      </c>
      <c r="Z135">
        <f t="shared" si="55"/>
        <v>0</v>
      </c>
      <c r="AA135">
        <f t="shared" si="75"/>
        <v>-0.44927502222598042</v>
      </c>
      <c r="AB135">
        <f t="shared" si="57"/>
        <v>0</v>
      </c>
      <c r="AC135">
        <f t="shared" si="76"/>
        <v>0</v>
      </c>
      <c r="AD135">
        <f t="shared" si="77"/>
        <v>0</v>
      </c>
      <c r="AE135">
        <f t="shared" si="78"/>
        <v>1</v>
      </c>
      <c r="AF135">
        <f t="shared" si="79"/>
        <v>1</v>
      </c>
      <c r="AG135" s="2">
        <f t="shared" si="80"/>
        <v>-1.734</v>
      </c>
      <c r="AH135" s="2">
        <f t="shared" si="81"/>
        <v>1.734</v>
      </c>
      <c r="AI135" s="2">
        <f t="shared" si="82"/>
        <v>-2.0659999999999998</v>
      </c>
      <c r="AJ135" s="2">
        <f t="shared" si="83"/>
        <v>2.0659999999999998</v>
      </c>
      <c r="AK135" t="s">
        <v>286</v>
      </c>
      <c r="AL135">
        <v>143.5</v>
      </c>
      <c r="AM135">
        <v>20010509</v>
      </c>
      <c r="AN135" t="s">
        <v>138</v>
      </c>
      <c r="AO135" t="s">
        <v>355</v>
      </c>
      <c r="AP135">
        <v>9910650</v>
      </c>
      <c r="AQ135">
        <v>40</v>
      </c>
      <c r="AR135">
        <v>71.8</v>
      </c>
      <c r="AS135">
        <v>65.98</v>
      </c>
      <c r="AT135">
        <v>10.88</v>
      </c>
      <c r="AU135">
        <v>10.1</v>
      </c>
      <c r="AV135">
        <v>10.23</v>
      </c>
      <c r="AW135">
        <v>260</v>
      </c>
      <c r="AX135" t="s">
        <v>498</v>
      </c>
      <c r="AY135">
        <v>40</v>
      </c>
      <c r="AZ135">
        <v>4</v>
      </c>
      <c r="BA135">
        <v>3.9</v>
      </c>
      <c r="BB135">
        <v>7.9</v>
      </c>
      <c r="BC135">
        <v>0</v>
      </c>
      <c r="BD135">
        <v>3146</v>
      </c>
      <c r="BE135">
        <v>3155</v>
      </c>
      <c r="BF135">
        <v>3150.4</v>
      </c>
      <c r="BG135">
        <v>13.1</v>
      </c>
      <c r="BH135">
        <v>13.6</v>
      </c>
      <c r="BI135">
        <v>13.4</v>
      </c>
      <c r="BJ135">
        <v>2.2200000000000002</v>
      </c>
      <c r="BK135">
        <v>2.2999999999999998</v>
      </c>
      <c r="BL135">
        <v>2.27</v>
      </c>
      <c r="BM135">
        <v>6.1</v>
      </c>
      <c r="BN135">
        <v>6.7</v>
      </c>
      <c r="BO135">
        <v>6.4</v>
      </c>
      <c r="BP135">
        <v>0</v>
      </c>
      <c r="BQ135">
        <v>0</v>
      </c>
      <c r="BR135">
        <v>0</v>
      </c>
      <c r="BS135">
        <v>834</v>
      </c>
      <c r="BT135">
        <v>863</v>
      </c>
      <c r="BU135">
        <v>852</v>
      </c>
      <c r="BV135">
        <v>143.30000000000001</v>
      </c>
      <c r="BW135">
        <v>143.80000000000001</v>
      </c>
      <c r="BX135">
        <v>143.5</v>
      </c>
      <c r="BY135">
        <v>87.2</v>
      </c>
      <c r="BZ135">
        <v>88.6</v>
      </c>
      <c r="CA135">
        <v>88</v>
      </c>
      <c r="CB135">
        <v>93.2</v>
      </c>
      <c r="CC135">
        <v>94.2</v>
      </c>
      <c r="CD135">
        <v>93.6</v>
      </c>
      <c r="CE135">
        <v>5.5</v>
      </c>
      <c r="CF135">
        <v>6.1</v>
      </c>
      <c r="CG135">
        <v>5.6</v>
      </c>
      <c r="CH135">
        <v>31.3</v>
      </c>
      <c r="CI135">
        <v>41.3</v>
      </c>
      <c r="CJ135">
        <v>35</v>
      </c>
      <c r="CK135">
        <v>276</v>
      </c>
      <c r="CL135">
        <v>276</v>
      </c>
      <c r="CM135">
        <v>276</v>
      </c>
      <c r="CN135">
        <v>5.4</v>
      </c>
      <c r="CO135">
        <v>6.8</v>
      </c>
      <c r="CP135">
        <v>6.1</v>
      </c>
      <c r="CQ135">
        <v>0.5</v>
      </c>
      <c r="CR135">
        <v>0.5</v>
      </c>
      <c r="CS135">
        <v>0.5</v>
      </c>
      <c r="CT135">
        <v>0.5</v>
      </c>
      <c r="CU135">
        <v>0.5</v>
      </c>
      <c r="CV135">
        <v>0.5</v>
      </c>
      <c r="CW135">
        <v>35</v>
      </c>
      <c r="CX135">
        <v>35</v>
      </c>
      <c r="CY135">
        <v>35</v>
      </c>
      <c r="CZ135">
        <v>141.6</v>
      </c>
      <c r="DA135">
        <v>215.2</v>
      </c>
      <c r="DB135">
        <v>167.4</v>
      </c>
      <c r="DC135">
        <v>1660</v>
      </c>
      <c r="DD135">
        <v>720</v>
      </c>
      <c r="DE135">
        <v>720</v>
      </c>
      <c r="DF135">
        <v>1400</v>
      </c>
      <c r="DG135">
        <v>5.8400000000000001E-2</v>
      </c>
      <c r="DH135">
        <v>5.8400000000000001E-2</v>
      </c>
      <c r="DI135">
        <v>5.8400000000000001E-2</v>
      </c>
      <c r="DJ135">
        <v>8.3799999999999999E-2</v>
      </c>
      <c r="DK135">
        <v>8.3799999999999999E-2</v>
      </c>
      <c r="DL135">
        <v>8.3799999999999999E-2</v>
      </c>
      <c r="DM135">
        <v>6.6000000000000003E-2</v>
      </c>
      <c r="DN135">
        <v>6.6000000000000003E-2</v>
      </c>
      <c r="DO135">
        <v>6.6000000000000003E-2</v>
      </c>
      <c r="DP135">
        <v>5.8400000000000001E-2</v>
      </c>
      <c r="DQ135">
        <v>6.3500000000000001E-2</v>
      </c>
      <c r="DR135">
        <v>6.0999999999999999E-2</v>
      </c>
      <c r="DS135">
        <v>5.33E-2</v>
      </c>
      <c r="DT135">
        <v>6.3500000000000001E-2</v>
      </c>
      <c r="DU135">
        <v>5.8400000000000001E-2</v>
      </c>
      <c r="DV135">
        <v>0</v>
      </c>
      <c r="DW135">
        <v>1</v>
      </c>
      <c r="DX135">
        <v>4.0599999999999997E-2</v>
      </c>
      <c r="DY135" t="s">
        <v>301</v>
      </c>
      <c r="DZ135" t="s">
        <v>290</v>
      </c>
      <c r="EA135">
        <v>8252</v>
      </c>
      <c r="EB135">
        <v>8231</v>
      </c>
      <c r="EC135">
        <v>1279</v>
      </c>
      <c r="ED135" t="s">
        <v>499</v>
      </c>
      <c r="EE135" t="s">
        <v>142</v>
      </c>
      <c r="EF135">
        <v>47</v>
      </c>
      <c r="EG135">
        <v>20010511</v>
      </c>
      <c r="EH135" t="s">
        <v>388</v>
      </c>
      <c r="EI135" t="s">
        <v>380</v>
      </c>
      <c r="EJ135" t="s">
        <v>143</v>
      </c>
    </row>
    <row r="136" spans="1:140">
      <c r="A136" t="s">
        <v>126</v>
      </c>
      <c r="B136">
        <v>1</v>
      </c>
      <c r="C136">
        <v>15.9</v>
      </c>
      <c r="D136">
        <v>38043</v>
      </c>
      <c r="E136">
        <v>1006</v>
      </c>
      <c r="F136" t="s">
        <v>145</v>
      </c>
      <c r="G136">
        <v>20010812</v>
      </c>
      <c r="H136" t="s">
        <v>427</v>
      </c>
      <c r="I136" t="s">
        <v>236</v>
      </c>
      <c r="J136">
        <v>20010813</v>
      </c>
      <c r="K136">
        <v>20020212</v>
      </c>
      <c r="L136">
        <v>22</v>
      </c>
      <c r="N136" s="2">
        <f t="shared" si="66"/>
        <v>0</v>
      </c>
      <c r="O136" s="27">
        <f t="shared" si="67"/>
        <v>6.4399999999999999E-2</v>
      </c>
      <c r="P136">
        <v>6.4399999999999999E-2</v>
      </c>
      <c r="Q136">
        <f t="shared" si="68"/>
        <v>-0.34762517824549377</v>
      </c>
      <c r="R136">
        <f t="shared" si="47"/>
        <v>0</v>
      </c>
      <c r="S136">
        <f t="shared" si="69"/>
        <v>6.4399999999999999E-2</v>
      </c>
      <c r="T136" s="36">
        <f t="shared" si="70"/>
        <v>26.4</v>
      </c>
      <c r="U136">
        <f t="shared" si="71"/>
        <v>-0.34654001778078436</v>
      </c>
      <c r="V136" s="26">
        <f t="shared" si="51"/>
        <v>0.34654001778078436</v>
      </c>
      <c r="W136" s="25">
        <f t="shared" si="72"/>
        <v>0.51367502222598038</v>
      </c>
      <c r="X136" s="36">
        <f t="shared" si="73"/>
        <v>24.736607914652232</v>
      </c>
      <c r="Y136">
        <f t="shared" si="74"/>
        <v>0.51367502222598038</v>
      </c>
      <c r="Z136">
        <f t="shared" si="55"/>
        <v>0</v>
      </c>
      <c r="AA136">
        <f t="shared" si="75"/>
        <v>-0.34654001778078436</v>
      </c>
      <c r="AB136">
        <f t="shared" si="57"/>
        <v>0</v>
      </c>
      <c r="AC136">
        <f t="shared" si="76"/>
        <v>0</v>
      </c>
      <c r="AD136">
        <f t="shared" si="77"/>
        <v>0</v>
      </c>
      <c r="AE136">
        <f t="shared" si="78"/>
        <v>0</v>
      </c>
      <c r="AF136">
        <f t="shared" si="79"/>
        <v>0</v>
      </c>
      <c r="AG136" s="2">
        <f t="shared" si="80"/>
        <v>-1.734</v>
      </c>
      <c r="AH136" s="2">
        <f t="shared" si="81"/>
        <v>1.734</v>
      </c>
      <c r="AI136" s="2">
        <f t="shared" si="82"/>
        <v>-2.0659999999999998</v>
      </c>
      <c r="AJ136" s="2">
        <f t="shared" si="83"/>
        <v>2.0659999999999998</v>
      </c>
      <c r="AK136" t="s">
        <v>164</v>
      </c>
      <c r="AL136">
        <v>143.5</v>
      </c>
      <c r="AM136">
        <v>20010810</v>
      </c>
      <c r="AN136" t="s">
        <v>138</v>
      </c>
      <c r="AO136" t="s">
        <v>523</v>
      </c>
      <c r="AP136">
        <v>9910650</v>
      </c>
      <c r="AQ136">
        <v>40</v>
      </c>
      <c r="AR136">
        <v>59.99</v>
      </c>
      <c r="AS136">
        <v>52.2</v>
      </c>
      <c r="AT136">
        <v>10.15</v>
      </c>
      <c r="AU136">
        <v>8.99</v>
      </c>
      <c r="AV136">
        <v>9.11</v>
      </c>
      <c r="AW136">
        <v>160</v>
      </c>
      <c r="AX136" t="s">
        <v>524</v>
      </c>
      <c r="AY136">
        <v>40</v>
      </c>
      <c r="AZ136">
        <v>5.9</v>
      </c>
      <c r="BA136">
        <v>10</v>
      </c>
      <c r="BB136">
        <v>15.9</v>
      </c>
      <c r="BC136">
        <v>0</v>
      </c>
      <c r="BD136">
        <v>3149</v>
      </c>
      <c r="BE136">
        <v>3157</v>
      </c>
      <c r="BF136">
        <v>3154.4</v>
      </c>
      <c r="BG136">
        <v>13.1</v>
      </c>
      <c r="BH136">
        <v>13.8</v>
      </c>
      <c r="BI136">
        <v>13.5</v>
      </c>
      <c r="BJ136">
        <v>2.14</v>
      </c>
      <c r="BK136">
        <v>2.2999999999999998</v>
      </c>
      <c r="BL136">
        <v>2.1800000000000002</v>
      </c>
      <c r="BM136">
        <v>6</v>
      </c>
      <c r="BN136">
        <v>7.1</v>
      </c>
      <c r="BO136">
        <v>6.5</v>
      </c>
      <c r="BP136">
        <v>0</v>
      </c>
      <c r="BQ136">
        <v>0</v>
      </c>
      <c r="BR136">
        <v>0</v>
      </c>
      <c r="BS136">
        <v>824</v>
      </c>
      <c r="BT136">
        <v>866</v>
      </c>
      <c r="BU136">
        <v>850</v>
      </c>
      <c r="BV136">
        <v>143.19999999999999</v>
      </c>
      <c r="BW136">
        <v>144</v>
      </c>
      <c r="BX136">
        <v>143.5</v>
      </c>
      <c r="BY136">
        <v>87.7</v>
      </c>
      <c r="BZ136">
        <v>88.7</v>
      </c>
      <c r="CA136">
        <v>88</v>
      </c>
      <c r="CB136">
        <v>93.3</v>
      </c>
      <c r="CC136">
        <v>94.2</v>
      </c>
      <c r="CD136">
        <v>93.6</v>
      </c>
      <c r="CE136">
        <v>5.0999999999999996</v>
      </c>
      <c r="CF136">
        <v>6.2</v>
      </c>
      <c r="CG136">
        <v>5.6</v>
      </c>
      <c r="CH136">
        <v>31.2</v>
      </c>
      <c r="CI136">
        <v>41.8</v>
      </c>
      <c r="CJ136">
        <v>35.6</v>
      </c>
      <c r="CK136">
        <v>276</v>
      </c>
      <c r="CL136">
        <v>276</v>
      </c>
      <c r="CM136">
        <v>276</v>
      </c>
      <c r="CN136">
        <v>6.8</v>
      </c>
      <c r="CO136">
        <v>6.8</v>
      </c>
      <c r="CP136">
        <v>6.8</v>
      </c>
      <c r="CQ136">
        <v>0.5</v>
      </c>
      <c r="CR136">
        <v>0.5</v>
      </c>
      <c r="CS136">
        <v>0.5</v>
      </c>
      <c r="CT136">
        <v>0.5</v>
      </c>
      <c r="CU136">
        <v>0.5</v>
      </c>
      <c r="CV136">
        <v>0.5</v>
      </c>
      <c r="CW136">
        <v>35</v>
      </c>
      <c r="CX136">
        <v>35</v>
      </c>
      <c r="CY136">
        <v>35</v>
      </c>
      <c r="CZ136">
        <v>158.6</v>
      </c>
      <c r="DA136">
        <v>223.7</v>
      </c>
      <c r="DB136">
        <v>201.4</v>
      </c>
      <c r="DC136">
        <v>1660</v>
      </c>
      <c r="DD136">
        <v>720</v>
      </c>
      <c r="DE136">
        <v>720</v>
      </c>
      <c r="DF136">
        <v>1500</v>
      </c>
      <c r="DG136">
        <v>5.8400000000000001E-2</v>
      </c>
      <c r="DH136">
        <v>5.8400000000000001E-2</v>
      </c>
      <c r="DI136">
        <v>5.8400000000000001E-2</v>
      </c>
      <c r="DJ136">
        <v>8.1299999999999997E-2</v>
      </c>
      <c r="DK136">
        <v>8.1299999999999997E-2</v>
      </c>
      <c r="DL136">
        <v>8.1299999999999997E-2</v>
      </c>
      <c r="DM136">
        <v>6.8599999999999994E-2</v>
      </c>
      <c r="DN136">
        <v>6.8599999999999994E-2</v>
      </c>
      <c r="DO136">
        <v>6.8599999999999994E-2</v>
      </c>
      <c r="DP136">
        <v>5.8400000000000001E-2</v>
      </c>
      <c r="DQ136">
        <v>6.3500000000000001E-2</v>
      </c>
      <c r="DR136">
        <v>6.0999999999999999E-2</v>
      </c>
      <c r="DS136">
        <v>5.33E-2</v>
      </c>
      <c r="DT136">
        <v>6.3500000000000001E-2</v>
      </c>
      <c r="DU136">
        <v>5.8400000000000001E-2</v>
      </c>
      <c r="DV136">
        <v>0</v>
      </c>
      <c r="DW136">
        <v>1</v>
      </c>
      <c r="DX136">
        <v>5.0799999999999998E-2</v>
      </c>
      <c r="DY136" t="s">
        <v>301</v>
      </c>
      <c r="DZ136" t="s">
        <v>290</v>
      </c>
      <c r="EA136">
        <v>8252</v>
      </c>
      <c r="EB136">
        <v>8231</v>
      </c>
      <c r="EC136">
        <v>1279</v>
      </c>
      <c r="ED136" t="s">
        <v>516</v>
      </c>
      <c r="EE136" t="s">
        <v>142</v>
      </c>
      <c r="EF136">
        <v>63</v>
      </c>
      <c r="EG136">
        <v>20010812</v>
      </c>
      <c r="EH136" t="s">
        <v>427</v>
      </c>
      <c r="EI136" t="s">
        <v>380</v>
      </c>
      <c r="EJ136" t="s">
        <v>143</v>
      </c>
    </row>
    <row r="137" spans="1:140">
      <c r="A137" t="s">
        <v>126</v>
      </c>
      <c r="B137">
        <v>4</v>
      </c>
      <c r="C137">
        <v>9</v>
      </c>
      <c r="D137">
        <v>40332</v>
      </c>
      <c r="E137">
        <v>1006</v>
      </c>
      <c r="F137" t="s">
        <v>145</v>
      </c>
      <c r="G137">
        <v>20010823</v>
      </c>
      <c r="H137" t="s">
        <v>232</v>
      </c>
      <c r="I137" t="s">
        <v>236</v>
      </c>
      <c r="J137">
        <v>20010824</v>
      </c>
      <c r="K137">
        <v>20020223</v>
      </c>
      <c r="L137">
        <v>23</v>
      </c>
      <c r="N137" s="2">
        <f t="shared" si="66"/>
        <v>0</v>
      </c>
      <c r="O137" s="27">
        <f t="shared" si="67"/>
        <v>-1.4162999999999999</v>
      </c>
      <c r="P137">
        <v>-1.4162999999999999</v>
      </c>
      <c r="Q137">
        <f t="shared" si="68"/>
        <v>-0.561360142596395</v>
      </c>
      <c r="R137">
        <f t="shared" si="47"/>
        <v>0</v>
      </c>
      <c r="S137">
        <f t="shared" si="69"/>
        <v>-1.4162999999999999</v>
      </c>
      <c r="T137" s="36">
        <f t="shared" si="70"/>
        <v>26.4</v>
      </c>
      <c r="U137">
        <f t="shared" si="71"/>
        <v>-0.56049201422462747</v>
      </c>
      <c r="V137" s="26">
        <f t="shared" si="51"/>
        <v>0.56049201422462747</v>
      </c>
      <c r="W137" s="25">
        <f t="shared" si="72"/>
        <v>-1.0697599822192156</v>
      </c>
      <c r="X137" s="36">
        <f t="shared" si="73"/>
        <v>23.709638331721788</v>
      </c>
      <c r="Y137">
        <f t="shared" si="74"/>
        <v>-1.0697599822192156</v>
      </c>
      <c r="Z137">
        <f t="shared" si="55"/>
        <v>0</v>
      </c>
      <c r="AA137">
        <f t="shared" si="75"/>
        <v>-0.56049201422462747</v>
      </c>
      <c r="AB137">
        <f t="shared" si="57"/>
        <v>0</v>
      </c>
      <c r="AC137">
        <f t="shared" si="76"/>
        <v>0</v>
      </c>
      <c r="AD137">
        <f t="shared" si="77"/>
        <v>0</v>
      </c>
      <c r="AE137">
        <f t="shared" si="78"/>
        <v>0</v>
      </c>
      <c r="AF137">
        <f t="shared" si="79"/>
        <v>0</v>
      </c>
      <c r="AG137" s="2">
        <f t="shared" si="80"/>
        <v>-1.734</v>
      </c>
      <c r="AH137" s="2">
        <f t="shared" si="81"/>
        <v>1.734</v>
      </c>
      <c r="AI137" s="2">
        <f t="shared" si="82"/>
        <v>-2.0659999999999998</v>
      </c>
      <c r="AJ137" s="2">
        <f t="shared" si="83"/>
        <v>2.0659999999999998</v>
      </c>
      <c r="AK137" t="s">
        <v>286</v>
      </c>
      <c r="AL137">
        <v>143.5</v>
      </c>
      <c r="AM137">
        <v>20010821</v>
      </c>
      <c r="AN137" t="s">
        <v>138</v>
      </c>
      <c r="AO137" t="s">
        <v>190</v>
      </c>
      <c r="AP137">
        <v>11769</v>
      </c>
      <c r="AQ137">
        <v>40</v>
      </c>
      <c r="AR137">
        <v>59.97</v>
      </c>
      <c r="AS137">
        <v>51.19</v>
      </c>
      <c r="AT137">
        <v>10.17</v>
      </c>
      <c r="AU137">
        <v>8.82</v>
      </c>
      <c r="AV137">
        <v>8.9</v>
      </c>
      <c r="AW137">
        <v>210</v>
      </c>
      <c r="AX137" t="s">
        <v>528</v>
      </c>
      <c r="AY137">
        <v>40</v>
      </c>
      <c r="AZ137">
        <v>5.2</v>
      </c>
      <c r="BA137">
        <v>3.8</v>
      </c>
      <c r="BB137">
        <v>9</v>
      </c>
      <c r="BC137">
        <v>0</v>
      </c>
      <c r="BD137">
        <v>3147</v>
      </c>
      <c r="BE137">
        <v>3152</v>
      </c>
      <c r="BF137">
        <v>3150.3</v>
      </c>
      <c r="BG137">
        <v>13.3</v>
      </c>
      <c r="BH137">
        <v>13.5</v>
      </c>
      <c r="BI137">
        <v>13.4</v>
      </c>
      <c r="BJ137">
        <v>2.2200000000000002</v>
      </c>
      <c r="BK137">
        <v>2.2999999999999998</v>
      </c>
      <c r="BL137">
        <v>2.27</v>
      </c>
      <c r="BM137">
        <v>6.8</v>
      </c>
      <c r="BN137">
        <v>7.3</v>
      </c>
      <c r="BO137">
        <v>7</v>
      </c>
      <c r="BP137">
        <v>0</v>
      </c>
      <c r="BQ137">
        <v>0</v>
      </c>
      <c r="BR137">
        <v>0</v>
      </c>
      <c r="BS137">
        <v>841</v>
      </c>
      <c r="BT137">
        <v>858</v>
      </c>
      <c r="BU137">
        <v>851</v>
      </c>
      <c r="BV137">
        <v>143.19999999999999</v>
      </c>
      <c r="BW137">
        <v>143.69999999999999</v>
      </c>
      <c r="BX137">
        <v>143.4</v>
      </c>
      <c r="BY137">
        <v>87.3</v>
      </c>
      <c r="BZ137">
        <v>88.3</v>
      </c>
      <c r="CA137">
        <v>87.8</v>
      </c>
      <c r="CB137">
        <v>93</v>
      </c>
      <c r="CC137">
        <v>93.9</v>
      </c>
      <c r="CD137">
        <v>93.4</v>
      </c>
      <c r="CE137">
        <v>5.4</v>
      </c>
      <c r="CF137">
        <v>5.8</v>
      </c>
      <c r="CG137">
        <v>5.6</v>
      </c>
      <c r="CH137">
        <v>36.200000000000003</v>
      </c>
      <c r="CI137">
        <v>40.700000000000003</v>
      </c>
      <c r="CJ137">
        <v>38.4</v>
      </c>
      <c r="CK137">
        <v>276</v>
      </c>
      <c r="CL137">
        <v>276</v>
      </c>
      <c r="CM137">
        <v>276</v>
      </c>
      <c r="CN137">
        <v>10.1</v>
      </c>
      <c r="CO137">
        <v>10.1</v>
      </c>
      <c r="CP137">
        <v>10.1</v>
      </c>
      <c r="CQ137">
        <v>0.4</v>
      </c>
      <c r="CR137">
        <v>0.4</v>
      </c>
      <c r="CS137">
        <v>0.4</v>
      </c>
      <c r="CT137">
        <v>0.5</v>
      </c>
      <c r="CU137">
        <v>0.5</v>
      </c>
      <c r="CV137">
        <v>0.5</v>
      </c>
      <c r="CW137">
        <v>35</v>
      </c>
      <c r="CX137">
        <v>35</v>
      </c>
      <c r="CY137">
        <v>35</v>
      </c>
      <c r="CZ137">
        <v>118.9</v>
      </c>
      <c r="DA137">
        <v>138.80000000000001</v>
      </c>
      <c r="DB137">
        <v>128.4</v>
      </c>
      <c r="DC137">
        <v>1660</v>
      </c>
      <c r="DD137">
        <v>720</v>
      </c>
      <c r="DE137">
        <v>720</v>
      </c>
      <c r="DF137">
        <v>1450</v>
      </c>
      <c r="DG137">
        <v>5.5899999999999998E-2</v>
      </c>
      <c r="DH137">
        <v>5.5899999999999998E-2</v>
      </c>
      <c r="DI137">
        <v>5.5899999999999998E-2</v>
      </c>
      <c r="DJ137">
        <v>8.1299999999999997E-2</v>
      </c>
      <c r="DK137">
        <v>8.1299999999999997E-2</v>
      </c>
      <c r="DL137">
        <v>8.1299999999999997E-2</v>
      </c>
      <c r="DM137">
        <v>7.1099999999999997E-2</v>
      </c>
      <c r="DN137">
        <v>7.1099999999999997E-2</v>
      </c>
      <c r="DO137">
        <v>7.1099999999999997E-2</v>
      </c>
      <c r="DP137">
        <v>6.6000000000000003E-2</v>
      </c>
      <c r="DQ137">
        <v>6.6000000000000003E-2</v>
      </c>
      <c r="DR137">
        <v>6.6000000000000003E-2</v>
      </c>
      <c r="DS137">
        <v>5.0799999999999998E-2</v>
      </c>
      <c r="DT137">
        <v>6.6000000000000003E-2</v>
      </c>
      <c r="DU137">
        <v>5.8400000000000001E-2</v>
      </c>
      <c r="DV137">
        <v>0</v>
      </c>
      <c r="DW137">
        <v>8</v>
      </c>
      <c r="DX137">
        <v>5.0799999999999998E-2</v>
      </c>
      <c r="DY137" t="s">
        <v>529</v>
      </c>
      <c r="DZ137" t="s">
        <v>141</v>
      </c>
      <c r="EA137">
        <v>8252</v>
      </c>
      <c r="EB137">
        <v>8231</v>
      </c>
      <c r="EC137">
        <v>1288</v>
      </c>
      <c r="ED137" t="s">
        <v>516</v>
      </c>
      <c r="EE137" t="s">
        <v>142</v>
      </c>
      <c r="EF137">
        <v>74</v>
      </c>
      <c r="EG137">
        <v>20010823</v>
      </c>
      <c r="EH137" t="s">
        <v>232</v>
      </c>
      <c r="EI137">
        <v>119</v>
      </c>
      <c r="EJ137" t="s">
        <v>143</v>
      </c>
    </row>
    <row r="138" spans="1:140">
      <c r="A138" t="s">
        <v>126</v>
      </c>
      <c r="B138">
        <v>3</v>
      </c>
      <c r="C138">
        <v>3.4</v>
      </c>
      <c r="D138">
        <v>42171</v>
      </c>
      <c r="E138" t="s">
        <v>144</v>
      </c>
      <c r="F138" t="s">
        <v>145</v>
      </c>
      <c r="G138">
        <v>20011108</v>
      </c>
      <c r="H138" t="s">
        <v>553</v>
      </c>
      <c r="I138" t="s">
        <v>295</v>
      </c>
      <c r="J138">
        <v>20011109</v>
      </c>
      <c r="K138" t="s">
        <v>131</v>
      </c>
      <c r="L138">
        <v>24</v>
      </c>
      <c r="N138" s="2">
        <f t="shared" si="66"/>
        <v>1</v>
      </c>
      <c r="O138" s="27">
        <f t="shared" si="67"/>
        <v>-2.0417000000000001</v>
      </c>
      <c r="P138">
        <v>-2.0417000000000001</v>
      </c>
      <c r="Q138">
        <f t="shared" si="68"/>
        <v>-0.85742811407711605</v>
      </c>
      <c r="R138">
        <f t="shared" si="47"/>
        <v>0.85742811407711605</v>
      </c>
      <c r="S138">
        <f t="shared" si="69"/>
        <v>-2.0417000000000001</v>
      </c>
      <c r="T138" s="36">
        <f t="shared" si="70"/>
        <v>22.284345052429842</v>
      </c>
      <c r="U138">
        <f t="shared" si="71"/>
        <v>-0.85673361137970205</v>
      </c>
      <c r="V138" s="26">
        <f t="shared" si="51"/>
        <v>0.85673361137970205</v>
      </c>
      <c r="W138" s="25">
        <f t="shared" si="72"/>
        <v>-1.4812079857753726</v>
      </c>
      <c r="X138" s="36">
        <f t="shared" si="73"/>
        <v>22.287678665377427</v>
      </c>
      <c r="Y138">
        <f t="shared" si="74"/>
        <v>-1.4812079857753726</v>
      </c>
      <c r="Z138">
        <f t="shared" si="55"/>
        <v>0</v>
      </c>
      <c r="AA138">
        <f t="shared" si="75"/>
        <v>-0.85673361137970205</v>
      </c>
      <c r="AB138">
        <f t="shared" si="57"/>
        <v>0</v>
      </c>
      <c r="AC138">
        <f t="shared" si="76"/>
        <v>0</v>
      </c>
      <c r="AD138">
        <f t="shared" si="77"/>
        <v>1</v>
      </c>
      <c r="AE138">
        <f t="shared" si="78"/>
        <v>0</v>
      </c>
      <c r="AF138">
        <f t="shared" si="79"/>
        <v>0</v>
      </c>
      <c r="AG138" s="2">
        <f t="shared" si="80"/>
        <v>-1.734</v>
      </c>
      <c r="AH138" s="2">
        <f t="shared" si="81"/>
        <v>1.734</v>
      </c>
      <c r="AI138" s="2">
        <f t="shared" si="82"/>
        <v>-2.0659999999999998</v>
      </c>
      <c r="AJ138" s="2">
        <f t="shared" si="83"/>
        <v>2.0659999999999998</v>
      </c>
      <c r="AK138" t="s">
        <v>286</v>
      </c>
      <c r="AL138">
        <v>143.5</v>
      </c>
      <c r="AM138">
        <v>20011106</v>
      </c>
      <c r="AN138" t="s">
        <v>138</v>
      </c>
      <c r="AO138" t="s">
        <v>150</v>
      </c>
      <c r="AP138">
        <v>11769</v>
      </c>
      <c r="AQ138">
        <v>40</v>
      </c>
      <c r="AR138">
        <v>71.650000000000006</v>
      </c>
      <c r="AS138">
        <v>66.11</v>
      </c>
      <c r="AT138">
        <v>10.84</v>
      </c>
      <c r="AU138">
        <v>10.119999999999999</v>
      </c>
      <c r="AV138">
        <v>10.3</v>
      </c>
      <c r="AW138">
        <v>460</v>
      </c>
      <c r="AX138" t="s">
        <v>554</v>
      </c>
      <c r="AY138">
        <v>40</v>
      </c>
      <c r="AZ138">
        <v>2.2999999999999998</v>
      </c>
      <c r="BA138">
        <v>1.1000000000000001</v>
      </c>
      <c r="BB138">
        <v>3.4</v>
      </c>
      <c r="BC138">
        <v>0</v>
      </c>
      <c r="BD138">
        <v>3147</v>
      </c>
      <c r="BE138">
        <v>3159</v>
      </c>
      <c r="BF138">
        <v>3151.3</v>
      </c>
      <c r="BG138">
        <v>13.2</v>
      </c>
      <c r="BH138">
        <v>13.6</v>
      </c>
      <c r="BI138">
        <v>13.4</v>
      </c>
      <c r="BJ138">
        <v>2.25</v>
      </c>
      <c r="BK138">
        <v>2.2999999999999998</v>
      </c>
      <c r="BL138">
        <v>2.29</v>
      </c>
      <c r="BM138">
        <v>6.2</v>
      </c>
      <c r="BN138">
        <v>6.5</v>
      </c>
      <c r="BO138">
        <v>6.4</v>
      </c>
      <c r="BP138">
        <v>0</v>
      </c>
      <c r="BQ138">
        <v>0</v>
      </c>
      <c r="BR138">
        <v>0</v>
      </c>
      <c r="BS138">
        <v>845</v>
      </c>
      <c r="BT138">
        <v>858</v>
      </c>
      <c r="BU138">
        <v>851</v>
      </c>
      <c r="BV138">
        <v>143</v>
      </c>
      <c r="BW138">
        <v>144.1</v>
      </c>
      <c r="BX138">
        <v>143.5</v>
      </c>
      <c r="BY138">
        <v>87.6</v>
      </c>
      <c r="BZ138">
        <v>88.2</v>
      </c>
      <c r="CA138">
        <v>87.9</v>
      </c>
      <c r="CB138">
        <v>93.1</v>
      </c>
      <c r="CC138">
        <v>93.8</v>
      </c>
      <c r="CD138">
        <v>93.5</v>
      </c>
      <c r="CE138">
        <v>5.4</v>
      </c>
      <c r="CF138">
        <v>5.9</v>
      </c>
      <c r="CG138">
        <v>5.6</v>
      </c>
      <c r="CH138">
        <v>32.700000000000003</v>
      </c>
      <c r="CI138">
        <v>37.700000000000003</v>
      </c>
      <c r="CJ138">
        <v>35.1</v>
      </c>
      <c r="CK138">
        <v>272</v>
      </c>
      <c r="CL138">
        <v>279</v>
      </c>
      <c r="CM138">
        <v>276</v>
      </c>
      <c r="CN138">
        <v>9.5</v>
      </c>
      <c r="CO138">
        <v>10.1</v>
      </c>
      <c r="CP138">
        <v>9.9</v>
      </c>
      <c r="CQ138">
        <v>0.5</v>
      </c>
      <c r="CR138">
        <v>0.5</v>
      </c>
      <c r="CS138">
        <v>0.5</v>
      </c>
      <c r="CT138">
        <v>0.5</v>
      </c>
      <c r="CU138">
        <v>0.5</v>
      </c>
      <c r="CV138">
        <v>0.5</v>
      </c>
      <c r="CW138">
        <v>35</v>
      </c>
      <c r="CX138">
        <v>35</v>
      </c>
      <c r="CY138">
        <v>35</v>
      </c>
      <c r="CZ138">
        <v>93.4</v>
      </c>
      <c r="DA138">
        <v>141.6</v>
      </c>
      <c r="DB138">
        <v>122.8</v>
      </c>
      <c r="DC138">
        <v>1660</v>
      </c>
      <c r="DD138">
        <v>720</v>
      </c>
      <c r="DE138">
        <v>720</v>
      </c>
      <c r="DF138">
        <v>1200</v>
      </c>
      <c r="DG138">
        <v>5.33E-2</v>
      </c>
      <c r="DH138">
        <v>5.33E-2</v>
      </c>
      <c r="DI138">
        <v>5.33E-2</v>
      </c>
      <c r="DJ138">
        <v>8.3799999999999999E-2</v>
      </c>
      <c r="DK138">
        <v>8.3799999999999999E-2</v>
      </c>
      <c r="DL138">
        <v>8.3799999999999999E-2</v>
      </c>
      <c r="DM138">
        <v>6.0999999999999999E-2</v>
      </c>
      <c r="DN138">
        <v>6.0999999999999999E-2</v>
      </c>
      <c r="DO138">
        <v>6.0999999999999999E-2</v>
      </c>
      <c r="DP138">
        <v>5.5899999999999998E-2</v>
      </c>
      <c r="DQ138">
        <v>5.5899999999999998E-2</v>
      </c>
      <c r="DR138">
        <v>5.5899999999999998E-2</v>
      </c>
      <c r="DS138">
        <v>5.33E-2</v>
      </c>
      <c r="DT138">
        <v>6.8599999999999994E-2</v>
      </c>
      <c r="DU138">
        <v>6.0999999999999999E-2</v>
      </c>
      <c r="DV138">
        <v>0</v>
      </c>
      <c r="DW138">
        <v>3</v>
      </c>
      <c r="DX138">
        <v>5.5899999999999998E-2</v>
      </c>
      <c r="DY138" t="s">
        <v>267</v>
      </c>
      <c r="DZ138" t="s">
        <v>182</v>
      </c>
      <c r="EA138">
        <v>8252</v>
      </c>
      <c r="EB138">
        <v>8231</v>
      </c>
      <c r="EC138">
        <v>1291</v>
      </c>
      <c r="ED138">
        <v>2405</v>
      </c>
      <c r="EE138" t="s">
        <v>142</v>
      </c>
      <c r="EF138">
        <v>22</v>
      </c>
      <c r="EG138">
        <v>20011108</v>
      </c>
      <c r="EH138" t="s">
        <v>553</v>
      </c>
      <c r="EI138" t="s">
        <v>302</v>
      </c>
      <c r="EJ138" t="s">
        <v>143</v>
      </c>
    </row>
    <row r="139" spans="1:140">
      <c r="A139" t="s">
        <v>126</v>
      </c>
      <c r="B139">
        <v>4</v>
      </c>
      <c r="C139">
        <v>4.0999999999999996</v>
      </c>
      <c r="D139">
        <v>42172</v>
      </c>
      <c r="E139" t="s">
        <v>144</v>
      </c>
      <c r="F139" t="s">
        <v>145</v>
      </c>
      <c r="G139">
        <v>20011111</v>
      </c>
      <c r="H139" t="s">
        <v>555</v>
      </c>
      <c r="I139" t="s">
        <v>236</v>
      </c>
      <c r="J139">
        <v>20011112</v>
      </c>
      <c r="K139">
        <v>20020511</v>
      </c>
      <c r="L139">
        <v>25</v>
      </c>
      <c r="N139" s="2">
        <f t="shared" si="66"/>
        <v>0</v>
      </c>
      <c r="O139" s="27">
        <f t="shared" si="67"/>
        <v>-1.75</v>
      </c>
      <c r="P139">
        <v>-1.75</v>
      </c>
      <c r="Q139">
        <f t="shared" si="68"/>
        <v>-1.035942491261693</v>
      </c>
      <c r="R139">
        <f t="shared" si="47"/>
        <v>1.035942491261693</v>
      </c>
      <c r="S139">
        <f t="shared" si="69"/>
        <v>-0.89257188592288395</v>
      </c>
      <c r="T139" s="36">
        <f t="shared" si="70"/>
        <v>21.427476041943873</v>
      </c>
      <c r="U139">
        <f t="shared" si="71"/>
        <v>-1.0353868891037616</v>
      </c>
      <c r="V139" s="26">
        <f t="shared" si="51"/>
        <v>1.0353868891037616</v>
      </c>
      <c r="W139" s="25">
        <f t="shared" si="72"/>
        <v>-0.89326638862029795</v>
      </c>
      <c r="X139" s="36">
        <f t="shared" si="73"/>
        <v>21.430142932301944</v>
      </c>
      <c r="Y139">
        <f t="shared" si="74"/>
        <v>-0.89326638862029795</v>
      </c>
      <c r="Z139">
        <f t="shared" si="55"/>
        <v>0</v>
      </c>
      <c r="AA139">
        <f t="shared" si="75"/>
        <v>-1.0353868891037616</v>
      </c>
      <c r="AB139">
        <f t="shared" si="57"/>
        <v>0</v>
      </c>
      <c r="AC139">
        <f t="shared" si="76"/>
        <v>0</v>
      </c>
      <c r="AD139">
        <f t="shared" si="77"/>
        <v>0</v>
      </c>
      <c r="AE139">
        <f t="shared" si="78"/>
        <v>0</v>
      </c>
      <c r="AF139">
        <f t="shared" si="79"/>
        <v>0</v>
      </c>
      <c r="AG139" s="2">
        <f t="shared" si="80"/>
        <v>-1.734</v>
      </c>
      <c r="AH139" s="2">
        <f t="shared" si="81"/>
        <v>1.734</v>
      </c>
      <c r="AI139" s="2">
        <f t="shared" si="82"/>
        <v>-2.0659999999999998</v>
      </c>
      <c r="AJ139" s="2">
        <f t="shared" si="83"/>
        <v>2.0659999999999998</v>
      </c>
      <c r="AK139" t="s">
        <v>286</v>
      </c>
      <c r="AL139">
        <v>143.5</v>
      </c>
      <c r="AM139">
        <v>20011109</v>
      </c>
      <c r="AN139" t="s">
        <v>138</v>
      </c>
      <c r="AO139" t="s">
        <v>328</v>
      </c>
      <c r="AP139">
        <v>11769</v>
      </c>
      <c r="AQ139">
        <v>40</v>
      </c>
      <c r="AR139">
        <v>71.819999999999993</v>
      </c>
      <c r="AS139">
        <v>65.62</v>
      </c>
      <c r="AT139">
        <v>10.9</v>
      </c>
      <c r="AU139">
        <v>10.11</v>
      </c>
      <c r="AV139">
        <v>10.3</v>
      </c>
      <c r="AW139">
        <v>210</v>
      </c>
      <c r="AX139" t="s">
        <v>556</v>
      </c>
      <c r="AY139">
        <v>40</v>
      </c>
      <c r="AZ139">
        <v>1.5</v>
      </c>
      <c r="BA139">
        <v>2.6</v>
      </c>
      <c r="BB139">
        <v>4.0999999999999996</v>
      </c>
      <c r="BC139">
        <v>0</v>
      </c>
      <c r="BD139">
        <v>3150</v>
      </c>
      <c r="BE139">
        <v>3159</v>
      </c>
      <c r="BF139">
        <v>3152.7</v>
      </c>
      <c r="BG139">
        <v>13.2</v>
      </c>
      <c r="BH139">
        <v>13.6</v>
      </c>
      <c r="BI139">
        <v>13.4</v>
      </c>
      <c r="BJ139">
        <v>2.25</v>
      </c>
      <c r="BK139">
        <v>2.3199999999999998</v>
      </c>
      <c r="BL139">
        <v>2.2799999999999998</v>
      </c>
      <c r="BM139">
        <v>6.8</v>
      </c>
      <c r="BN139">
        <v>7.5</v>
      </c>
      <c r="BO139">
        <v>7.1</v>
      </c>
      <c r="BP139">
        <v>0</v>
      </c>
      <c r="BQ139">
        <v>0</v>
      </c>
      <c r="BR139">
        <v>0</v>
      </c>
      <c r="BS139">
        <v>844</v>
      </c>
      <c r="BT139">
        <v>855</v>
      </c>
      <c r="BU139">
        <v>851</v>
      </c>
      <c r="BV139">
        <v>143.19999999999999</v>
      </c>
      <c r="BW139">
        <v>144</v>
      </c>
      <c r="BX139">
        <v>143.5</v>
      </c>
      <c r="BY139">
        <v>87.8</v>
      </c>
      <c r="BZ139">
        <v>88.1</v>
      </c>
      <c r="CA139">
        <v>87.9</v>
      </c>
      <c r="CB139">
        <v>93.4</v>
      </c>
      <c r="CC139">
        <v>93.7</v>
      </c>
      <c r="CD139">
        <v>93.5</v>
      </c>
      <c r="CE139">
        <v>5.5</v>
      </c>
      <c r="CF139">
        <v>5.8</v>
      </c>
      <c r="CG139">
        <v>5.6</v>
      </c>
      <c r="CH139">
        <v>28.4</v>
      </c>
      <c r="CI139">
        <v>35.200000000000003</v>
      </c>
      <c r="CJ139">
        <v>32.299999999999997</v>
      </c>
      <c r="CK139">
        <v>276</v>
      </c>
      <c r="CL139">
        <v>276</v>
      </c>
      <c r="CM139">
        <v>276</v>
      </c>
      <c r="CN139">
        <v>9.5</v>
      </c>
      <c r="CO139">
        <v>10.1</v>
      </c>
      <c r="CP139">
        <v>9.9</v>
      </c>
      <c r="CQ139">
        <v>0.3</v>
      </c>
      <c r="CR139">
        <v>0.4</v>
      </c>
      <c r="CS139">
        <v>0.4</v>
      </c>
      <c r="CT139">
        <v>0.5</v>
      </c>
      <c r="CU139">
        <v>0.5</v>
      </c>
      <c r="CV139">
        <v>0.5</v>
      </c>
      <c r="CW139">
        <v>35</v>
      </c>
      <c r="CX139">
        <v>35</v>
      </c>
      <c r="CY139">
        <v>35</v>
      </c>
      <c r="CZ139">
        <v>133.1</v>
      </c>
      <c r="DA139">
        <v>150.1</v>
      </c>
      <c r="DB139">
        <v>142.9</v>
      </c>
      <c r="DC139">
        <v>1660</v>
      </c>
      <c r="DD139">
        <v>720</v>
      </c>
      <c r="DE139">
        <v>720</v>
      </c>
      <c r="DF139">
        <v>1450</v>
      </c>
      <c r="DG139">
        <v>6.0999999999999999E-2</v>
      </c>
      <c r="DH139">
        <v>6.0999999999999999E-2</v>
      </c>
      <c r="DI139">
        <v>6.0999999999999999E-2</v>
      </c>
      <c r="DJ139">
        <v>8.6400000000000005E-2</v>
      </c>
      <c r="DK139">
        <v>8.6400000000000005E-2</v>
      </c>
      <c r="DL139">
        <v>8.6400000000000005E-2</v>
      </c>
      <c r="DM139">
        <v>6.8599999999999994E-2</v>
      </c>
      <c r="DN139">
        <v>6.8599999999999994E-2</v>
      </c>
      <c r="DO139">
        <v>6.8599999999999994E-2</v>
      </c>
      <c r="DP139">
        <v>6.6000000000000003E-2</v>
      </c>
      <c r="DQ139">
        <v>6.6000000000000003E-2</v>
      </c>
      <c r="DR139">
        <v>6.6000000000000003E-2</v>
      </c>
      <c r="DS139">
        <v>5.0799999999999998E-2</v>
      </c>
      <c r="DT139">
        <v>6.6000000000000003E-2</v>
      </c>
      <c r="DU139">
        <v>5.8400000000000001E-2</v>
      </c>
      <c r="DV139">
        <v>0</v>
      </c>
      <c r="DW139">
        <v>7</v>
      </c>
      <c r="DX139">
        <v>3.56E-2</v>
      </c>
      <c r="DY139" t="s">
        <v>515</v>
      </c>
      <c r="DZ139" t="s">
        <v>141</v>
      </c>
      <c r="EA139">
        <v>8252</v>
      </c>
      <c r="EB139">
        <v>8231</v>
      </c>
      <c r="EC139">
        <v>1288</v>
      </c>
      <c r="ED139" t="s">
        <v>479</v>
      </c>
      <c r="EE139" t="s">
        <v>142</v>
      </c>
      <c r="EF139">
        <v>90</v>
      </c>
      <c r="EG139">
        <v>20011111</v>
      </c>
      <c r="EH139" t="s">
        <v>555</v>
      </c>
      <c r="EI139">
        <v>119</v>
      </c>
      <c r="EJ139" t="s">
        <v>143</v>
      </c>
    </row>
    <row r="140" spans="1:140">
      <c r="A140" t="s">
        <v>126</v>
      </c>
      <c r="B140">
        <v>3</v>
      </c>
      <c r="C140">
        <v>7.9</v>
      </c>
      <c r="D140">
        <v>42173</v>
      </c>
      <c r="E140" t="s">
        <v>144</v>
      </c>
      <c r="F140" t="s">
        <v>145</v>
      </c>
      <c r="G140">
        <v>20011114</v>
      </c>
      <c r="H140" t="s">
        <v>251</v>
      </c>
      <c r="I140" t="s">
        <v>236</v>
      </c>
      <c r="J140">
        <v>20011115</v>
      </c>
      <c r="K140" t="s">
        <v>131</v>
      </c>
      <c r="L140">
        <v>26</v>
      </c>
      <c r="N140" s="2">
        <f t="shared" si="66"/>
        <v>0</v>
      </c>
      <c r="O140" s="27">
        <f t="shared" si="67"/>
        <v>-0.16669999999999999</v>
      </c>
      <c r="P140">
        <v>-0.16669999999999999</v>
      </c>
      <c r="Q140">
        <f t="shared" si="68"/>
        <v>-0.86209399300935452</v>
      </c>
      <c r="R140">
        <f t="shared" si="47"/>
        <v>0.86209399300935452</v>
      </c>
      <c r="S140">
        <f t="shared" si="69"/>
        <v>0.86924249126169306</v>
      </c>
      <c r="T140" s="36">
        <f t="shared" si="70"/>
        <v>22.261948833555095</v>
      </c>
      <c r="U140">
        <f t="shared" si="71"/>
        <v>-0.86164951128300937</v>
      </c>
      <c r="V140" s="26">
        <f t="shared" si="51"/>
        <v>0.86164951128300937</v>
      </c>
      <c r="W140" s="25">
        <f t="shared" si="72"/>
        <v>0.86868688910376168</v>
      </c>
      <c r="X140" s="36">
        <f t="shared" si="73"/>
        <v>22.264082345841555</v>
      </c>
      <c r="Y140">
        <f t="shared" si="74"/>
        <v>0.86868688910376168</v>
      </c>
      <c r="Z140">
        <f t="shared" si="55"/>
        <v>0</v>
      </c>
      <c r="AA140">
        <f t="shared" si="75"/>
        <v>-0.86164951128300937</v>
      </c>
      <c r="AB140">
        <f t="shared" si="57"/>
        <v>0</v>
      </c>
      <c r="AC140">
        <f t="shared" si="76"/>
        <v>0</v>
      </c>
      <c r="AD140">
        <f t="shared" si="77"/>
        <v>0</v>
      </c>
      <c r="AE140">
        <f t="shared" si="78"/>
        <v>0</v>
      </c>
      <c r="AF140">
        <f t="shared" si="79"/>
        <v>0</v>
      </c>
      <c r="AG140" s="2">
        <f t="shared" si="80"/>
        <v>-1.734</v>
      </c>
      <c r="AH140" s="2">
        <f t="shared" si="81"/>
        <v>1.734</v>
      </c>
      <c r="AI140" s="2">
        <f t="shared" si="82"/>
        <v>-2.0659999999999998</v>
      </c>
      <c r="AJ140" s="2">
        <f t="shared" si="83"/>
        <v>2.0659999999999998</v>
      </c>
      <c r="AK140" t="s">
        <v>286</v>
      </c>
      <c r="AL140">
        <v>143.5</v>
      </c>
      <c r="AM140">
        <v>20011112</v>
      </c>
      <c r="AN140" t="s">
        <v>138</v>
      </c>
      <c r="AO140" t="s">
        <v>355</v>
      </c>
      <c r="AP140">
        <v>11769</v>
      </c>
      <c r="AQ140">
        <v>40</v>
      </c>
      <c r="AR140">
        <v>71.88</v>
      </c>
      <c r="AS140">
        <v>66.2</v>
      </c>
      <c r="AT140">
        <v>10.92</v>
      </c>
      <c r="AU140">
        <v>10.15</v>
      </c>
      <c r="AV140">
        <v>10.130000000000001</v>
      </c>
      <c r="AW140">
        <v>310</v>
      </c>
      <c r="AX140" t="s">
        <v>558</v>
      </c>
      <c r="AY140">
        <v>40</v>
      </c>
      <c r="AZ140">
        <v>5.9</v>
      </c>
      <c r="BA140">
        <v>2</v>
      </c>
      <c r="BB140">
        <v>7.9</v>
      </c>
      <c r="BC140">
        <v>0</v>
      </c>
      <c r="BD140">
        <v>3147</v>
      </c>
      <c r="BE140">
        <v>3155</v>
      </c>
      <c r="BF140">
        <v>3150.8</v>
      </c>
      <c r="BG140">
        <v>13.2</v>
      </c>
      <c r="BH140">
        <v>13.6</v>
      </c>
      <c r="BI140">
        <v>13.4</v>
      </c>
      <c r="BJ140">
        <v>2.2200000000000002</v>
      </c>
      <c r="BK140">
        <v>2.2799999999999998</v>
      </c>
      <c r="BL140">
        <v>2.25</v>
      </c>
      <c r="BM140">
        <v>5.8</v>
      </c>
      <c r="BN140">
        <v>6.2</v>
      </c>
      <c r="BO140">
        <v>6</v>
      </c>
      <c r="BP140">
        <v>0</v>
      </c>
      <c r="BQ140">
        <v>0</v>
      </c>
      <c r="BR140">
        <v>0</v>
      </c>
      <c r="BS140">
        <v>836</v>
      </c>
      <c r="BT140">
        <v>868</v>
      </c>
      <c r="BU140">
        <v>850</v>
      </c>
      <c r="BV140">
        <v>143</v>
      </c>
      <c r="BW140">
        <v>144</v>
      </c>
      <c r="BX140">
        <v>143.6</v>
      </c>
      <c r="BY140">
        <v>87.7</v>
      </c>
      <c r="BZ140">
        <v>88.3</v>
      </c>
      <c r="CA140">
        <v>88.1</v>
      </c>
      <c r="CB140">
        <v>93.2</v>
      </c>
      <c r="CC140">
        <v>93.9</v>
      </c>
      <c r="CD140">
        <v>93.7</v>
      </c>
      <c r="CE140">
        <v>5.4</v>
      </c>
      <c r="CF140">
        <v>5.7</v>
      </c>
      <c r="CG140">
        <v>5.6</v>
      </c>
      <c r="CH140">
        <v>32.4</v>
      </c>
      <c r="CI140">
        <v>37.5</v>
      </c>
      <c r="CJ140">
        <v>34.9</v>
      </c>
      <c r="CK140">
        <v>276</v>
      </c>
      <c r="CL140">
        <v>276</v>
      </c>
      <c r="CM140">
        <v>276</v>
      </c>
      <c r="CN140">
        <v>9.5</v>
      </c>
      <c r="CO140">
        <v>10.1</v>
      </c>
      <c r="CP140">
        <v>9.9</v>
      </c>
      <c r="CQ140">
        <v>0.5</v>
      </c>
      <c r="CR140">
        <v>0.5</v>
      </c>
      <c r="CS140">
        <v>0.5</v>
      </c>
      <c r="CT140">
        <v>0.5</v>
      </c>
      <c r="CU140">
        <v>0.5</v>
      </c>
      <c r="CV140">
        <v>0.5</v>
      </c>
      <c r="CW140">
        <v>35</v>
      </c>
      <c r="CX140">
        <v>35</v>
      </c>
      <c r="CY140">
        <v>35</v>
      </c>
      <c r="CZ140">
        <v>116.1</v>
      </c>
      <c r="DA140">
        <v>229.4</v>
      </c>
      <c r="DB140">
        <v>154.5</v>
      </c>
      <c r="DC140">
        <v>1660</v>
      </c>
      <c r="DD140">
        <v>720</v>
      </c>
      <c r="DE140">
        <v>720</v>
      </c>
      <c r="DF140">
        <v>1350</v>
      </c>
      <c r="DG140">
        <v>5.33E-2</v>
      </c>
      <c r="DH140">
        <v>5.33E-2</v>
      </c>
      <c r="DI140">
        <v>5.33E-2</v>
      </c>
      <c r="DJ140">
        <v>8.3799999999999999E-2</v>
      </c>
      <c r="DK140">
        <v>8.3799999999999999E-2</v>
      </c>
      <c r="DL140">
        <v>8.3799999999999999E-2</v>
      </c>
      <c r="DM140">
        <v>6.0999999999999999E-2</v>
      </c>
      <c r="DN140">
        <v>6.0999999999999999E-2</v>
      </c>
      <c r="DO140">
        <v>6.0999999999999999E-2</v>
      </c>
      <c r="DP140">
        <v>5.5899999999999998E-2</v>
      </c>
      <c r="DQ140">
        <v>5.5899999999999998E-2</v>
      </c>
      <c r="DR140">
        <v>5.5899999999999998E-2</v>
      </c>
      <c r="DS140">
        <v>5.33E-2</v>
      </c>
      <c r="DT140">
        <v>6.8599999999999994E-2</v>
      </c>
      <c r="DU140">
        <v>6.0999999999999999E-2</v>
      </c>
      <c r="DV140">
        <v>0</v>
      </c>
      <c r="DW140">
        <v>4</v>
      </c>
      <c r="DX140">
        <v>3.56E-2</v>
      </c>
      <c r="DY140" t="s">
        <v>267</v>
      </c>
      <c r="DZ140" t="s">
        <v>182</v>
      </c>
      <c r="EA140">
        <v>8252</v>
      </c>
      <c r="EB140">
        <v>8231</v>
      </c>
      <c r="EC140">
        <v>1291</v>
      </c>
      <c r="ED140" t="s">
        <v>559</v>
      </c>
      <c r="EE140" t="s">
        <v>142</v>
      </c>
      <c r="EF140" t="s">
        <v>560</v>
      </c>
      <c r="EG140">
        <v>20011114</v>
      </c>
      <c r="EH140" t="s">
        <v>251</v>
      </c>
      <c r="EI140" t="s">
        <v>302</v>
      </c>
      <c r="EJ140" t="s">
        <v>143</v>
      </c>
    </row>
    <row r="141" spans="1:140">
      <c r="A141" t="s">
        <v>126</v>
      </c>
      <c r="B141">
        <v>1</v>
      </c>
      <c r="C141">
        <v>24.4</v>
      </c>
      <c r="D141">
        <v>42219</v>
      </c>
      <c r="E141">
        <v>1006</v>
      </c>
      <c r="F141" t="s">
        <v>145</v>
      </c>
      <c r="G141">
        <v>20011118</v>
      </c>
      <c r="H141" t="s">
        <v>360</v>
      </c>
      <c r="I141" t="s">
        <v>236</v>
      </c>
      <c r="J141">
        <v>20011119</v>
      </c>
      <c r="K141">
        <v>20020518</v>
      </c>
      <c r="L141">
        <v>27</v>
      </c>
      <c r="N141" s="2">
        <f t="shared" si="66"/>
        <v>0</v>
      </c>
      <c r="O141" s="31">
        <f t="shared" si="67"/>
        <v>1.8884000000000001</v>
      </c>
      <c r="P141">
        <v>1.8884000000000001</v>
      </c>
      <c r="Q141">
        <f t="shared" si="68"/>
        <v>-0.31199519440748369</v>
      </c>
      <c r="R141">
        <f t="shared" si="47"/>
        <v>0</v>
      </c>
      <c r="S141">
        <f t="shared" si="69"/>
        <v>2.7504939930093544</v>
      </c>
      <c r="T141" s="36">
        <f t="shared" si="70"/>
        <v>26.4</v>
      </c>
      <c r="U141">
        <f t="shared" si="71"/>
        <v>-0.31163960902640753</v>
      </c>
      <c r="V141" s="26">
        <f t="shared" si="51"/>
        <v>0.31163960902640753</v>
      </c>
      <c r="W141" s="25">
        <f t="shared" si="72"/>
        <v>2.7500495112830095</v>
      </c>
      <c r="X141" s="36">
        <f t="shared" si="73"/>
        <v>24.904129876673242</v>
      </c>
      <c r="Y141">
        <f t="shared" si="74"/>
        <v>2.7500495112830095</v>
      </c>
      <c r="Z141">
        <f t="shared" si="55"/>
        <v>1</v>
      </c>
      <c r="AA141">
        <f t="shared" si="75"/>
        <v>-0.31163960902640753</v>
      </c>
      <c r="AB141">
        <f t="shared" si="57"/>
        <v>1</v>
      </c>
      <c r="AC141">
        <f t="shared" si="76"/>
        <v>1</v>
      </c>
      <c r="AD141">
        <f t="shared" si="77"/>
        <v>1</v>
      </c>
      <c r="AE141">
        <f t="shared" si="78"/>
        <v>0</v>
      </c>
      <c r="AF141">
        <f t="shared" si="79"/>
        <v>0</v>
      </c>
      <c r="AG141" s="2">
        <f t="shared" si="80"/>
        <v>-1.734</v>
      </c>
      <c r="AH141" s="2">
        <f t="shared" si="81"/>
        <v>1.734</v>
      </c>
      <c r="AI141" s="2">
        <f t="shared" si="82"/>
        <v>-2.0659999999999998</v>
      </c>
      <c r="AJ141" s="2">
        <f t="shared" si="83"/>
        <v>2.0659999999999998</v>
      </c>
      <c r="AK141" t="s">
        <v>286</v>
      </c>
      <c r="AL141">
        <v>143.5</v>
      </c>
      <c r="AM141">
        <v>20011116</v>
      </c>
      <c r="AN141" t="s">
        <v>138</v>
      </c>
      <c r="AO141" t="s">
        <v>562</v>
      </c>
      <c r="AP141">
        <v>11769</v>
      </c>
      <c r="AQ141">
        <v>40</v>
      </c>
      <c r="AR141">
        <v>60.01</v>
      </c>
      <c r="AS141">
        <v>51.45</v>
      </c>
      <c r="AT141">
        <v>10.130000000000001</v>
      </c>
      <c r="AU141">
        <v>8.8699999999999992</v>
      </c>
      <c r="AV141">
        <v>9.1</v>
      </c>
      <c r="AW141">
        <v>260</v>
      </c>
      <c r="AX141" t="s">
        <v>563</v>
      </c>
      <c r="AY141">
        <v>40</v>
      </c>
      <c r="AZ141">
        <v>5.7</v>
      </c>
      <c r="BA141">
        <v>18.7</v>
      </c>
      <c r="BB141">
        <v>24.4</v>
      </c>
      <c r="BC141">
        <v>0</v>
      </c>
      <c r="BD141">
        <v>3146</v>
      </c>
      <c r="BE141">
        <v>3154</v>
      </c>
      <c r="BF141">
        <v>3150.4</v>
      </c>
      <c r="BG141">
        <v>13.3</v>
      </c>
      <c r="BH141">
        <v>13.6</v>
      </c>
      <c r="BI141">
        <v>13.4</v>
      </c>
      <c r="BJ141">
        <v>2.15</v>
      </c>
      <c r="BK141">
        <v>2.23</v>
      </c>
      <c r="BL141">
        <v>2.19</v>
      </c>
      <c r="BM141">
        <v>5.5</v>
      </c>
      <c r="BN141">
        <v>5.9</v>
      </c>
      <c r="BO141">
        <v>5.7</v>
      </c>
      <c r="BP141">
        <v>0</v>
      </c>
      <c r="BQ141">
        <v>0</v>
      </c>
      <c r="BR141">
        <v>0</v>
      </c>
      <c r="BS141">
        <v>838</v>
      </c>
      <c r="BT141">
        <v>863</v>
      </c>
      <c r="BU141">
        <v>851</v>
      </c>
      <c r="BV141">
        <v>142.9</v>
      </c>
      <c r="BW141">
        <v>143.6</v>
      </c>
      <c r="BX141">
        <v>143.4</v>
      </c>
      <c r="BY141">
        <v>87.5</v>
      </c>
      <c r="BZ141">
        <v>88.1</v>
      </c>
      <c r="CA141">
        <v>87.8</v>
      </c>
      <c r="CB141">
        <v>93.1</v>
      </c>
      <c r="CC141">
        <v>93.8</v>
      </c>
      <c r="CD141">
        <v>93.4</v>
      </c>
      <c r="CE141">
        <v>5.4</v>
      </c>
      <c r="CF141">
        <v>5.9</v>
      </c>
      <c r="CG141">
        <v>5.6</v>
      </c>
      <c r="CH141">
        <v>27.8</v>
      </c>
      <c r="CI141">
        <v>32.700000000000003</v>
      </c>
      <c r="CJ141">
        <v>29.5</v>
      </c>
      <c r="CK141">
        <v>272</v>
      </c>
      <c r="CL141">
        <v>279</v>
      </c>
      <c r="CM141">
        <v>276</v>
      </c>
      <c r="CN141">
        <v>6.8</v>
      </c>
      <c r="CO141">
        <v>6.8</v>
      </c>
      <c r="CP141">
        <v>6.8</v>
      </c>
      <c r="CQ141">
        <v>0.5</v>
      </c>
      <c r="CR141">
        <v>0.5</v>
      </c>
      <c r="CS141">
        <v>0.5</v>
      </c>
      <c r="CT141">
        <v>0.5</v>
      </c>
      <c r="CU141">
        <v>0.5</v>
      </c>
      <c r="CV141">
        <v>0.5</v>
      </c>
      <c r="CW141">
        <v>35</v>
      </c>
      <c r="CX141">
        <v>35</v>
      </c>
      <c r="CY141">
        <v>35</v>
      </c>
      <c r="CZ141">
        <v>198.2</v>
      </c>
      <c r="DA141">
        <v>246.4</v>
      </c>
      <c r="DB141">
        <v>226.3</v>
      </c>
      <c r="DC141">
        <v>1660</v>
      </c>
      <c r="DD141">
        <v>720</v>
      </c>
      <c r="DE141">
        <v>720</v>
      </c>
      <c r="DF141">
        <v>1400</v>
      </c>
      <c r="DG141">
        <v>5.5899999999999998E-2</v>
      </c>
      <c r="DH141">
        <v>5.5899999999999998E-2</v>
      </c>
      <c r="DI141">
        <v>5.5899999999999998E-2</v>
      </c>
      <c r="DJ141">
        <v>8.8900000000000007E-2</v>
      </c>
      <c r="DK141">
        <v>8.8900000000000007E-2</v>
      </c>
      <c r="DL141">
        <v>8.8900000000000007E-2</v>
      </c>
      <c r="DM141">
        <v>6.8599999999999994E-2</v>
      </c>
      <c r="DN141">
        <v>6.8599999999999994E-2</v>
      </c>
      <c r="DO141">
        <v>6.8599999999999994E-2</v>
      </c>
      <c r="DP141">
        <v>5.8400000000000001E-2</v>
      </c>
      <c r="DQ141">
        <v>6.3500000000000001E-2</v>
      </c>
      <c r="DR141">
        <v>6.0999999999999999E-2</v>
      </c>
      <c r="DS141">
        <v>5.33E-2</v>
      </c>
      <c r="DT141">
        <v>6.3500000000000001E-2</v>
      </c>
      <c r="DU141">
        <v>5.8400000000000001E-2</v>
      </c>
      <c r="DV141">
        <v>0</v>
      </c>
      <c r="DW141">
        <v>17</v>
      </c>
      <c r="DX141">
        <v>4.0599999999999997E-2</v>
      </c>
      <c r="DY141" t="s">
        <v>301</v>
      </c>
      <c r="DZ141" t="s">
        <v>290</v>
      </c>
      <c r="EA141">
        <v>8252</v>
      </c>
      <c r="EB141">
        <v>8231</v>
      </c>
      <c r="EC141">
        <v>1279</v>
      </c>
      <c r="ED141" t="s">
        <v>559</v>
      </c>
      <c r="EE141" t="s">
        <v>142</v>
      </c>
      <c r="EF141">
        <v>79</v>
      </c>
      <c r="EG141">
        <v>20011118</v>
      </c>
      <c r="EH141" t="s">
        <v>360</v>
      </c>
      <c r="EI141" t="s">
        <v>380</v>
      </c>
      <c r="EJ141" t="s">
        <v>143</v>
      </c>
    </row>
    <row r="142" spans="1:140">
      <c r="A142" t="s">
        <v>126</v>
      </c>
      <c r="B142">
        <v>3</v>
      </c>
      <c r="C142">
        <v>8.6999999999999993</v>
      </c>
      <c r="D142">
        <v>42174</v>
      </c>
      <c r="E142" t="s">
        <v>144</v>
      </c>
      <c r="F142" t="s">
        <v>145</v>
      </c>
      <c r="G142">
        <v>20011118</v>
      </c>
      <c r="H142" t="s">
        <v>355</v>
      </c>
      <c r="I142" t="s">
        <v>236</v>
      </c>
      <c r="J142">
        <v>20011119</v>
      </c>
      <c r="K142">
        <v>20020518</v>
      </c>
      <c r="L142">
        <v>28</v>
      </c>
      <c r="N142" s="2">
        <f t="shared" si="66"/>
        <v>0</v>
      </c>
      <c r="O142" s="27">
        <f t="shared" si="67"/>
        <v>0.16669999999999999</v>
      </c>
      <c r="P142">
        <v>0.16669999999999999</v>
      </c>
      <c r="Q142">
        <f t="shared" si="68"/>
        <v>-0.21625615552598695</v>
      </c>
      <c r="R142">
        <f t="shared" si="47"/>
        <v>0</v>
      </c>
      <c r="S142">
        <f t="shared" si="69"/>
        <v>0.16669999999999999</v>
      </c>
      <c r="T142" s="36">
        <f t="shared" si="70"/>
        <v>26.4</v>
      </c>
      <c r="U142">
        <f t="shared" si="71"/>
        <v>-0.21597168722112603</v>
      </c>
      <c r="V142" s="26">
        <f t="shared" si="51"/>
        <v>0.21597168722112603</v>
      </c>
      <c r="W142" s="25">
        <f t="shared" si="72"/>
        <v>0.47833960902640749</v>
      </c>
      <c r="X142" s="36">
        <f t="shared" si="73"/>
        <v>25.363335901338594</v>
      </c>
      <c r="Y142">
        <f t="shared" si="74"/>
        <v>0.47833960902640749</v>
      </c>
      <c r="Z142">
        <f t="shared" si="55"/>
        <v>0</v>
      </c>
      <c r="AA142">
        <f t="shared" si="75"/>
        <v>-0.21597168722112603</v>
      </c>
      <c r="AB142">
        <f t="shared" si="57"/>
        <v>0</v>
      </c>
      <c r="AC142">
        <f t="shared" si="76"/>
        <v>0</v>
      </c>
      <c r="AD142">
        <f t="shared" si="77"/>
        <v>0</v>
      </c>
      <c r="AE142">
        <f t="shared" si="78"/>
        <v>0</v>
      </c>
      <c r="AF142">
        <f t="shared" si="79"/>
        <v>0</v>
      </c>
      <c r="AG142" s="2">
        <f t="shared" si="80"/>
        <v>-1.734</v>
      </c>
      <c r="AH142" s="2">
        <f t="shared" si="81"/>
        <v>1.734</v>
      </c>
      <c r="AI142" s="2">
        <f t="shared" si="82"/>
        <v>-2.0659999999999998</v>
      </c>
      <c r="AJ142" s="2">
        <f t="shared" si="83"/>
        <v>2.0659999999999998</v>
      </c>
      <c r="AK142" t="s">
        <v>286</v>
      </c>
      <c r="AL142">
        <v>143.5</v>
      </c>
      <c r="AM142">
        <v>20011116</v>
      </c>
      <c r="AN142" t="s">
        <v>138</v>
      </c>
      <c r="AO142" t="s">
        <v>275</v>
      </c>
      <c r="AP142">
        <v>11769</v>
      </c>
      <c r="AQ142">
        <v>40</v>
      </c>
      <c r="AR142">
        <v>71.88</v>
      </c>
      <c r="AS142">
        <v>67.11</v>
      </c>
      <c r="AT142">
        <v>10.87</v>
      </c>
      <c r="AU142">
        <v>10.25</v>
      </c>
      <c r="AV142">
        <v>10.220000000000001</v>
      </c>
      <c r="AW142">
        <v>560</v>
      </c>
      <c r="AX142" t="s">
        <v>564</v>
      </c>
      <c r="AY142">
        <v>40</v>
      </c>
      <c r="AZ142">
        <v>5.7</v>
      </c>
      <c r="BA142">
        <v>3</v>
      </c>
      <c r="BB142">
        <v>8.6999999999999993</v>
      </c>
      <c r="BC142">
        <v>0</v>
      </c>
      <c r="BD142">
        <v>3145</v>
      </c>
      <c r="BE142">
        <v>3155</v>
      </c>
      <c r="BF142">
        <v>3150.2</v>
      </c>
      <c r="BG142">
        <v>13.2</v>
      </c>
      <c r="BH142">
        <v>13.6</v>
      </c>
      <c r="BI142">
        <v>13.4</v>
      </c>
      <c r="BJ142">
        <v>2.1800000000000002</v>
      </c>
      <c r="BK142">
        <v>2.34</v>
      </c>
      <c r="BL142">
        <v>2.2799999999999998</v>
      </c>
      <c r="BM142">
        <v>5.9</v>
      </c>
      <c r="BN142">
        <v>6.8</v>
      </c>
      <c r="BO142">
        <v>6.5</v>
      </c>
      <c r="BP142">
        <v>0</v>
      </c>
      <c r="BQ142">
        <v>0</v>
      </c>
      <c r="BR142">
        <v>0</v>
      </c>
      <c r="BS142">
        <v>843</v>
      </c>
      <c r="BT142">
        <v>866</v>
      </c>
      <c r="BU142">
        <v>851</v>
      </c>
      <c r="BV142">
        <v>143.1</v>
      </c>
      <c r="BW142">
        <v>144.30000000000001</v>
      </c>
      <c r="BX142">
        <v>143.6</v>
      </c>
      <c r="BY142">
        <v>87.8</v>
      </c>
      <c r="BZ142">
        <v>88.6</v>
      </c>
      <c r="CA142">
        <v>88</v>
      </c>
      <c r="CB142">
        <v>93.3</v>
      </c>
      <c r="CC142">
        <v>94</v>
      </c>
      <c r="CD142">
        <v>93.6</v>
      </c>
      <c r="CE142">
        <v>5.4</v>
      </c>
      <c r="CF142">
        <v>5.8</v>
      </c>
      <c r="CG142">
        <v>5.6</v>
      </c>
      <c r="CH142">
        <v>30.5</v>
      </c>
      <c r="CI142">
        <v>34.799999999999997</v>
      </c>
      <c r="CJ142">
        <v>32.6</v>
      </c>
      <c r="CK142">
        <v>276</v>
      </c>
      <c r="CL142">
        <v>276</v>
      </c>
      <c r="CM142">
        <v>276</v>
      </c>
      <c r="CN142">
        <v>9.5</v>
      </c>
      <c r="CO142">
        <v>10.1</v>
      </c>
      <c r="CP142">
        <v>9.5</v>
      </c>
      <c r="CQ142">
        <v>0.5</v>
      </c>
      <c r="CR142">
        <v>0.5</v>
      </c>
      <c r="CS142">
        <v>0.5</v>
      </c>
      <c r="CT142">
        <v>0.5</v>
      </c>
      <c r="CU142">
        <v>0.5</v>
      </c>
      <c r="CV142">
        <v>0.5</v>
      </c>
      <c r="CW142">
        <v>35</v>
      </c>
      <c r="CX142">
        <v>35</v>
      </c>
      <c r="CY142">
        <v>35</v>
      </c>
      <c r="CZ142">
        <v>147.19999999999999</v>
      </c>
      <c r="DA142">
        <v>402.1</v>
      </c>
      <c r="DB142">
        <v>250</v>
      </c>
      <c r="DC142">
        <v>1660</v>
      </c>
      <c r="DD142">
        <v>720</v>
      </c>
      <c r="DE142">
        <v>720</v>
      </c>
      <c r="DF142">
        <v>1100</v>
      </c>
      <c r="DG142">
        <v>5.33E-2</v>
      </c>
      <c r="DH142">
        <v>5.33E-2</v>
      </c>
      <c r="DI142">
        <v>5.33E-2</v>
      </c>
      <c r="DJ142">
        <v>8.3799999999999999E-2</v>
      </c>
      <c r="DK142">
        <v>8.3799999999999999E-2</v>
      </c>
      <c r="DL142">
        <v>8.3799999999999999E-2</v>
      </c>
      <c r="DM142">
        <v>6.0999999999999999E-2</v>
      </c>
      <c r="DN142">
        <v>6.0999999999999999E-2</v>
      </c>
      <c r="DO142">
        <v>6.0999999999999999E-2</v>
      </c>
      <c r="DP142">
        <v>5.5899999999999998E-2</v>
      </c>
      <c r="DQ142">
        <v>5.5899999999999998E-2</v>
      </c>
      <c r="DR142">
        <v>5.5899999999999998E-2</v>
      </c>
      <c r="DS142">
        <v>5.33E-2</v>
      </c>
      <c r="DT142">
        <v>6.8599999999999994E-2</v>
      </c>
      <c r="DU142">
        <v>6.0999999999999999E-2</v>
      </c>
      <c r="DV142">
        <v>0</v>
      </c>
      <c r="DW142">
        <v>5</v>
      </c>
      <c r="DX142">
        <v>3.56E-2</v>
      </c>
      <c r="DY142" t="s">
        <v>267</v>
      </c>
      <c r="DZ142" t="s">
        <v>182</v>
      </c>
      <c r="EA142">
        <v>8252</v>
      </c>
      <c r="EB142">
        <v>8231</v>
      </c>
      <c r="EC142">
        <v>1291</v>
      </c>
      <c r="ED142" t="s">
        <v>559</v>
      </c>
      <c r="EE142" t="s">
        <v>142</v>
      </c>
      <c r="EF142">
        <v>23</v>
      </c>
      <c r="EG142">
        <v>20011118</v>
      </c>
      <c r="EH142" t="s">
        <v>355</v>
      </c>
      <c r="EI142" t="s">
        <v>302</v>
      </c>
      <c r="EJ142" t="s">
        <v>143</v>
      </c>
    </row>
    <row r="143" spans="1:140">
      <c r="A143" t="s">
        <v>126</v>
      </c>
      <c r="B143">
        <v>4</v>
      </c>
      <c r="C143">
        <v>9.4</v>
      </c>
      <c r="D143">
        <v>42528</v>
      </c>
      <c r="E143" t="s">
        <v>577</v>
      </c>
      <c r="F143" t="s">
        <v>145</v>
      </c>
      <c r="G143">
        <v>20020502</v>
      </c>
      <c r="H143" t="s">
        <v>578</v>
      </c>
      <c r="I143" t="s">
        <v>236</v>
      </c>
      <c r="J143">
        <v>20020503</v>
      </c>
      <c r="K143">
        <v>20021102</v>
      </c>
      <c r="L143">
        <v>29</v>
      </c>
      <c r="N143" s="2">
        <f t="shared" si="66"/>
        <v>0</v>
      </c>
      <c r="O143" s="27">
        <f t="shared" si="67"/>
        <v>-0.84509999999999996</v>
      </c>
      <c r="P143">
        <v>-0.84509999999999996</v>
      </c>
      <c r="Q143">
        <f t="shared" si="68"/>
        <v>-0.34202492442078958</v>
      </c>
      <c r="R143">
        <f t="shared" si="47"/>
        <v>0</v>
      </c>
      <c r="S143">
        <f t="shared" si="69"/>
        <v>-0.84509999999999996</v>
      </c>
      <c r="T143" s="36">
        <f t="shared" si="70"/>
        <v>26.4</v>
      </c>
      <c r="U143">
        <f t="shared" si="71"/>
        <v>-0.34179734977690085</v>
      </c>
      <c r="V143" s="26">
        <f t="shared" si="51"/>
        <v>0.34179734977690085</v>
      </c>
      <c r="W143" s="25">
        <f t="shared" si="72"/>
        <v>-0.62912831277887393</v>
      </c>
      <c r="X143" s="36">
        <f t="shared" si="73"/>
        <v>24.759372721070875</v>
      </c>
      <c r="Y143">
        <f t="shared" si="74"/>
        <v>-0.62912831277887393</v>
      </c>
      <c r="Z143">
        <f t="shared" si="55"/>
        <v>0</v>
      </c>
      <c r="AA143">
        <f t="shared" si="75"/>
        <v>-0.34179734977690085</v>
      </c>
      <c r="AB143">
        <f t="shared" si="57"/>
        <v>0</v>
      </c>
      <c r="AC143">
        <f t="shared" si="76"/>
        <v>0</v>
      </c>
      <c r="AD143">
        <f t="shared" si="77"/>
        <v>0</v>
      </c>
      <c r="AE143">
        <f t="shared" si="78"/>
        <v>0</v>
      </c>
      <c r="AF143">
        <f t="shared" si="79"/>
        <v>0</v>
      </c>
      <c r="AG143" s="2">
        <f t="shared" si="80"/>
        <v>-1.734</v>
      </c>
      <c r="AH143" s="2">
        <f t="shared" si="81"/>
        <v>1.734</v>
      </c>
      <c r="AI143" s="2">
        <f t="shared" si="82"/>
        <v>-2.0659999999999998</v>
      </c>
      <c r="AJ143" s="2">
        <f t="shared" si="83"/>
        <v>2.0659999999999998</v>
      </c>
      <c r="AK143" t="s">
        <v>286</v>
      </c>
      <c r="AL143">
        <v>143.5</v>
      </c>
      <c r="AM143">
        <v>20020430</v>
      </c>
      <c r="AN143" t="s">
        <v>138</v>
      </c>
      <c r="AO143" t="s">
        <v>579</v>
      </c>
      <c r="AP143">
        <v>109688</v>
      </c>
      <c r="AQ143">
        <v>40</v>
      </c>
      <c r="AR143">
        <v>59.13</v>
      </c>
      <c r="AS143">
        <v>51.76</v>
      </c>
      <c r="AT143">
        <v>10.15</v>
      </c>
      <c r="AU143">
        <v>9.0299999999999994</v>
      </c>
      <c r="AV143">
        <v>9.16</v>
      </c>
      <c r="AW143">
        <v>340</v>
      </c>
      <c r="AX143" t="s">
        <v>580</v>
      </c>
      <c r="AY143">
        <v>40</v>
      </c>
      <c r="AZ143">
        <v>4.9000000000000004</v>
      </c>
      <c r="BA143">
        <v>4.5</v>
      </c>
      <c r="BB143">
        <v>9.4</v>
      </c>
      <c r="BC143">
        <v>0</v>
      </c>
      <c r="BD143">
        <v>3145</v>
      </c>
      <c r="BE143">
        <v>3156</v>
      </c>
      <c r="BF143">
        <v>3150.5</v>
      </c>
      <c r="BG143">
        <v>13.2</v>
      </c>
      <c r="BH143">
        <v>13.6</v>
      </c>
      <c r="BI143">
        <v>13.4</v>
      </c>
      <c r="BJ143">
        <v>2.2200000000000002</v>
      </c>
      <c r="BK143">
        <v>2.29</v>
      </c>
      <c r="BL143">
        <v>2.2599999999999998</v>
      </c>
      <c r="BM143">
        <v>6.2</v>
      </c>
      <c r="BN143">
        <v>6.7</v>
      </c>
      <c r="BO143">
        <v>6.4</v>
      </c>
      <c r="BP143">
        <v>0</v>
      </c>
      <c r="BQ143">
        <v>0</v>
      </c>
      <c r="BR143">
        <v>0</v>
      </c>
      <c r="BS143">
        <v>828</v>
      </c>
      <c r="BT143">
        <v>870</v>
      </c>
      <c r="BU143">
        <v>848</v>
      </c>
      <c r="BV143">
        <v>142.80000000000001</v>
      </c>
      <c r="BW143">
        <v>143.80000000000001</v>
      </c>
      <c r="BX143">
        <v>143.4</v>
      </c>
      <c r="BY143">
        <v>87.4</v>
      </c>
      <c r="BZ143">
        <v>88.2</v>
      </c>
      <c r="CA143">
        <v>87.8</v>
      </c>
      <c r="CB143">
        <v>93.1</v>
      </c>
      <c r="CC143">
        <v>93.8</v>
      </c>
      <c r="CD143">
        <v>93.5</v>
      </c>
      <c r="CE143">
        <v>5.6</v>
      </c>
      <c r="CF143">
        <v>5.8</v>
      </c>
      <c r="CG143">
        <v>5.6</v>
      </c>
      <c r="CH143">
        <v>28.8</v>
      </c>
      <c r="CI143">
        <v>37.5</v>
      </c>
      <c r="CJ143">
        <v>32</v>
      </c>
      <c r="CK143">
        <v>276</v>
      </c>
      <c r="CL143">
        <v>276</v>
      </c>
      <c r="CM143">
        <v>276</v>
      </c>
      <c r="CN143">
        <v>8.4</v>
      </c>
      <c r="CO143">
        <v>10.1</v>
      </c>
      <c r="CP143">
        <v>9.9</v>
      </c>
      <c r="CQ143">
        <v>0.4</v>
      </c>
      <c r="CR143">
        <v>0.5</v>
      </c>
      <c r="CS143">
        <v>0.4</v>
      </c>
      <c r="CT143">
        <v>0.5</v>
      </c>
      <c r="CU143">
        <v>0.52</v>
      </c>
      <c r="CV143">
        <v>0.5</v>
      </c>
      <c r="CW143">
        <v>35</v>
      </c>
      <c r="CX143">
        <v>35</v>
      </c>
      <c r="CY143">
        <v>35</v>
      </c>
      <c r="CZ143">
        <v>158.6</v>
      </c>
      <c r="DA143">
        <v>184.1</v>
      </c>
      <c r="DB143">
        <v>171.6</v>
      </c>
      <c r="DC143">
        <v>1660</v>
      </c>
      <c r="DD143">
        <v>720</v>
      </c>
      <c r="DE143">
        <v>720</v>
      </c>
      <c r="DF143">
        <v>1320</v>
      </c>
      <c r="DG143">
        <v>5.0799999999999998E-2</v>
      </c>
      <c r="DH143">
        <v>5.0799999999999998E-2</v>
      </c>
      <c r="DI143">
        <v>5.0799999999999998E-2</v>
      </c>
      <c r="DJ143">
        <v>8.6400000000000005E-2</v>
      </c>
      <c r="DK143">
        <v>8.6400000000000005E-2</v>
      </c>
      <c r="DL143">
        <v>8.6400000000000005E-2</v>
      </c>
      <c r="DM143">
        <v>6.8599999999999994E-2</v>
      </c>
      <c r="DN143">
        <v>6.8599999999999994E-2</v>
      </c>
      <c r="DO143">
        <v>6.8599999999999994E-2</v>
      </c>
      <c r="DP143">
        <v>6.6000000000000003E-2</v>
      </c>
      <c r="DQ143">
        <v>6.6000000000000003E-2</v>
      </c>
      <c r="DR143">
        <v>6.6000000000000003E-2</v>
      </c>
      <c r="DS143">
        <v>5.0799999999999998E-2</v>
      </c>
      <c r="DT143">
        <v>6.6000000000000003E-2</v>
      </c>
      <c r="DU143">
        <v>5.8400000000000001E-2</v>
      </c>
      <c r="DV143">
        <v>0</v>
      </c>
      <c r="DW143">
        <v>13</v>
      </c>
      <c r="DX143">
        <v>4.8300000000000003E-2</v>
      </c>
      <c r="DY143" t="s">
        <v>515</v>
      </c>
      <c r="DZ143" t="s">
        <v>141</v>
      </c>
      <c r="EA143">
        <v>8252</v>
      </c>
      <c r="EB143">
        <v>8231</v>
      </c>
      <c r="EC143">
        <v>1288</v>
      </c>
      <c r="ED143" t="s">
        <v>403</v>
      </c>
      <c r="EE143" t="s">
        <v>142</v>
      </c>
      <c r="EF143">
        <v>106</v>
      </c>
      <c r="EG143">
        <v>20020502</v>
      </c>
      <c r="EH143" t="s">
        <v>578</v>
      </c>
      <c r="EI143">
        <v>119</v>
      </c>
      <c r="EJ143" t="s">
        <v>143</v>
      </c>
    </row>
    <row r="144" spans="1:140">
      <c r="A144" t="s">
        <v>126</v>
      </c>
      <c r="B144">
        <v>3</v>
      </c>
      <c r="C144">
        <v>7.7</v>
      </c>
      <c r="D144">
        <v>42529</v>
      </c>
      <c r="E144" t="s">
        <v>577</v>
      </c>
      <c r="F144" t="s">
        <v>145</v>
      </c>
      <c r="G144">
        <v>20020505</v>
      </c>
      <c r="H144" t="s">
        <v>258</v>
      </c>
      <c r="I144" t="s">
        <v>236</v>
      </c>
      <c r="J144">
        <v>20020506</v>
      </c>
      <c r="K144">
        <v>20021105</v>
      </c>
      <c r="L144">
        <v>30</v>
      </c>
      <c r="N144" s="2">
        <f t="shared" si="66"/>
        <v>0</v>
      </c>
      <c r="O144" s="27">
        <f t="shared" si="67"/>
        <v>-1.2441</v>
      </c>
      <c r="P144">
        <v>-1.2441</v>
      </c>
      <c r="Q144">
        <f t="shared" si="68"/>
        <v>-0.5224399395366317</v>
      </c>
      <c r="R144">
        <f t="shared" si="47"/>
        <v>0</v>
      </c>
      <c r="S144">
        <f t="shared" si="69"/>
        <v>-1.2441</v>
      </c>
      <c r="T144" s="36">
        <f t="shared" si="70"/>
        <v>26.4</v>
      </c>
      <c r="U144">
        <f t="shared" si="71"/>
        <v>-0.52225787982152072</v>
      </c>
      <c r="V144" s="26">
        <f t="shared" si="51"/>
        <v>0.52225787982152072</v>
      </c>
      <c r="W144" s="25">
        <f t="shared" si="72"/>
        <v>-0.90230265022309908</v>
      </c>
      <c r="X144" s="36">
        <f t="shared" si="73"/>
        <v>23.893162176856698</v>
      </c>
      <c r="Y144">
        <f t="shared" si="74"/>
        <v>-0.90230265022309908</v>
      </c>
      <c r="Z144">
        <f t="shared" si="55"/>
        <v>0</v>
      </c>
      <c r="AA144">
        <f t="shared" si="75"/>
        <v>-0.52225787982152072</v>
      </c>
      <c r="AB144">
        <f t="shared" si="57"/>
        <v>0</v>
      </c>
      <c r="AC144">
        <f t="shared" si="76"/>
        <v>0</v>
      </c>
      <c r="AD144">
        <f t="shared" si="77"/>
        <v>0</v>
      </c>
      <c r="AE144">
        <f t="shared" si="78"/>
        <v>0</v>
      </c>
      <c r="AF144">
        <f t="shared" si="79"/>
        <v>0</v>
      </c>
      <c r="AG144" s="2">
        <f t="shared" si="80"/>
        <v>-1.734</v>
      </c>
      <c r="AH144" s="2">
        <f t="shared" si="81"/>
        <v>1.734</v>
      </c>
      <c r="AI144" s="2">
        <f t="shared" si="82"/>
        <v>-2.0659999999999998</v>
      </c>
      <c r="AJ144" s="2">
        <f t="shared" si="83"/>
        <v>2.0659999999999998</v>
      </c>
      <c r="AK144" t="s">
        <v>286</v>
      </c>
      <c r="AL144">
        <v>143.5</v>
      </c>
      <c r="AM144">
        <v>20020503</v>
      </c>
      <c r="AN144" t="s">
        <v>138</v>
      </c>
      <c r="AO144" t="s">
        <v>299</v>
      </c>
      <c r="AP144">
        <v>109688</v>
      </c>
      <c r="AQ144">
        <v>40</v>
      </c>
      <c r="AR144">
        <v>59.14</v>
      </c>
      <c r="AS144">
        <v>51.69</v>
      </c>
      <c r="AT144">
        <v>10.130000000000001</v>
      </c>
      <c r="AU144">
        <v>9.01</v>
      </c>
      <c r="AV144">
        <v>9.1999999999999993</v>
      </c>
      <c r="AW144">
        <v>260</v>
      </c>
      <c r="AX144" t="s">
        <v>581</v>
      </c>
      <c r="AY144">
        <v>40</v>
      </c>
      <c r="AZ144">
        <v>4.4000000000000004</v>
      </c>
      <c r="BA144">
        <v>3.3</v>
      </c>
      <c r="BB144">
        <v>7.7</v>
      </c>
      <c r="BC144">
        <v>0</v>
      </c>
      <c r="BD144">
        <v>3147</v>
      </c>
      <c r="BE144">
        <v>3154</v>
      </c>
      <c r="BF144">
        <v>3150.6</v>
      </c>
      <c r="BG144">
        <v>13.2</v>
      </c>
      <c r="BH144">
        <v>13.5</v>
      </c>
      <c r="BI144">
        <v>13.4</v>
      </c>
      <c r="BJ144">
        <v>2.2400000000000002</v>
      </c>
      <c r="BK144">
        <v>2.3199999999999998</v>
      </c>
      <c r="BL144">
        <v>2.29</v>
      </c>
      <c r="BM144">
        <v>6.3</v>
      </c>
      <c r="BN144">
        <v>6.7</v>
      </c>
      <c r="BO144">
        <v>6.5</v>
      </c>
      <c r="BP144">
        <v>0</v>
      </c>
      <c r="BQ144">
        <v>0</v>
      </c>
      <c r="BR144">
        <v>0</v>
      </c>
      <c r="BS144">
        <v>847</v>
      </c>
      <c r="BT144">
        <v>855</v>
      </c>
      <c r="BU144">
        <v>850</v>
      </c>
      <c r="BV144">
        <v>143</v>
      </c>
      <c r="BW144">
        <v>143.80000000000001</v>
      </c>
      <c r="BX144">
        <v>143.4</v>
      </c>
      <c r="BY144">
        <v>87.6</v>
      </c>
      <c r="BZ144">
        <v>88.3</v>
      </c>
      <c r="CA144">
        <v>88</v>
      </c>
      <c r="CB144">
        <v>93.2</v>
      </c>
      <c r="CC144">
        <v>93.9</v>
      </c>
      <c r="CD144">
        <v>93.6</v>
      </c>
      <c r="CE144">
        <v>5.4</v>
      </c>
      <c r="CF144">
        <v>5.8</v>
      </c>
      <c r="CG144">
        <v>5.6</v>
      </c>
      <c r="CH144">
        <v>26.4</v>
      </c>
      <c r="CI144">
        <v>31.7</v>
      </c>
      <c r="CJ144">
        <v>29.4</v>
      </c>
      <c r="CK144">
        <v>276</v>
      </c>
      <c r="CL144">
        <v>279</v>
      </c>
      <c r="CM144">
        <v>276</v>
      </c>
      <c r="CN144">
        <v>10.1</v>
      </c>
      <c r="CO144">
        <v>10.1</v>
      </c>
      <c r="CP144">
        <v>10.1</v>
      </c>
      <c r="CQ144">
        <v>0.5</v>
      </c>
      <c r="CR144">
        <v>0.5</v>
      </c>
      <c r="CS144">
        <v>0.5</v>
      </c>
      <c r="CT144">
        <v>0.5</v>
      </c>
      <c r="CU144">
        <v>0.5</v>
      </c>
      <c r="CV144">
        <v>0.5</v>
      </c>
      <c r="CW144">
        <v>35</v>
      </c>
      <c r="CX144">
        <v>35</v>
      </c>
      <c r="CY144">
        <v>35</v>
      </c>
      <c r="CZ144">
        <v>70.8</v>
      </c>
      <c r="DA144">
        <v>96.3</v>
      </c>
      <c r="DB144">
        <v>86.6</v>
      </c>
      <c r="DC144">
        <v>1660</v>
      </c>
      <c r="DD144">
        <v>720</v>
      </c>
      <c r="DE144">
        <v>720</v>
      </c>
      <c r="DF144">
        <v>1400</v>
      </c>
      <c r="DG144">
        <v>5.0799999999999998E-2</v>
      </c>
      <c r="DH144">
        <v>5.0799999999999998E-2</v>
      </c>
      <c r="DI144">
        <v>5.0799999999999998E-2</v>
      </c>
      <c r="DJ144">
        <v>8.6400000000000005E-2</v>
      </c>
      <c r="DK144">
        <v>8.6400000000000005E-2</v>
      </c>
      <c r="DL144">
        <v>8.6400000000000005E-2</v>
      </c>
      <c r="DM144">
        <v>6.0999999999999999E-2</v>
      </c>
      <c r="DN144">
        <v>6.0999999999999999E-2</v>
      </c>
      <c r="DO144">
        <v>6.0999999999999999E-2</v>
      </c>
      <c r="DP144">
        <v>5.5899999999999998E-2</v>
      </c>
      <c r="DQ144">
        <v>5.5899999999999998E-2</v>
      </c>
      <c r="DR144">
        <v>5.5899999999999998E-2</v>
      </c>
      <c r="DS144">
        <v>5.0799999999999998E-2</v>
      </c>
      <c r="DT144">
        <v>7.6200000000000004E-2</v>
      </c>
      <c r="DU144">
        <v>6.3500000000000001E-2</v>
      </c>
      <c r="DV144">
        <v>0</v>
      </c>
      <c r="DW144">
        <v>21</v>
      </c>
      <c r="DX144">
        <v>4.0599999999999997E-2</v>
      </c>
      <c r="DY144" t="s">
        <v>267</v>
      </c>
      <c r="DZ144" t="s">
        <v>182</v>
      </c>
      <c r="EA144">
        <v>8252</v>
      </c>
      <c r="EB144">
        <v>8231</v>
      </c>
      <c r="EC144">
        <v>1291</v>
      </c>
      <c r="ED144" t="s">
        <v>403</v>
      </c>
      <c r="EE144" t="s">
        <v>142</v>
      </c>
      <c r="EF144">
        <v>39</v>
      </c>
      <c r="EG144">
        <v>20020505</v>
      </c>
      <c r="EH144" t="s">
        <v>258</v>
      </c>
      <c r="EI144" t="s">
        <v>302</v>
      </c>
      <c r="EJ144" t="s">
        <v>143</v>
      </c>
    </row>
    <row r="145" spans="1:140">
      <c r="A145" t="s">
        <v>126</v>
      </c>
      <c r="B145">
        <v>1</v>
      </c>
      <c r="C145">
        <v>6.3</v>
      </c>
      <c r="D145">
        <v>43556</v>
      </c>
      <c r="E145" t="s">
        <v>144</v>
      </c>
      <c r="F145" t="s">
        <v>145</v>
      </c>
      <c r="G145">
        <v>20020524</v>
      </c>
      <c r="H145" t="s">
        <v>586</v>
      </c>
      <c r="I145" t="s">
        <v>295</v>
      </c>
      <c r="J145">
        <v>20020524</v>
      </c>
      <c r="K145" t="s">
        <v>131</v>
      </c>
      <c r="L145">
        <v>31</v>
      </c>
      <c r="N145" s="2">
        <f t="shared" si="66"/>
        <v>0</v>
      </c>
      <c r="O145" s="27">
        <f t="shared" si="67"/>
        <v>-0.86209999999999998</v>
      </c>
      <c r="P145">
        <v>-0.86209999999999998</v>
      </c>
      <c r="Q145">
        <f t="shared" si="68"/>
        <v>-0.59037195162930534</v>
      </c>
      <c r="R145">
        <f t="shared" si="47"/>
        <v>0</v>
      </c>
      <c r="S145">
        <f t="shared" si="69"/>
        <v>-0.86209999999999998</v>
      </c>
      <c r="T145" s="36">
        <f t="shared" si="70"/>
        <v>26.4</v>
      </c>
      <c r="U145">
        <f t="shared" si="71"/>
        <v>-0.59022630385721664</v>
      </c>
      <c r="V145" s="26">
        <f t="shared" si="51"/>
        <v>0.59022630385721664</v>
      </c>
      <c r="W145" s="25">
        <f t="shared" si="72"/>
        <v>-0.33984212017847926</v>
      </c>
      <c r="X145" s="36">
        <f t="shared" si="73"/>
        <v>23.566913741485358</v>
      </c>
      <c r="Y145">
        <f t="shared" si="74"/>
        <v>-0.33984212017847926</v>
      </c>
      <c r="Z145">
        <f t="shared" si="55"/>
        <v>0</v>
      </c>
      <c r="AA145">
        <f t="shared" si="75"/>
        <v>-0.59022630385721664</v>
      </c>
      <c r="AB145">
        <f t="shared" si="57"/>
        <v>0</v>
      </c>
      <c r="AC145">
        <f t="shared" si="76"/>
        <v>0</v>
      </c>
      <c r="AD145">
        <f t="shared" si="77"/>
        <v>0</v>
      </c>
      <c r="AE145">
        <f t="shared" si="78"/>
        <v>0</v>
      </c>
      <c r="AF145">
        <f t="shared" si="79"/>
        <v>1</v>
      </c>
      <c r="AG145" s="2">
        <f t="shared" si="80"/>
        <v>-1.734</v>
      </c>
      <c r="AH145" s="2">
        <f t="shared" si="81"/>
        <v>1.734</v>
      </c>
      <c r="AI145" s="2">
        <f t="shared" si="82"/>
        <v>-2.0659999999999998</v>
      </c>
      <c r="AJ145" s="2">
        <f t="shared" si="83"/>
        <v>2.0659999999999998</v>
      </c>
      <c r="AK145" t="s">
        <v>286</v>
      </c>
      <c r="AL145">
        <v>143.5</v>
      </c>
      <c r="AM145">
        <v>20020522</v>
      </c>
      <c r="AN145" t="s">
        <v>138</v>
      </c>
      <c r="AO145" t="s">
        <v>129</v>
      </c>
      <c r="AP145">
        <v>109688</v>
      </c>
      <c r="AQ145">
        <v>40</v>
      </c>
      <c r="AR145">
        <v>71.709999999999994</v>
      </c>
      <c r="AS145">
        <v>64.69</v>
      </c>
      <c r="AT145">
        <v>10.9</v>
      </c>
      <c r="AU145">
        <v>10.029999999999999</v>
      </c>
      <c r="AV145">
        <v>10.18</v>
      </c>
      <c r="AW145">
        <v>160</v>
      </c>
      <c r="AX145" t="s">
        <v>590</v>
      </c>
      <c r="AY145">
        <v>40</v>
      </c>
      <c r="AZ145">
        <v>3.5</v>
      </c>
      <c r="BA145">
        <v>2.8</v>
      </c>
      <c r="BB145">
        <v>6.3</v>
      </c>
      <c r="BC145">
        <v>0</v>
      </c>
      <c r="BD145">
        <v>3146</v>
      </c>
      <c r="BE145">
        <v>3152</v>
      </c>
      <c r="BF145">
        <v>3149</v>
      </c>
      <c r="BG145">
        <v>13.1</v>
      </c>
      <c r="BH145">
        <v>13.5</v>
      </c>
      <c r="BI145">
        <v>13.3</v>
      </c>
      <c r="BJ145">
        <v>2.16</v>
      </c>
      <c r="BK145">
        <v>2.2799999999999998</v>
      </c>
      <c r="BL145">
        <v>2.21</v>
      </c>
      <c r="BM145">
        <v>5.5</v>
      </c>
      <c r="BN145">
        <v>5.9</v>
      </c>
      <c r="BO145">
        <v>5.8</v>
      </c>
      <c r="BP145">
        <v>0</v>
      </c>
      <c r="BQ145">
        <v>0</v>
      </c>
      <c r="BR145">
        <v>0</v>
      </c>
      <c r="BS145">
        <v>834</v>
      </c>
      <c r="BT145">
        <v>866</v>
      </c>
      <c r="BU145">
        <v>850</v>
      </c>
      <c r="BV145">
        <v>143.1</v>
      </c>
      <c r="BW145">
        <v>143.80000000000001</v>
      </c>
      <c r="BX145">
        <v>143.4</v>
      </c>
      <c r="BY145">
        <v>87.6</v>
      </c>
      <c r="BZ145">
        <v>88.1</v>
      </c>
      <c r="CA145">
        <v>87.9</v>
      </c>
      <c r="CB145">
        <v>93.2</v>
      </c>
      <c r="CC145">
        <v>93.7</v>
      </c>
      <c r="CD145">
        <v>93.5</v>
      </c>
      <c r="CE145">
        <v>5.5</v>
      </c>
      <c r="CF145">
        <v>5.7</v>
      </c>
      <c r="CG145">
        <v>5.6</v>
      </c>
      <c r="CH145">
        <v>30.6</v>
      </c>
      <c r="CI145">
        <v>37.6</v>
      </c>
      <c r="CJ145">
        <v>33.5</v>
      </c>
      <c r="CK145">
        <v>276</v>
      </c>
      <c r="CL145">
        <v>276</v>
      </c>
      <c r="CM145">
        <v>276</v>
      </c>
      <c r="CN145">
        <v>6.8</v>
      </c>
      <c r="CO145">
        <v>7.4</v>
      </c>
      <c r="CP145">
        <v>7.4</v>
      </c>
      <c r="CQ145">
        <v>0.5</v>
      </c>
      <c r="CR145">
        <v>0.5</v>
      </c>
      <c r="CS145">
        <v>0.5</v>
      </c>
      <c r="CT145">
        <v>0.5</v>
      </c>
      <c r="CU145">
        <v>0.5</v>
      </c>
      <c r="CV145">
        <v>0.5</v>
      </c>
      <c r="CW145">
        <v>35</v>
      </c>
      <c r="CX145">
        <v>35</v>
      </c>
      <c r="CY145">
        <v>35</v>
      </c>
      <c r="CZ145">
        <v>198.2</v>
      </c>
      <c r="DA145">
        <v>254.8</v>
      </c>
      <c r="DB145">
        <v>224.1</v>
      </c>
      <c r="DC145">
        <v>1660</v>
      </c>
      <c r="DD145">
        <v>720</v>
      </c>
      <c r="DE145">
        <v>720</v>
      </c>
      <c r="DF145">
        <v>1500</v>
      </c>
      <c r="DG145">
        <v>5.5899999999999998E-2</v>
      </c>
      <c r="DH145">
        <v>5.5899999999999998E-2</v>
      </c>
      <c r="DI145">
        <v>5.5899999999999998E-2</v>
      </c>
      <c r="DJ145">
        <v>8.3799999999999999E-2</v>
      </c>
      <c r="DK145">
        <v>8.3799999999999999E-2</v>
      </c>
      <c r="DL145">
        <v>8.3799999999999999E-2</v>
      </c>
      <c r="DM145">
        <v>7.1099999999999997E-2</v>
      </c>
      <c r="DN145">
        <v>7.1099999999999997E-2</v>
      </c>
      <c r="DO145">
        <v>7.1099999999999997E-2</v>
      </c>
      <c r="DP145">
        <v>5.8400000000000001E-2</v>
      </c>
      <c r="DQ145">
        <v>6.3500000000000001E-2</v>
      </c>
      <c r="DR145">
        <v>6.0999999999999999E-2</v>
      </c>
      <c r="DS145">
        <v>5.33E-2</v>
      </c>
      <c r="DT145">
        <v>6.3500000000000001E-2</v>
      </c>
      <c r="DU145">
        <v>5.8400000000000001E-2</v>
      </c>
      <c r="DV145">
        <v>0</v>
      </c>
      <c r="DW145">
        <v>1</v>
      </c>
      <c r="DX145">
        <v>4.5699999999999998E-2</v>
      </c>
      <c r="DY145" t="s">
        <v>301</v>
      </c>
      <c r="DZ145" t="s">
        <v>290</v>
      </c>
      <c r="EA145">
        <v>8252</v>
      </c>
      <c r="EB145">
        <v>8231</v>
      </c>
      <c r="EC145">
        <v>1279</v>
      </c>
      <c r="ED145" t="s">
        <v>499</v>
      </c>
      <c r="EE145" t="s">
        <v>142</v>
      </c>
      <c r="EF145">
        <v>95</v>
      </c>
      <c r="EG145">
        <v>20020524</v>
      </c>
      <c r="EH145" t="s">
        <v>586</v>
      </c>
      <c r="EI145" t="s">
        <v>380</v>
      </c>
      <c r="EJ145" t="s">
        <v>143</v>
      </c>
    </row>
    <row r="146" spans="1:140">
      <c r="A146" t="s">
        <v>126</v>
      </c>
      <c r="B146">
        <v>1</v>
      </c>
      <c r="C146">
        <v>3.3</v>
      </c>
      <c r="D146">
        <v>43557</v>
      </c>
      <c r="E146" t="s">
        <v>144</v>
      </c>
      <c r="F146" t="s">
        <v>145</v>
      </c>
      <c r="G146">
        <v>20020526</v>
      </c>
      <c r="H146" t="s">
        <v>593</v>
      </c>
      <c r="I146" t="s">
        <v>295</v>
      </c>
      <c r="J146">
        <v>20020530</v>
      </c>
      <c r="K146" t="s">
        <v>131</v>
      </c>
      <c r="L146">
        <v>32</v>
      </c>
      <c r="N146" s="2">
        <f t="shared" si="66"/>
        <v>1</v>
      </c>
      <c r="O146" s="27">
        <f t="shared" si="67"/>
        <v>-2.1551999999999998</v>
      </c>
      <c r="P146">
        <v>-2.1551999999999998</v>
      </c>
      <c r="Q146">
        <f t="shared" si="68"/>
        <v>-0.90333756130344423</v>
      </c>
      <c r="R146">
        <f t="shared" si="47"/>
        <v>0.90333756130344423</v>
      </c>
      <c r="S146">
        <f t="shared" si="69"/>
        <v>-2.1551999999999998</v>
      </c>
      <c r="T146" s="36">
        <f t="shared" si="70"/>
        <v>22.063979705743467</v>
      </c>
      <c r="U146">
        <f t="shared" si="71"/>
        <v>-0.90322104308577333</v>
      </c>
      <c r="V146" s="26">
        <f t="shared" si="51"/>
        <v>0.90322104308577333</v>
      </c>
      <c r="W146" s="25">
        <f t="shared" si="72"/>
        <v>-1.5649736961427831</v>
      </c>
      <c r="X146" s="36">
        <f t="shared" si="73"/>
        <v>22.064538993188286</v>
      </c>
      <c r="Y146">
        <f t="shared" si="74"/>
        <v>-1.5649736961427831</v>
      </c>
      <c r="Z146">
        <f t="shared" si="55"/>
        <v>0</v>
      </c>
      <c r="AA146">
        <f t="shared" si="75"/>
        <v>-0.90322104308577333</v>
      </c>
      <c r="AB146">
        <f t="shared" si="57"/>
        <v>0</v>
      </c>
      <c r="AC146">
        <f t="shared" si="76"/>
        <v>0</v>
      </c>
      <c r="AD146">
        <f t="shared" si="77"/>
        <v>1</v>
      </c>
      <c r="AE146">
        <f t="shared" si="78"/>
        <v>0</v>
      </c>
      <c r="AF146">
        <f t="shared" si="79"/>
        <v>0</v>
      </c>
      <c r="AG146" s="2">
        <f t="shared" si="80"/>
        <v>-1.734</v>
      </c>
      <c r="AH146" s="2">
        <f t="shared" si="81"/>
        <v>1.734</v>
      </c>
      <c r="AI146" s="2">
        <f t="shared" si="82"/>
        <v>-2.0659999999999998</v>
      </c>
      <c r="AJ146" s="2">
        <f t="shared" si="83"/>
        <v>2.0659999999999998</v>
      </c>
      <c r="AK146" t="s">
        <v>286</v>
      </c>
      <c r="AL146">
        <v>143.5</v>
      </c>
      <c r="AM146">
        <v>20020524</v>
      </c>
      <c r="AN146" t="s">
        <v>138</v>
      </c>
      <c r="AO146" t="s">
        <v>594</v>
      </c>
      <c r="AP146">
        <v>109688</v>
      </c>
      <c r="AQ146">
        <v>40</v>
      </c>
      <c r="AR146">
        <v>71.650000000000006</v>
      </c>
      <c r="AS146">
        <v>66.13</v>
      </c>
      <c r="AT146">
        <v>10.91</v>
      </c>
      <c r="AU146">
        <v>10.18</v>
      </c>
      <c r="AV146">
        <v>10.29</v>
      </c>
      <c r="AW146">
        <v>160</v>
      </c>
      <c r="AX146" t="s">
        <v>595</v>
      </c>
      <c r="AY146">
        <v>40</v>
      </c>
      <c r="AZ146">
        <v>1.7</v>
      </c>
      <c r="BA146">
        <v>1.6</v>
      </c>
      <c r="BB146">
        <v>3.3</v>
      </c>
      <c r="BC146">
        <v>0</v>
      </c>
      <c r="BD146">
        <v>3146</v>
      </c>
      <c r="BE146">
        <v>3157</v>
      </c>
      <c r="BF146">
        <v>3151.6</v>
      </c>
      <c r="BG146">
        <v>13.1</v>
      </c>
      <c r="BH146">
        <v>13.4</v>
      </c>
      <c r="BI146">
        <v>13.2</v>
      </c>
      <c r="BJ146">
        <v>2.1800000000000002</v>
      </c>
      <c r="BK146">
        <v>2.27</v>
      </c>
      <c r="BL146">
        <v>2.2200000000000002</v>
      </c>
      <c r="BM146">
        <v>5.4</v>
      </c>
      <c r="BN146">
        <v>6.2</v>
      </c>
      <c r="BO146">
        <v>5.7</v>
      </c>
      <c r="BP146">
        <v>0</v>
      </c>
      <c r="BQ146">
        <v>0</v>
      </c>
      <c r="BR146">
        <v>0</v>
      </c>
      <c r="BS146">
        <v>839</v>
      </c>
      <c r="BT146">
        <v>868</v>
      </c>
      <c r="BU146">
        <v>855</v>
      </c>
      <c r="BV146">
        <v>142.80000000000001</v>
      </c>
      <c r="BW146">
        <v>144.1</v>
      </c>
      <c r="BX146">
        <v>143.4</v>
      </c>
      <c r="BY146">
        <v>87.4</v>
      </c>
      <c r="BZ146">
        <v>88.1</v>
      </c>
      <c r="CA146">
        <v>87.8</v>
      </c>
      <c r="CB146">
        <v>93.1</v>
      </c>
      <c r="CC146">
        <v>93.7</v>
      </c>
      <c r="CD146">
        <v>93.4</v>
      </c>
      <c r="CE146">
        <v>5.5</v>
      </c>
      <c r="CF146">
        <v>5.8</v>
      </c>
      <c r="CG146">
        <v>5.6</v>
      </c>
      <c r="CH146">
        <v>27</v>
      </c>
      <c r="CI146">
        <v>38</v>
      </c>
      <c r="CJ146">
        <v>32.799999999999997</v>
      </c>
      <c r="CK146">
        <v>276</v>
      </c>
      <c r="CL146">
        <v>276</v>
      </c>
      <c r="CM146">
        <v>276</v>
      </c>
      <c r="CN146">
        <v>6.8</v>
      </c>
      <c r="CO146">
        <v>6.8</v>
      </c>
      <c r="CP146">
        <v>6.8</v>
      </c>
      <c r="CQ146">
        <v>0.5</v>
      </c>
      <c r="CR146">
        <v>0.7</v>
      </c>
      <c r="CS146">
        <v>0.5</v>
      </c>
      <c r="CT146">
        <v>0.5</v>
      </c>
      <c r="CU146">
        <v>0.5</v>
      </c>
      <c r="CV146">
        <v>0.5</v>
      </c>
      <c r="CW146">
        <v>35</v>
      </c>
      <c r="CX146">
        <v>35</v>
      </c>
      <c r="CY146">
        <v>35</v>
      </c>
      <c r="CZ146">
        <v>161.4</v>
      </c>
      <c r="DA146">
        <v>192.6</v>
      </c>
      <c r="DB146">
        <v>175.2</v>
      </c>
      <c r="DC146">
        <v>1660</v>
      </c>
      <c r="DD146">
        <v>720</v>
      </c>
      <c r="DE146">
        <v>720</v>
      </c>
      <c r="DF146">
        <v>1500</v>
      </c>
      <c r="DG146">
        <v>5.8400000000000001E-2</v>
      </c>
      <c r="DH146">
        <v>5.8400000000000001E-2</v>
      </c>
      <c r="DI146">
        <v>5.8400000000000001E-2</v>
      </c>
      <c r="DJ146">
        <v>8.1299999999999997E-2</v>
      </c>
      <c r="DK146">
        <v>8.1299999999999997E-2</v>
      </c>
      <c r="DL146">
        <v>8.1299999999999997E-2</v>
      </c>
      <c r="DM146">
        <v>7.1099999999999997E-2</v>
      </c>
      <c r="DN146">
        <v>7.1099999999999997E-2</v>
      </c>
      <c r="DO146">
        <v>7.1099999999999997E-2</v>
      </c>
      <c r="DP146">
        <v>5.8400000000000001E-2</v>
      </c>
      <c r="DQ146">
        <v>6.3500000000000001E-2</v>
      </c>
      <c r="DR146">
        <v>6.0999999999999999E-2</v>
      </c>
      <c r="DS146">
        <v>5.33E-2</v>
      </c>
      <c r="DT146">
        <v>6.3500000000000001E-2</v>
      </c>
      <c r="DU146">
        <v>5.8400000000000001E-2</v>
      </c>
      <c r="DV146">
        <v>0</v>
      </c>
      <c r="DW146">
        <v>2</v>
      </c>
      <c r="DX146">
        <v>3.0499999999999999E-2</v>
      </c>
      <c r="DY146" t="s">
        <v>301</v>
      </c>
      <c r="DZ146" t="s">
        <v>290</v>
      </c>
      <c r="EA146">
        <v>8252</v>
      </c>
      <c r="EB146">
        <v>8231</v>
      </c>
      <c r="EC146">
        <v>1279</v>
      </c>
      <c r="ED146" t="s">
        <v>403</v>
      </c>
      <c r="EE146" t="s">
        <v>142</v>
      </c>
      <c r="EF146" t="s">
        <v>596</v>
      </c>
      <c r="EG146">
        <v>20020526</v>
      </c>
      <c r="EH146" t="s">
        <v>593</v>
      </c>
      <c r="EI146" t="s">
        <v>380</v>
      </c>
      <c r="EJ146" t="s">
        <v>143</v>
      </c>
    </row>
    <row r="147" spans="1:140">
      <c r="A147" t="s">
        <v>126</v>
      </c>
      <c r="B147">
        <v>4</v>
      </c>
      <c r="C147">
        <v>14.3</v>
      </c>
      <c r="D147">
        <v>43559</v>
      </c>
      <c r="E147" t="s">
        <v>577</v>
      </c>
      <c r="F147" t="s">
        <v>145</v>
      </c>
      <c r="G147">
        <v>20020705</v>
      </c>
      <c r="H147" t="s">
        <v>616</v>
      </c>
      <c r="I147" t="s">
        <v>236</v>
      </c>
      <c r="J147">
        <v>20020705</v>
      </c>
      <c r="K147">
        <v>20030105</v>
      </c>
      <c r="L147">
        <v>33</v>
      </c>
      <c r="N147" s="2">
        <f t="shared" si="66"/>
        <v>0</v>
      </c>
      <c r="O147" s="27">
        <f t="shared" si="67"/>
        <v>0.30520000000000003</v>
      </c>
      <c r="P147">
        <v>0.30520000000000003</v>
      </c>
      <c r="Q147">
        <f t="shared" si="68"/>
        <v>-0.66163004904275546</v>
      </c>
      <c r="R147">
        <f t="shared" si="47"/>
        <v>0.66163004904275546</v>
      </c>
      <c r="S147">
        <f t="shared" si="69"/>
        <v>1.2085375613034444</v>
      </c>
      <c r="T147" s="36">
        <f t="shared" si="70"/>
        <v>23.224175764594772</v>
      </c>
      <c r="U147">
        <f t="shared" si="71"/>
        <v>-0.66153683446861877</v>
      </c>
      <c r="V147" s="26">
        <f t="shared" si="51"/>
        <v>0.66153683446861877</v>
      </c>
      <c r="W147" s="25">
        <f t="shared" si="72"/>
        <v>1.2084210430857734</v>
      </c>
      <c r="X147" s="36">
        <f t="shared" si="73"/>
        <v>23.224623194550627</v>
      </c>
      <c r="Y147">
        <f t="shared" si="74"/>
        <v>1.2084210430857734</v>
      </c>
      <c r="Z147">
        <f t="shared" si="55"/>
        <v>0</v>
      </c>
      <c r="AA147">
        <f t="shared" si="75"/>
        <v>-0.66153683446861877</v>
      </c>
      <c r="AB147">
        <f t="shared" si="57"/>
        <v>0</v>
      </c>
      <c r="AC147">
        <f t="shared" si="76"/>
        <v>0</v>
      </c>
      <c r="AD147">
        <f t="shared" si="77"/>
        <v>0</v>
      </c>
      <c r="AE147">
        <f t="shared" si="78"/>
        <v>0</v>
      </c>
      <c r="AF147">
        <f t="shared" si="79"/>
        <v>0</v>
      </c>
      <c r="AG147" s="2">
        <f t="shared" si="80"/>
        <v>-1.734</v>
      </c>
      <c r="AH147" s="2">
        <f t="shared" si="81"/>
        <v>1.734</v>
      </c>
      <c r="AI147" s="2">
        <f t="shared" si="82"/>
        <v>-2.0659999999999998</v>
      </c>
      <c r="AJ147" s="2">
        <f t="shared" si="83"/>
        <v>2.0659999999999998</v>
      </c>
      <c r="AK147" t="s">
        <v>286</v>
      </c>
      <c r="AL147">
        <v>143.5</v>
      </c>
      <c r="AM147">
        <v>20020703</v>
      </c>
      <c r="AN147" t="s">
        <v>138</v>
      </c>
      <c r="AO147" t="s">
        <v>617</v>
      </c>
      <c r="AP147">
        <v>109688</v>
      </c>
      <c r="AQ147">
        <v>40</v>
      </c>
      <c r="AR147">
        <v>59.02</v>
      </c>
      <c r="AS147">
        <v>51.64</v>
      </c>
      <c r="AT147">
        <v>10.14</v>
      </c>
      <c r="AU147">
        <v>9.0399999999999991</v>
      </c>
      <c r="AV147">
        <v>9.27</v>
      </c>
      <c r="AW147">
        <v>410</v>
      </c>
      <c r="AX147" t="s">
        <v>618</v>
      </c>
      <c r="AY147">
        <v>40</v>
      </c>
      <c r="AZ147">
        <v>6.6</v>
      </c>
      <c r="BA147">
        <v>7.7</v>
      </c>
      <c r="BB147">
        <v>14.3</v>
      </c>
      <c r="BC147">
        <v>0</v>
      </c>
      <c r="BD147">
        <v>3151</v>
      </c>
      <c r="BE147">
        <v>3161</v>
      </c>
      <c r="BF147">
        <v>3155.3</v>
      </c>
      <c r="BG147">
        <v>13.6</v>
      </c>
      <c r="BH147">
        <v>13.8</v>
      </c>
      <c r="BI147">
        <v>13.6</v>
      </c>
      <c r="BJ147">
        <v>2.27</v>
      </c>
      <c r="BK147">
        <v>2.35</v>
      </c>
      <c r="BL147">
        <v>2.3199999999999998</v>
      </c>
      <c r="BM147">
        <v>6.7</v>
      </c>
      <c r="BN147">
        <v>7.8</v>
      </c>
      <c r="BO147">
        <v>7.6</v>
      </c>
      <c r="BP147">
        <v>0</v>
      </c>
      <c r="BQ147">
        <v>0</v>
      </c>
      <c r="BR147">
        <v>0</v>
      </c>
      <c r="BS147">
        <v>844</v>
      </c>
      <c r="BT147">
        <v>872</v>
      </c>
      <c r="BU147">
        <v>858</v>
      </c>
      <c r="BV147">
        <v>143.19999999999999</v>
      </c>
      <c r="BW147">
        <v>143.80000000000001</v>
      </c>
      <c r="BX147">
        <v>143.5</v>
      </c>
      <c r="BY147">
        <v>87.5</v>
      </c>
      <c r="BZ147">
        <v>88.3</v>
      </c>
      <c r="CA147">
        <v>88</v>
      </c>
      <c r="CB147">
        <v>93.1</v>
      </c>
      <c r="CC147">
        <v>93.9</v>
      </c>
      <c r="CD147">
        <v>93.7</v>
      </c>
      <c r="CE147">
        <v>5.5</v>
      </c>
      <c r="CF147">
        <v>6</v>
      </c>
      <c r="CG147">
        <v>5.7</v>
      </c>
      <c r="CH147">
        <v>23.5</v>
      </c>
      <c r="CI147">
        <v>26.7</v>
      </c>
      <c r="CJ147">
        <v>24.7</v>
      </c>
      <c r="CK147">
        <v>276</v>
      </c>
      <c r="CL147">
        <v>276</v>
      </c>
      <c r="CM147">
        <v>276</v>
      </c>
      <c r="CN147">
        <v>8.8000000000000007</v>
      </c>
      <c r="CO147">
        <v>10.8</v>
      </c>
      <c r="CP147">
        <v>10.199999999999999</v>
      </c>
      <c r="CQ147">
        <v>0.4</v>
      </c>
      <c r="CR147">
        <v>0.4</v>
      </c>
      <c r="CS147">
        <v>0.4</v>
      </c>
      <c r="CT147">
        <v>0.47</v>
      </c>
      <c r="CU147">
        <v>0.6</v>
      </c>
      <c r="CV147">
        <v>0.51</v>
      </c>
      <c r="CW147">
        <v>35</v>
      </c>
      <c r="CX147">
        <v>35</v>
      </c>
      <c r="CY147">
        <v>35</v>
      </c>
      <c r="CZ147">
        <v>138.80000000000001</v>
      </c>
      <c r="DA147">
        <v>192.6</v>
      </c>
      <c r="DB147">
        <v>168.6</v>
      </c>
      <c r="DC147">
        <v>1660</v>
      </c>
      <c r="DD147">
        <v>720</v>
      </c>
      <c r="DE147">
        <v>720</v>
      </c>
      <c r="DF147">
        <v>1250</v>
      </c>
      <c r="DG147">
        <v>6.0999999999999999E-2</v>
      </c>
      <c r="DH147">
        <v>6.0999999999999999E-2</v>
      </c>
      <c r="DI147">
        <v>6.0999999999999999E-2</v>
      </c>
      <c r="DJ147">
        <v>7.8700000000000006E-2</v>
      </c>
      <c r="DK147">
        <v>7.8700000000000006E-2</v>
      </c>
      <c r="DL147">
        <v>7.8700000000000006E-2</v>
      </c>
      <c r="DM147">
        <v>6.8599999999999994E-2</v>
      </c>
      <c r="DN147">
        <v>6.8599999999999994E-2</v>
      </c>
      <c r="DO147">
        <v>6.8599999999999994E-2</v>
      </c>
      <c r="DP147">
        <v>6.6000000000000003E-2</v>
      </c>
      <c r="DQ147">
        <v>6.6000000000000003E-2</v>
      </c>
      <c r="DR147">
        <v>6.6000000000000003E-2</v>
      </c>
      <c r="DS147">
        <v>5.0799999999999998E-2</v>
      </c>
      <c r="DT147">
        <v>6.6000000000000003E-2</v>
      </c>
      <c r="DU147">
        <v>5.8400000000000001E-2</v>
      </c>
      <c r="DV147">
        <v>0</v>
      </c>
      <c r="DW147">
        <v>3</v>
      </c>
      <c r="DX147">
        <v>5.33E-2</v>
      </c>
      <c r="DY147" t="s">
        <v>515</v>
      </c>
      <c r="DZ147" t="s">
        <v>141</v>
      </c>
      <c r="EA147">
        <v>8252</v>
      </c>
      <c r="EB147">
        <v>8231</v>
      </c>
      <c r="EC147">
        <v>1288</v>
      </c>
      <c r="ED147" t="s">
        <v>619</v>
      </c>
      <c r="EE147" t="s">
        <v>142</v>
      </c>
      <c r="EF147">
        <v>122</v>
      </c>
      <c r="EG147">
        <v>20020705</v>
      </c>
      <c r="EH147" t="s">
        <v>616</v>
      </c>
      <c r="EI147">
        <v>119</v>
      </c>
      <c r="EJ147" t="s">
        <v>143</v>
      </c>
    </row>
    <row r="148" spans="1:140">
      <c r="A148" t="s">
        <v>126</v>
      </c>
      <c r="B148">
        <v>3</v>
      </c>
      <c r="C148">
        <v>13</v>
      </c>
      <c r="D148">
        <v>43560</v>
      </c>
      <c r="E148" t="s">
        <v>577</v>
      </c>
      <c r="F148" t="s">
        <v>145</v>
      </c>
      <c r="G148">
        <v>20020801</v>
      </c>
      <c r="H148" t="s">
        <v>593</v>
      </c>
      <c r="I148" t="s">
        <v>236</v>
      </c>
      <c r="J148">
        <v>20020802</v>
      </c>
      <c r="K148">
        <v>20030201</v>
      </c>
      <c r="L148">
        <v>34</v>
      </c>
      <c r="N148" s="2">
        <f t="shared" si="66"/>
        <v>0</v>
      </c>
      <c r="O148" s="27">
        <f t="shared" si="67"/>
        <v>0</v>
      </c>
      <c r="P148">
        <v>0</v>
      </c>
      <c r="Q148">
        <f t="shared" si="68"/>
        <v>-0.52930403923420444</v>
      </c>
      <c r="R148">
        <f t="shared" si="47"/>
        <v>0</v>
      </c>
      <c r="S148">
        <f t="shared" si="69"/>
        <v>0.66163004904275546</v>
      </c>
      <c r="T148" s="36">
        <f t="shared" si="70"/>
        <v>26.4</v>
      </c>
      <c r="U148">
        <f t="shared" si="71"/>
        <v>-0.52922946757489508</v>
      </c>
      <c r="V148" s="26">
        <f t="shared" si="51"/>
        <v>0.52922946757489508</v>
      </c>
      <c r="W148" s="25">
        <f t="shared" si="72"/>
        <v>0.66153683446861877</v>
      </c>
      <c r="X148" s="36">
        <f t="shared" si="73"/>
        <v>23.859698555640502</v>
      </c>
      <c r="Y148">
        <f t="shared" si="74"/>
        <v>0.66153683446861877</v>
      </c>
      <c r="Z148">
        <f t="shared" si="55"/>
        <v>0</v>
      </c>
      <c r="AA148">
        <f t="shared" si="75"/>
        <v>-0.52922946757489508</v>
      </c>
      <c r="AB148">
        <f t="shared" si="57"/>
        <v>0</v>
      </c>
      <c r="AC148">
        <f t="shared" si="76"/>
        <v>0</v>
      </c>
      <c r="AD148">
        <f t="shared" si="77"/>
        <v>0</v>
      </c>
      <c r="AE148">
        <f t="shared" si="78"/>
        <v>0</v>
      </c>
      <c r="AF148">
        <f t="shared" si="79"/>
        <v>0</v>
      </c>
      <c r="AG148" s="2">
        <f t="shared" si="80"/>
        <v>-1.734</v>
      </c>
      <c r="AH148" s="2">
        <f t="shared" si="81"/>
        <v>1.734</v>
      </c>
      <c r="AI148" s="2">
        <f t="shared" si="82"/>
        <v>-2.0659999999999998</v>
      </c>
      <c r="AJ148" s="2">
        <f t="shared" si="83"/>
        <v>2.0659999999999998</v>
      </c>
      <c r="AK148" t="s">
        <v>286</v>
      </c>
      <c r="AL148">
        <v>143.5</v>
      </c>
      <c r="AM148">
        <v>20020730</v>
      </c>
      <c r="AN148" t="s">
        <v>138</v>
      </c>
      <c r="AO148" t="s">
        <v>622</v>
      </c>
      <c r="AP148">
        <v>109688</v>
      </c>
      <c r="AQ148">
        <v>40</v>
      </c>
      <c r="AR148">
        <v>58.3</v>
      </c>
      <c r="AS148">
        <v>52.6</v>
      </c>
      <c r="AT148">
        <v>10.16</v>
      </c>
      <c r="AU148">
        <v>9.2799999999999994</v>
      </c>
      <c r="AV148">
        <v>9.27</v>
      </c>
      <c r="AW148">
        <v>200</v>
      </c>
      <c r="AX148" t="s">
        <v>623</v>
      </c>
      <c r="AY148">
        <v>40</v>
      </c>
      <c r="AZ148">
        <v>8.3000000000000007</v>
      </c>
      <c r="BA148">
        <v>4.7</v>
      </c>
      <c r="BB148">
        <v>13</v>
      </c>
      <c r="BC148">
        <v>0</v>
      </c>
      <c r="BD148">
        <v>3147</v>
      </c>
      <c r="BE148">
        <v>3155</v>
      </c>
      <c r="BF148">
        <v>3151</v>
      </c>
      <c r="BG148">
        <v>13.2</v>
      </c>
      <c r="BH148">
        <v>13.6</v>
      </c>
      <c r="BI148">
        <v>13.4</v>
      </c>
      <c r="BJ148">
        <v>2.2000000000000002</v>
      </c>
      <c r="BK148">
        <v>2.3199999999999998</v>
      </c>
      <c r="BL148">
        <v>2.2999999999999998</v>
      </c>
      <c r="BM148">
        <v>6.2</v>
      </c>
      <c r="BN148">
        <v>6.6</v>
      </c>
      <c r="BO148">
        <v>6.4</v>
      </c>
      <c r="BP148">
        <v>0</v>
      </c>
      <c r="BQ148">
        <v>0</v>
      </c>
      <c r="BR148">
        <v>0</v>
      </c>
      <c r="BS148">
        <v>836</v>
      </c>
      <c r="BT148">
        <v>859</v>
      </c>
      <c r="BU148">
        <v>847</v>
      </c>
      <c r="BV148">
        <v>143.1</v>
      </c>
      <c r="BW148">
        <v>143.9</v>
      </c>
      <c r="BX148">
        <v>143.4</v>
      </c>
      <c r="BY148">
        <v>87.5</v>
      </c>
      <c r="BZ148">
        <v>88.3</v>
      </c>
      <c r="CA148">
        <v>88</v>
      </c>
      <c r="CB148">
        <v>93.2</v>
      </c>
      <c r="CC148">
        <v>93.9</v>
      </c>
      <c r="CD148">
        <v>93.6</v>
      </c>
      <c r="CE148">
        <v>5.3</v>
      </c>
      <c r="CF148">
        <v>5.9</v>
      </c>
      <c r="CG148">
        <v>5.6</v>
      </c>
      <c r="CH148">
        <v>24.3</v>
      </c>
      <c r="CI148">
        <v>29.1</v>
      </c>
      <c r="CJ148">
        <v>26.5</v>
      </c>
      <c r="CK148">
        <v>276</v>
      </c>
      <c r="CL148">
        <v>276</v>
      </c>
      <c r="CM148">
        <v>276</v>
      </c>
      <c r="CN148">
        <v>10.1</v>
      </c>
      <c r="CO148">
        <v>10.1</v>
      </c>
      <c r="CP148">
        <v>10.1</v>
      </c>
      <c r="CQ148">
        <v>0.4</v>
      </c>
      <c r="CR148">
        <v>0.6</v>
      </c>
      <c r="CS148">
        <v>0.5</v>
      </c>
      <c r="CT148">
        <v>0.45</v>
      </c>
      <c r="CU148">
        <v>0.52</v>
      </c>
      <c r="CV148">
        <v>0.5</v>
      </c>
      <c r="CW148">
        <v>35</v>
      </c>
      <c r="CX148">
        <v>35</v>
      </c>
      <c r="CY148">
        <v>35</v>
      </c>
      <c r="CZ148">
        <v>124.6</v>
      </c>
      <c r="DA148">
        <v>155.69999999999999</v>
      </c>
      <c r="DB148">
        <v>137.6</v>
      </c>
      <c r="DC148">
        <v>1660</v>
      </c>
      <c r="DD148">
        <v>720</v>
      </c>
      <c r="DE148">
        <v>720</v>
      </c>
      <c r="DF148">
        <v>1460</v>
      </c>
      <c r="DG148">
        <v>5.33E-2</v>
      </c>
      <c r="DH148">
        <v>5.33E-2</v>
      </c>
      <c r="DI148">
        <v>5.33E-2</v>
      </c>
      <c r="DJ148">
        <v>8.1299999999999997E-2</v>
      </c>
      <c r="DK148">
        <v>8.1299999999999997E-2</v>
      </c>
      <c r="DL148">
        <v>8.1299999999999997E-2</v>
      </c>
      <c r="DM148">
        <v>6.0999999999999999E-2</v>
      </c>
      <c r="DN148">
        <v>6.0999999999999999E-2</v>
      </c>
      <c r="DO148">
        <v>6.0999999999999999E-2</v>
      </c>
      <c r="DP148">
        <v>5.5899999999999998E-2</v>
      </c>
      <c r="DQ148">
        <v>5.5899999999999998E-2</v>
      </c>
      <c r="DR148">
        <v>5.5899999999999998E-2</v>
      </c>
      <c r="DS148">
        <v>5.0799999999999998E-2</v>
      </c>
      <c r="DT148">
        <v>7.6200000000000004E-2</v>
      </c>
      <c r="DU148">
        <v>6.3500000000000001E-2</v>
      </c>
      <c r="DV148">
        <v>0</v>
      </c>
      <c r="DW148">
        <v>4</v>
      </c>
      <c r="DX148">
        <v>4.3200000000000002E-2</v>
      </c>
      <c r="DY148" t="s">
        <v>267</v>
      </c>
      <c r="DZ148" t="s">
        <v>182</v>
      </c>
      <c r="EA148">
        <v>8252</v>
      </c>
      <c r="EB148">
        <v>8231</v>
      </c>
      <c r="EC148">
        <v>1291</v>
      </c>
      <c r="ED148" t="s">
        <v>516</v>
      </c>
      <c r="EE148" t="s">
        <v>142</v>
      </c>
      <c r="EF148">
        <v>55</v>
      </c>
      <c r="EG148">
        <v>20020801</v>
      </c>
      <c r="EH148" t="s">
        <v>593</v>
      </c>
      <c r="EI148" t="s">
        <v>302</v>
      </c>
      <c r="EJ148" t="s">
        <v>143</v>
      </c>
    </row>
    <row r="149" spans="1:140">
      <c r="A149" t="s">
        <v>126</v>
      </c>
      <c r="B149">
        <v>4</v>
      </c>
      <c r="C149">
        <v>6</v>
      </c>
      <c r="D149">
        <v>46848</v>
      </c>
      <c r="E149" t="s">
        <v>144</v>
      </c>
      <c r="F149" t="s">
        <v>145</v>
      </c>
      <c r="G149">
        <v>20030126</v>
      </c>
      <c r="H149" t="s">
        <v>651</v>
      </c>
      <c r="I149" t="s">
        <v>236</v>
      </c>
      <c r="J149">
        <v>20030127</v>
      </c>
      <c r="K149">
        <v>20030726</v>
      </c>
      <c r="L149">
        <v>35</v>
      </c>
      <c r="N149" s="2">
        <f t="shared" si="66"/>
        <v>0</v>
      </c>
      <c r="O149" s="27">
        <f t="shared" si="67"/>
        <v>-0.99139999999999995</v>
      </c>
      <c r="P149">
        <v>-0.99139999999999995</v>
      </c>
      <c r="Q149">
        <f t="shared" si="68"/>
        <v>-0.62172323138736352</v>
      </c>
      <c r="R149">
        <f t="shared" si="47"/>
        <v>0.62172323138736352</v>
      </c>
      <c r="S149">
        <f t="shared" si="69"/>
        <v>-0.99139999999999995</v>
      </c>
      <c r="T149" s="36">
        <f t="shared" si="70"/>
        <v>23.415728489340655</v>
      </c>
      <c r="U149">
        <f t="shared" si="71"/>
        <v>-0.62166357405991612</v>
      </c>
      <c r="V149" s="26">
        <f t="shared" si="51"/>
        <v>0.62166357405991612</v>
      </c>
      <c r="W149" s="25">
        <f t="shared" si="72"/>
        <v>-0.46217053242510486</v>
      </c>
      <c r="X149" s="36">
        <f t="shared" si="73"/>
        <v>23.4160148445124</v>
      </c>
      <c r="Y149">
        <f t="shared" si="74"/>
        <v>-0.46217053242510486</v>
      </c>
      <c r="Z149">
        <f t="shared" si="55"/>
        <v>0</v>
      </c>
      <c r="AA149">
        <f t="shared" si="75"/>
        <v>-0.62166357405991612</v>
      </c>
      <c r="AB149">
        <f t="shared" si="57"/>
        <v>0</v>
      </c>
      <c r="AC149">
        <f t="shared" si="76"/>
        <v>0</v>
      </c>
      <c r="AD149">
        <f t="shared" si="77"/>
        <v>0</v>
      </c>
      <c r="AE149">
        <f t="shared" si="78"/>
        <v>0</v>
      </c>
      <c r="AF149">
        <f t="shared" si="79"/>
        <v>1</v>
      </c>
      <c r="AG149" s="2">
        <f t="shared" si="80"/>
        <v>-1.734</v>
      </c>
      <c r="AH149" s="2">
        <f t="shared" si="81"/>
        <v>1.734</v>
      </c>
      <c r="AI149" s="2">
        <f t="shared" si="82"/>
        <v>-2.0659999999999998</v>
      </c>
      <c r="AJ149" s="2">
        <f t="shared" si="83"/>
        <v>2.0659999999999998</v>
      </c>
      <c r="AK149" t="s">
        <v>286</v>
      </c>
      <c r="AL149">
        <v>143.5</v>
      </c>
      <c r="AM149">
        <v>20030124</v>
      </c>
      <c r="AN149" t="s">
        <v>138</v>
      </c>
      <c r="AO149" t="s">
        <v>652</v>
      </c>
      <c r="AP149">
        <v>109688</v>
      </c>
      <c r="AQ149">
        <v>40</v>
      </c>
      <c r="AR149">
        <v>71.63</v>
      </c>
      <c r="AS149">
        <v>65.09</v>
      </c>
      <c r="AT149">
        <v>10.84</v>
      </c>
      <c r="AU149">
        <v>10.029999999999999</v>
      </c>
      <c r="AV149">
        <v>10.199999999999999</v>
      </c>
      <c r="AW149">
        <v>160</v>
      </c>
      <c r="AX149" t="s">
        <v>653</v>
      </c>
      <c r="AY149">
        <v>40</v>
      </c>
      <c r="AZ149">
        <v>3</v>
      </c>
      <c r="BA149">
        <v>3</v>
      </c>
      <c r="BB149">
        <v>6</v>
      </c>
      <c r="BC149">
        <v>0</v>
      </c>
      <c r="BD149">
        <v>3147</v>
      </c>
      <c r="BE149">
        <v>3152</v>
      </c>
      <c r="BF149">
        <v>3149.7</v>
      </c>
      <c r="BG149">
        <v>13.4</v>
      </c>
      <c r="BH149">
        <v>13.8</v>
      </c>
      <c r="BI149">
        <v>13.5</v>
      </c>
      <c r="BJ149">
        <v>2.2200000000000002</v>
      </c>
      <c r="BK149">
        <v>2.33</v>
      </c>
      <c r="BL149">
        <v>2.3199999999999998</v>
      </c>
      <c r="BM149">
        <v>6.5</v>
      </c>
      <c r="BN149">
        <v>7.1</v>
      </c>
      <c r="BO149">
        <v>6.8</v>
      </c>
      <c r="BP149">
        <v>0</v>
      </c>
      <c r="BQ149">
        <v>0</v>
      </c>
      <c r="BR149">
        <v>0</v>
      </c>
      <c r="BS149">
        <v>839</v>
      </c>
      <c r="BT149">
        <v>870</v>
      </c>
      <c r="BU149">
        <v>856</v>
      </c>
      <c r="BV149">
        <v>143.1</v>
      </c>
      <c r="BW149">
        <v>143.9</v>
      </c>
      <c r="BX149">
        <v>143.6</v>
      </c>
      <c r="BY149">
        <v>87.6</v>
      </c>
      <c r="BZ149">
        <v>88.4</v>
      </c>
      <c r="CA149">
        <v>88</v>
      </c>
      <c r="CB149">
        <v>93.3</v>
      </c>
      <c r="CC149">
        <v>94.1</v>
      </c>
      <c r="CD149">
        <v>93.8</v>
      </c>
      <c r="CE149">
        <v>5.3</v>
      </c>
      <c r="CF149">
        <v>6.2</v>
      </c>
      <c r="CG149">
        <v>5.8</v>
      </c>
      <c r="CH149">
        <v>19.600000000000001</v>
      </c>
      <c r="CI149">
        <v>22.1</v>
      </c>
      <c r="CJ149">
        <v>20.9</v>
      </c>
      <c r="CK149">
        <v>276</v>
      </c>
      <c r="CL149">
        <v>276</v>
      </c>
      <c r="CM149">
        <v>276</v>
      </c>
      <c r="CN149">
        <v>10.1</v>
      </c>
      <c r="CO149">
        <v>12.8</v>
      </c>
      <c r="CP149">
        <v>10.3</v>
      </c>
      <c r="CQ149">
        <v>0.4</v>
      </c>
      <c r="CR149">
        <v>0.5</v>
      </c>
      <c r="CS149">
        <v>0.5</v>
      </c>
      <c r="CT149">
        <v>0.5</v>
      </c>
      <c r="CU149">
        <v>0.5</v>
      </c>
      <c r="CV149">
        <v>0.5</v>
      </c>
      <c r="CW149">
        <v>35</v>
      </c>
      <c r="CX149">
        <v>35</v>
      </c>
      <c r="CY149">
        <v>35</v>
      </c>
      <c r="CZ149">
        <v>39.6</v>
      </c>
      <c r="DA149">
        <v>127.4</v>
      </c>
      <c r="DB149">
        <v>112</v>
      </c>
      <c r="DC149">
        <v>1660</v>
      </c>
      <c r="DD149">
        <v>720</v>
      </c>
      <c r="DE149">
        <v>720</v>
      </c>
      <c r="DF149">
        <v>1500</v>
      </c>
      <c r="DG149">
        <v>5.8400000000000001E-2</v>
      </c>
      <c r="DH149">
        <v>5.8400000000000001E-2</v>
      </c>
      <c r="DI149">
        <v>5.8400000000000001E-2</v>
      </c>
      <c r="DJ149">
        <v>9.1399999999999995E-2</v>
      </c>
      <c r="DK149">
        <v>9.1399999999999995E-2</v>
      </c>
      <c r="DL149">
        <v>9.1399999999999995E-2</v>
      </c>
      <c r="DM149">
        <v>6.6000000000000003E-2</v>
      </c>
      <c r="DN149">
        <v>6.6000000000000003E-2</v>
      </c>
      <c r="DO149">
        <v>6.6000000000000003E-2</v>
      </c>
      <c r="DP149">
        <v>6.6000000000000003E-2</v>
      </c>
      <c r="DQ149">
        <v>6.6000000000000003E-2</v>
      </c>
      <c r="DR149">
        <v>6.6000000000000003E-2</v>
      </c>
      <c r="DS149">
        <v>5.0799999999999998E-2</v>
      </c>
      <c r="DT149">
        <v>6.6000000000000003E-2</v>
      </c>
      <c r="DU149">
        <v>5.8400000000000001E-2</v>
      </c>
      <c r="DV149">
        <v>0</v>
      </c>
      <c r="DW149">
        <v>6</v>
      </c>
      <c r="DX149">
        <v>3.8100000000000002E-2</v>
      </c>
      <c r="DY149" t="s">
        <v>515</v>
      </c>
      <c r="DZ149" t="s">
        <v>141</v>
      </c>
      <c r="EA149">
        <v>8252</v>
      </c>
      <c r="EB149">
        <v>8231</v>
      </c>
      <c r="EC149">
        <v>1288</v>
      </c>
      <c r="ED149" t="s">
        <v>499</v>
      </c>
      <c r="EE149" t="s">
        <v>142</v>
      </c>
      <c r="EF149" t="s">
        <v>654</v>
      </c>
      <c r="EG149">
        <v>20030126</v>
      </c>
      <c r="EH149" t="s">
        <v>651</v>
      </c>
      <c r="EI149">
        <v>119</v>
      </c>
      <c r="EJ149" t="s">
        <v>143</v>
      </c>
    </row>
    <row r="150" spans="1:140">
      <c r="A150" t="s">
        <v>126</v>
      </c>
      <c r="B150">
        <v>3</v>
      </c>
      <c r="C150">
        <v>7.8</v>
      </c>
      <c r="D150">
        <v>44895</v>
      </c>
      <c r="E150" t="s">
        <v>577</v>
      </c>
      <c r="F150" t="s">
        <v>145</v>
      </c>
      <c r="G150">
        <v>20030206</v>
      </c>
      <c r="H150" t="s">
        <v>622</v>
      </c>
      <c r="I150" t="s">
        <v>236</v>
      </c>
      <c r="J150">
        <v>20030210</v>
      </c>
      <c r="K150">
        <v>20030806</v>
      </c>
      <c r="L150">
        <v>36</v>
      </c>
      <c r="N150" s="2">
        <f t="shared" si="66"/>
        <v>0</v>
      </c>
      <c r="O150" s="27">
        <f t="shared" si="67"/>
        <v>-1.2206999999999999</v>
      </c>
      <c r="P150">
        <v>-1.2206999999999999</v>
      </c>
      <c r="Q150">
        <f t="shared" si="68"/>
        <v>-0.74151858510989088</v>
      </c>
      <c r="R150">
        <f t="shared" si="47"/>
        <v>0.74151858510989088</v>
      </c>
      <c r="S150">
        <f t="shared" si="69"/>
        <v>-0.59897676861263638</v>
      </c>
      <c r="T150" s="36">
        <f t="shared" si="70"/>
        <v>22.840710791472521</v>
      </c>
      <c r="U150">
        <f t="shared" si="71"/>
        <v>-0.74147085924793288</v>
      </c>
      <c r="V150" s="26">
        <f t="shared" si="51"/>
        <v>0.74147085924793288</v>
      </c>
      <c r="W150" s="25">
        <f t="shared" si="72"/>
        <v>-0.59903642594008377</v>
      </c>
      <c r="X150" s="36">
        <f t="shared" si="73"/>
        <v>22.840939875609919</v>
      </c>
      <c r="Y150">
        <f t="shared" si="74"/>
        <v>-0.59903642594008377</v>
      </c>
      <c r="Z150">
        <f t="shared" si="55"/>
        <v>0</v>
      </c>
      <c r="AA150">
        <f t="shared" si="75"/>
        <v>-0.74147085924793288</v>
      </c>
      <c r="AB150">
        <f t="shared" si="57"/>
        <v>0</v>
      </c>
      <c r="AC150">
        <f t="shared" si="76"/>
        <v>0</v>
      </c>
      <c r="AD150">
        <f t="shared" si="77"/>
        <v>0</v>
      </c>
      <c r="AE150">
        <f t="shared" si="78"/>
        <v>0</v>
      </c>
      <c r="AF150">
        <f t="shared" si="79"/>
        <v>0</v>
      </c>
      <c r="AG150" s="2">
        <f t="shared" si="80"/>
        <v>-1.734</v>
      </c>
      <c r="AH150" s="2">
        <f t="shared" si="81"/>
        <v>1.734</v>
      </c>
      <c r="AI150" s="2">
        <f t="shared" si="82"/>
        <v>-2.0659999999999998</v>
      </c>
      <c r="AJ150" s="2">
        <f t="shared" si="83"/>
        <v>2.0659999999999998</v>
      </c>
      <c r="AK150" t="s">
        <v>286</v>
      </c>
      <c r="AL150">
        <v>143.5</v>
      </c>
      <c r="AM150">
        <v>20030204</v>
      </c>
      <c r="AN150" t="s">
        <v>138</v>
      </c>
      <c r="AO150" t="s">
        <v>655</v>
      </c>
      <c r="AP150">
        <v>109688</v>
      </c>
      <c r="AQ150">
        <v>40</v>
      </c>
      <c r="AR150">
        <v>59.03</v>
      </c>
      <c r="AS150">
        <v>52.49</v>
      </c>
      <c r="AT150">
        <v>10.16</v>
      </c>
      <c r="AU150">
        <v>9.24</v>
      </c>
      <c r="AV150">
        <v>9.2200000000000006</v>
      </c>
      <c r="AW150">
        <v>210</v>
      </c>
      <c r="AX150" t="s">
        <v>656</v>
      </c>
      <c r="AY150">
        <v>40</v>
      </c>
      <c r="AZ150">
        <v>4.0999999999999996</v>
      </c>
      <c r="BA150">
        <v>3.7</v>
      </c>
      <c r="BB150">
        <v>7.8</v>
      </c>
      <c r="BC150">
        <v>0</v>
      </c>
      <c r="BD150">
        <v>3148</v>
      </c>
      <c r="BE150">
        <v>3155</v>
      </c>
      <c r="BF150">
        <v>3151.5</v>
      </c>
      <c r="BG150">
        <v>13.3</v>
      </c>
      <c r="BH150">
        <v>13.6</v>
      </c>
      <c r="BI150">
        <v>13.4</v>
      </c>
      <c r="BJ150">
        <v>2.27</v>
      </c>
      <c r="BK150">
        <v>2.34</v>
      </c>
      <c r="BL150">
        <v>2.31</v>
      </c>
      <c r="BM150">
        <v>7.1</v>
      </c>
      <c r="BN150">
        <v>7.7</v>
      </c>
      <c r="BO150">
        <v>7.4</v>
      </c>
      <c r="BP150">
        <v>0</v>
      </c>
      <c r="BQ150">
        <v>0</v>
      </c>
      <c r="BR150">
        <v>0</v>
      </c>
      <c r="BS150">
        <v>837</v>
      </c>
      <c r="BT150">
        <v>869</v>
      </c>
      <c r="BU150">
        <v>851</v>
      </c>
      <c r="BV150">
        <v>142.80000000000001</v>
      </c>
      <c r="BW150">
        <v>144.19999999999999</v>
      </c>
      <c r="BX150">
        <v>143.4</v>
      </c>
      <c r="BY150">
        <v>87.6</v>
      </c>
      <c r="BZ150">
        <v>88.4</v>
      </c>
      <c r="CA150">
        <v>87.9</v>
      </c>
      <c r="CB150">
        <v>93.3</v>
      </c>
      <c r="CC150">
        <v>94.2</v>
      </c>
      <c r="CD150">
        <v>93.5</v>
      </c>
      <c r="CE150">
        <v>5.5</v>
      </c>
      <c r="CF150">
        <v>5.8</v>
      </c>
      <c r="CG150">
        <v>5.6</v>
      </c>
      <c r="CH150">
        <v>20.8</v>
      </c>
      <c r="CI150">
        <v>25.1</v>
      </c>
      <c r="CJ150">
        <v>23.6</v>
      </c>
      <c r="CK150">
        <v>276</v>
      </c>
      <c r="CL150">
        <v>276</v>
      </c>
      <c r="CM150">
        <v>276</v>
      </c>
      <c r="CN150">
        <v>10.1</v>
      </c>
      <c r="CO150">
        <v>10.1</v>
      </c>
      <c r="CP150">
        <v>10.1</v>
      </c>
      <c r="CQ150">
        <v>0.5</v>
      </c>
      <c r="CR150">
        <v>0.5</v>
      </c>
      <c r="CS150">
        <v>0.5</v>
      </c>
      <c r="CT150">
        <v>0.5</v>
      </c>
      <c r="CU150">
        <v>0.5</v>
      </c>
      <c r="CV150">
        <v>0.5</v>
      </c>
      <c r="CW150">
        <v>35</v>
      </c>
      <c r="CX150">
        <v>35</v>
      </c>
      <c r="CY150">
        <v>35</v>
      </c>
      <c r="CZ150">
        <v>141.6</v>
      </c>
      <c r="DA150">
        <v>184.1</v>
      </c>
      <c r="DB150">
        <v>168.9</v>
      </c>
      <c r="DC150">
        <v>1660</v>
      </c>
      <c r="DD150">
        <v>720</v>
      </c>
      <c r="DE150">
        <v>720</v>
      </c>
      <c r="DF150">
        <v>1450</v>
      </c>
      <c r="DG150">
        <v>5.5899999999999998E-2</v>
      </c>
      <c r="DH150">
        <v>5.5899999999999998E-2</v>
      </c>
      <c r="DI150">
        <v>5.5899999999999998E-2</v>
      </c>
      <c r="DJ150">
        <v>8.6400000000000005E-2</v>
      </c>
      <c r="DK150">
        <v>8.6400000000000005E-2</v>
      </c>
      <c r="DL150">
        <v>8.6400000000000005E-2</v>
      </c>
      <c r="DM150">
        <v>6.0999999999999999E-2</v>
      </c>
      <c r="DN150">
        <v>6.0999999999999999E-2</v>
      </c>
      <c r="DO150">
        <v>6.0999999999999999E-2</v>
      </c>
      <c r="DP150">
        <v>5.5899999999999998E-2</v>
      </c>
      <c r="DQ150">
        <v>5.5899999999999998E-2</v>
      </c>
      <c r="DR150">
        <v>5.5899999999999998E-2</v>
      </c>
      <c r="DS150">
        <v>5.0799999999999998E-2</v>
      </c>
      <c r="DT150">
        <v>7.6200000000000004E-2</v>
      </c>
      <c r="DU150">
        <v>6.3500000000000001E-2</v>
      </c>
      <c r="DV150">
        <v>0</v>
      </c>
      <c r="DW150">
        <v>1</v>
      </c>
      <c r="DX150">
        <v>4.8300000000000003E-2</v>
      </c>
      <c r="DY150" t="s">
        <v>267</v>
      </c>
      <c r="DZ150" t="s">
        <v>182</v>
      </c>
      <c r="EA150">
        <v>8252</v>
      </c>
      <c r="EB150">
        <v>8231</v>
      </c>
      <c r="EC150">
        <v>1291</v>
      </c>
      <c r="ED150" t="s">
        <v>403</v>
      </c>
      <c r="EE150" t="s">
        <v>142</v>
      </c>
      <c r="EF150">
        <v>70</v>
      </c>
      <c r="EG150">
        <v>20030206</v>
      </c>
      <c r="EH150" t="s">
        <v>622</v>
      </c>
      <c r="EI150" t="s">
        <v>302</v>
      </c>
      <c r="EJ150" t="s">
        <v>143</v>
      </c>
    </row>
    <row r="151" spans="1:140">
      <c r="A151" t="s">
        <v>126</v>
      </c>
      <c r="B151">
        <v>4</v>
      </c>
      <c r="C151">
        <v>10.3</v>
      </c>
      <c r="D151">
        <v>45760</v>
      </c>
      <c r="E151" t="s">
        <v>577</v>
      </c>
      <c r="F151" t="s">
        <v>145</v>
      </c>
      <c r="G151">
        <v>20030727</v>
      </c>
      <c r="H151" t="s">
        <v>665</v>
      </c>
      <c r="I151" t="s">
        <v>236</v>
      </c>
      <c r="J151">
        <v>20030728</v>
      </c>
      <c r="K151">
        <v>20040127</v>
      </c>
      <c r="L151">
        <v>37</v>
      </c>
      <c r="N151" s="2">
        <f t="shared" si="66"/>
        <v>0</v>
      </c>
      <c r="O151" s="27">
        <f t="shared" si="67"/>
        <v>-0.63380000000000003</v>
      </c>
      <c r="P151">
        <v>-0.63380000000000003</v>
      </c>
      <c r="Q151">
        <f t="shared" si="68"/>
        <v>-0.71997486808791267</v>
      </c>
      <c r="R151">
        <f t="shared" si="47"/>
        <v>0.71997486808791267</v>
      </c>
      <c r="S151">
        <f t="shared" si="69"/>
        <v>0.10771858510989085</v>
      </c>
      <c r="T151" s="36">
        <f t="shared" si="70"/>
        <v>22.944120633178017</v>
      </c>
      <c r="U151">
        <f t="shared" si="71"/>
        <v>-0.71993668739834626</v>
      </c>
      <c r="V151" s="26">
        <f t="shared" si="51"/>
        <v>0.71993668739834626</v>
      </c>
      <c r="W151" s="25">
        <f t="shared" si="72"/>
        <v>0.10767085924793285</v>
      </c>
      <c r="X151" s="36">
        <f t="shared" si="73"/>
        <v>22.944303900487938</v>
      </c>
      <c r="Y151">
        <f t="shared" si="74"/>
        <v>0.10767085924793285</v>
      </c>
      <c r="Z151">
        <f t="shared" si="55"/>
        <v>0</v>
      </c>
      <c r="AA151">
        <f t="shared" si="75"/>
        <v>-0.71993668739834626</v>
      </c>
      <c r="AB151">
        <f t="shared" si="57"/>
        <v>0</v>
      </c>
      <c r="AC151">
        <f t="shared" si="76"/>
        <v>0</v>
      </c>
      <c r="AD151">
        <f t="shared" si="77"/>
        <v>0</v>
      </c>
      <c r="AE151">
        <f t="shared" si="78"/>
        <v>0</v>
      </c>
      <c r="AF151">
        <f t="shared" si="79"/>
        <v>1</v>
      </c>
      <c r="AG151" s="2">
        <f t="shared" si="80"/>
        <v>-1.734</v>
      </c>
      <c r="AH151" s="2">
        <f t="shared" si="81"/>
        <v>1.734</v>
      </c>
      <c r="AI151" s="2">
        <f t="shared" si="82"/>
        <v>-2.0659999999999998</v>
      </c>
      <c r="AJ151" s="2">
        <f t="shared" si="83"/>
        <v>2.0659999999999998</v>
      </c>
      <c r="AK151" t="s">
        <v>286</v>
      </c>
      <c r="AL151">
        <v>143.5</v>
      </c>
      <c r="AM151">
        <v>20030725</v>
      </c>
      <c r="AN151" t="s">
        <v>138</v>
      </c>
      <c r="AO151" t="s">
        <v>553</v>
      </c>
      <c r="AP151">
        <v>109688</v>
      </c>
      <c r="AQ151">
        <v>40</v>
      </c>
      <c r="AR151">
        <v>59.01</v>
      </c>
      <c r="AS151">
        <v>51.72</v>
      </c>
      <c r="AT151">
        <v>10.15</v>
      </c>
      <c r="AU151">
        <v>9.17</v>
      </c>
      <c r="AV151">
        <v>9.33</v>
      </c>
      <c r="AW151">
        <v>270</v>
      </c>
      <c r="AX151" t="s">
        <v>666</v>
      </c>
      <c r="AY151">
        <v>40</v>
      </c>
      <c r="AZ151">
        <v>6.1</v>
      </c>
      <c r="BA151">
        <v>4.2</v>
      </c>
      <c r="BB151">
        <v>10.3</v>
      </c>
      <c r="BC151">
        <v>0</v>
      </c>
      <c r="BD151">
        <v>3148</v>
      </c>
      <c r="BE151">
        <v>3155</v>
      </c>
      <c r="BF151">
        <v>3151</v>
      </c>
      <c r="BG151">
        <v>13.3</v>
      </c>
      <c r="BH151">
        <v>13.5</v>
      </c>
      <c r="BI151">
        <v>13.4</v>
      </c>
      <c r="BJ151">
        <v>2.2599999999999998</v>
      </c>
      <c r="BK151">
        <v>2.31</v>
      </c>
      <c r="BL151">
        <v>2.2799999999999998</v>
      </c>
      <c r="BM151">
        <v>6.8</v>
      </c>
      <c r="BN151">
        <v>7.1</v>
      </c>
      <c r="BO151">
        <v>7</v>
      </c>
      <c r="BP151">
        <v>0</v>
      </c>
      <c r="BQ151">
        <v>0</v>
      </c>
      <c r="BR151">
        <v>0</v>
      </c>
      <c r="BS151">
        <v>831</v>
      </c>
      <c r="BT151">
        <v>875</v>
      </c>
      <c r="BU151">
        <v>852</v>
      </c>
      <c r="BV151">
        <v>142.80000000000001</v>
      </c>
      <c r="BW151">
        <v>143.80000000000001</v>
      </c>
      <c r="BX151">
        <v>143.4</v>
      </c>
      <c r="BY151">
        <v>87.1</v>
      </c>
      <c r="BZ151">
        <v>88.3</v>
      </c>
      <c r="CA151">
        <v>87.8</v>
      </c>
      <c r="CB151">
        <v>92.7</v>
      </c>
      <c r="CC151">
        <v>93.9</v>
      </c>
      <c r="CD151">
        <v>93.4</v>
      </c>
      <c r="CE151">
        <v>5.4</v>
      </c>
      <c r="CF151">
        <v>5.9</v>
      </c>
      <c r="CG151">
        <v>5.6</v>
      </c>
      <c r="CH151">
        <v>25.3</v>
      </c>
      <c r="CI151">
        <v>30.2</v>
      </c>
      <c r="CJ151">
        <v>27.5</v>
      </c>
      <c r="CK151">
        <v>269</v>
      </c>
      <c r="CL151">
        <v>283</v>
      </c>
      <c r="CM151">
        <v>276</v>
      </c>
      <c r="CN151">
        <v>11.8</v>
      </c>
      <c r="CO151">
        <v>12.2</v>
      </c>
      <c r="CP151">
        <v>11.9</v>
      </c>
      <c r="CQ151">
        <v>0.4</v>
      </c>
      <c r="CR151">
        <v>0.5</v>
      </c>
      <c r="CS151">
        <v>0.5</v>
      </c>
      <c r="CT151">
        <v>0.45</v>
      </c>
      <c r="CU151">
        <v>0.56999999999999995</v>
      </c>
      <c r="CV151">
        <v>0.5</v>
      </c>
      <c r="CW151">
        <v>35</v>
      </c>
      <c r="CX151">
        <v>35</v>
      </c>
      <c r="CY151">
        <v>35</v>
      </c>
      <c r="CZ151">
        <v>104.8</v>
      </c>
      <c r="DA151">
        <v>130.30000000000001</v>
      </c>
      <c r="DB151">
        <v>117.3</v>
      </c>
      <c r="DC151">
        <v>1660</v>
      </c>
      <c r="DD151">
        <v>720</v>
      </c>
      <c r="DE151">
        <v>720</v>
      </c>
      <c r="DF151">
        <v>1390</v>
      </c>
      <c r="DG151">
        <v>5.5899999999999998E-2</v>
      </c>
      <c r="DH151">
        <v>5.5899999999999998E-2</v>
      </c>
      <c r="DI151">
        <v>5.5899999999999998E-2</v>
      </c>
      <c r="DJ151">
        <v>8.6400000000000005E-2</v>
      </c>
      <c r="DK151">
        <v>8.6400000000000005E-2</v>
      </c>
      <c r="DL151">
        <v>8.6400000000000005E-2</v>
      </c>
      <c r="DM151">
        <v>6.6000000000000003E-2</v>
      </c>
      <c r="DN151">
        <v>6.6000000000000003E-2</v>
      </c>
      <c r="DO151">
        <v>6.6000000000000003E-2</v>
      </c>
      <c r="DP151">
        <v>6.6000000000000003E-2</v>
      </c>
      <c r="DQ151">
        <v>6.6000000000000003E-2</v>
      </c>
      <c r="DR151">
        <v>6.6000000000000003E-2</v>
      </c>
      <c r="DS151">
        <v>5.0799999999999998E-2</v>
      </c>
      <c r="DT151">
        <v>6.6000000000000003E-2</v>
      </c>
      <c r="DU151">
        <v>5.8400000000000001E-2</v>
      </c>
      <c r="DV151">
        <v>0</v>
      </c>
      <c r="DW151">
        <v>16</v>
      </c>
      <c r="DX151">
        <v>4.3200000000000002E-2</v>
      </c>
      <c r="DY151" t="s">
        <v>515</v>
      </c>
      <c r="DZ151" t="s">
        <v>141</v>
      </c>
      <c r="EA151">
        <v>8252</v>
      </c>
      <c r="EB151">
        <v>8231</v>
      </c>
      <c r="EC151">
        <v>1288</v>
      </c>
      <c r="ED151" t="s">
        <v>516</v>
      </c>
      <c r="EE151" t="s">
        <v>142</v>
      </c>
      <c r="EF151">
        <v>147</v>
      </c>
      <c r="EG151">
        <v>20030727</v>
      </c>
      <c r="EH151" t="s">
        <v>665</v>
      </c>
      <c r="EI151">
        <v>119</v>
      </c>
      <c r="EJ151" t="s">
        <v>143</v>
      </c>
    </row>
    <row r="152" spans="1:140">
      <c r="A152" t="s">
        <v>126</v>
      </c>
      <c r="B152">
        <v>3</v>
      </c>
      <c r="C152">
        <v>2.4</v>
      </c>
      <c r="D152">
        <v>47318</v>
      </c>
      <c r="E152" t="s">
        <v>144</v>
      </c>
      <c r="F152" t="s">
        <v>145</v>
      </c>
      <c r="G152">
        <v>20030809</v>
      </c>
      <c r="H152" t="s">
        <v>578</v>
      </c>
      <c r="I152" t="s">
        <v>295</v>
      </c>
      <c r="J152">
        <v>20030811</v>
      </c>
      <c r="K152" t="s">
        <v>624</v>
      </c>
      <c r="L152">
        <v>38</v>
      </c>
      <c r="N152" s="2">
        <f t="shared" si="66"/>
        <v>1</v>
      </c>
      <c r="O152" s="27">
        <f t="shared" si="67"/>
        <v>-2.5430999999999999</v>
      </c>
      <c r="P152">
        <v>-2.5430999999999999</v>
      </c>
      <c r="Q152">
        <f t="shared" si="68"/>
        <v>-1.0845998944703301</v>
      </c>
      <c r="R152">
        <f t="shared" si="47"/>
        <v>1.0845998944703301</v>
      </c>
      <c r="S152">
        <f t="shared" si="69"/>
        <v>-1.8231251319120871</v>
      </c>
      <c r="T152" s="36">
        <f t="shared" si="70"/>
        <v>21.193920506542415</v>
      </c>
      <c r="U152">
        <f t="shared" si="71"/>
        <v>-1.084569349918677</v>
      </c>
      <c r="V152" s="26">
        <f t="shared" si="51"/>
        <v>1.084569349918677</v>
      </c>
      <c r="W152" s="25">
        <f t="shared" si="72"/>
        <v>-1.8231633126016535</v>
      </c>
      <c r="X152" s="36">
        <f t="shared" si="73"/>
        <v>21.194067120390351</v>
      </c>
      <c r="Y152">
        <f t="shared" si="74"/>
        <v>-1.8231633126016535</v>
      </c>
      <c r="Z152">
        <f t="shared" si="55"/>
        <v>0</v>
      </c>
      <c r="AA152">
        <f t="shared" si="75"/>
        <v>-1.084569349918677</v>
      </c>
      <c r="AB152">
        <f t="shared" si="57"/>
        <v>0</v>
      </c>
      <c r="AC152">
        <f t="shared" si="76"/>
        <v>1</v>
      </c>
      <c r="AD152">
        <f t="shared" si="77"/>
        <v>1</v>
      </c>
      <c r="AE152">
        <f t="shared" si="78"/>
        <v>0</v>
      </c>
      <c r="AF152">
        <f t="shared" si="79"/>
        <v>0</v>
      </c>
      <c r="AG152" s="2">
        <f t="shared" si="80"/>
        <v>-1.734</v>
      </c>
      <c r="AH152" s="2">
        <f t="shared" si="81"/>
        <v>1.734</v>
      </c>
      <c r="AI152" s="2">
        <f t="shared" si="82"/>
        <v>-2.0659999999999998</v>
      </c>
      <c r="AJ152" s="2">
        <f t="shared" si="83"/>
        <v>2.0659999999999998</v>
      </c>
      <c r="AK152" t="s">
        <v>286</v>
      </c>
      <c r="AL152">
        <v>143.5</v>
      </c>
      <c r="AM152">
        <v>20030807</v>
      </c>
      <c r="AN152" t="s">
        <v>138</v>
      </c>
      <c r="AO152" t="s">
        <v>667</v>
      </c>
      <c r="AP152">
        <v>109688</v>
      </c>
      <c r="AQ152">
        <v>40</v>
      </c>
      <c r="AR152">
        <v>71.650000000000006</v>
      </c>
      <c r="AS152">
        <v>66.02</v>
      </c>
      <c r="AT152">
        <v>10.89</v>
      </c>
      <c r="AU152">
        <v>10.16</v>
      </c>
      <c r="AV152">
        <v>10.24</v>
      </c>
      <c r="AW152">
        <v>510</v>
      </c>
      <c r="AX152" t="s">
        <v>668</v>
      </c>
      <c r="AY152">
        <v>40</v>
      </c>
      <c r="AZ152">
        <v>1.3</v>
      </c>
      <c r="BA152">
        <v>1.1000000000000001</v>
      </c>
      <c r="BB152">
        <v>2.4</v>
      </c>
      <c r="BC152">
        <v>0</v>
      </c>
      <c r="BD152">
        <v>3148</v>
      </c>
      <c r="BE152">
        <v>3158</v>
      </c>
      <c r="BF152">
        <v>3152.8</v>
      </c>
      <c r="BG152">
        <v>13.2</v>
      </c>
      <c r="BH152">
        <v>13.6</v>
      </c>
      <c r="BI152">
        <v>13.5</v>
      </c>
      <c r="BJ152">
        <v>2.16</v>
      </c>
      <c r="BK152">
        <v>2.31</v>
      </c>
      <c r="BL152">
        <v>2.2400000000000002</v>
      </c>
      <c r="BM152">
        <v>6.6</v>
      </c>
      <c r="BN152">
        <v>7.2</v>
      </c>
      <c r="BO152">
        <v>6.9</v>
      </c>
      <c r="BP152">
        <v>0</v>
      </c>
      <c r="BQ152">
        <v>0</v>
      </c>
      <c r="BR152">
        <v>0</v>
      </c>
      <c r="BS152">
        <v>822</v>
      </c>
      <c r="BT152">
        <v>860</v>
      </c>
      <c r="BU152">
        <v>846</v>
      </c>
      <c r="BV152">
        <v>142.80000000000001</v>
      </c>
      <c r="BW152">
        <v>144.1</v>
      </c>
      <c r="BX152">
        <v>143.4</v>
      </c>
      <c r="BY152">
        <v>87.2</v>
      </c>
      <c r="BZ152">
        <v>89.1</v>
      </c>
      <c r="CA152">
        <v>88</v>
      </c>
      <c r="CB152">
        <v>92.5</v>
      </c>
      <c r="CC152">
        <v>94.2</v>
      </c>
      <c r="CD152">
        <v>93.2</v>
      </c>
      <c r="CE152">
        <v>4.7</v>
      </c>
      <c r="CF152">
        <v>5.7</v>
      </c>
      <c r="CG152">
        <v>5.3</v>
      </c>
      <c r="CH152">
        <v>26.1</v>
      </c>
      <c r="CI152">
        <v>33.299999999999997</v>
      </c>
      <c r="CJ152">
        <v>28.9</v>
      </c>
      <c r="CK152">
        <v>276</v>
      </c>
      <c r="CL152">
        <v>276</v>
      </c>
      <c r="CM152">
        <v>276</v>
      </c>
      <c r="CN152">
        <v>9.8000000000000007</v>
      </c>
      <c r="CO152">
        <v>10.1</v>
      </c>
      <c r="CP152">
        <v>10.1</v>
      </c>
      <c r="CQ152">
        <v>0.3</v>
      </c>
      <c r="CR152">
        <v>3</v>
      </c>
      <c r="CS152">
        <v>0.5</v>
      </c>
      <c r="CT152">
        <v>0.5</v>
      </c>
      <c r="CU152">
        <v>0.5</v>
      </c>
      <c r="CV152">
        <v>0.5</v>
      </c>
      <c r="CW152">
        <v>35</v>
      </c>
      <c r="CX152">
        <v>35</v>
      </c>
      <c r="CY152">
        <v>35</v>
      </c>
      <c r="CZ152">
        <v>90.6</v>
      </c>
      <c r="DA152">
        <v>186.9</v>
      </c>
      <c r="DB152">
        <v>132.80000000000001</v>
      </c>
      <c r="DC152">
        <v>1660</v>
      </c>
      <c r="DD152">
        <v>720</v>
      </c>
      <c r="DE152">
        <v>720</v>
      </c>
      <c r="DF152">
        <v>1150</v>
      </c>
      <c r="DG152">
        <v>5.33E-2</v>
      </c>
      <c r="DH152">
        <v>5.33E-2</v>
      </c>
      <c r="DI152">
        <v>5.33E-2</v>
      </c>
      <c r="DJ152">
        <v>8.6400000000000005E-2</v>
      </c>
      <c r="DK152">
        <v>8.6400000000000005E-2</v>
      </c>
      <c r="DL152">
        <v>8.6400000000000005E-2</v>
      </c>
      <c r="DM152">
        <v>6.0999999999999999E-2</v>
      </c>
      <c r="DN152">
        <v>6.0999999999999999E-2</v>
      </c>
      <c r="DO152">
        <v>6.0999999999999999E-2</v>
      </c>
      <c r="DP152">
        <v>5.5899999999999998E-2</v>
      </c>
      <c r="DQ152">
        <v>5.5899999999999998E-2</v>
      </c>
      <c r="DR152">
        <v>5.5899999999999998E-2</v>
      </c>
      <c r="DS152">
        <v>5.0799999999999998E-2</v>
      </c>
      <c r="DT152">
        <v>7.6200000000000004E-2</v>
      </c>
      <c r="DU152">
        <v>6.3500000000000001E-2</v>
      </c>
      <c r="DV152">
        <v>0</v>
      </c>
      <c r="DW152">
        <v>8</v>
      </c>
      <c r="DX152">
        <v>5.33E-2</v>
      </c>
      <c r="DY152" t="s">
        <v>267</v>
      </c>
      <c r="DZ152" t="s">
        <v>182</v>
      </c>
      <c r="EA152">
        <v>8252</v>
      </c>
      <c r="EB152">
        <v>8231</v>
      </c>
      <c r="EC152">
        <v>1291</v>
      </c>
      <c r="ED152">
        <v>2405</v>
      </c>
      <c r="EE152" t="s">
        <v>142</v>
      </c>
      <c r="EF152">
        <v>77</v>
      </c>
      <c r="EG152">
        <v>20030809</v>
      </c>
      <c r="EH152" t="s">
        <v>578</v>
      </c>
      <c r="EI152" t="s">
        <v>302</v>
      </c>
      <c r="EJ152" t="s">
        <v>143</v>
      </c>
    </row>
    <row r="153" spans="1:140">
      <c r="A153" t="s">
        <v>126</v>
      </c>
      <c r="B153">
        <v>3</v>
      </c>
      <c r="C153">
        <v>6.4</v>
      </c>
      <c r="D153">
        <v>47319</v>
      </c>
      <c r="E153" t="s">
        <v>144</v>
      </c>
      <c r="F153" t="s">
        <v>145</v>
      </c>
      <c r="G153">
        <v>20030814</v>
      </c>
      <c r="H153" t="s">
        <v>152</v>
      </c>
      <c r="I153" t="s">
        <v>236</v>
      </c>
      <c r="J153">
        <v>20030815</v>
      </c>
      <c r="K153">
        <v>20040214</v>
      </c>
      <c r="L153">
        <v>39</v>
      </c>
      <c r="N153" s="2">
        <f t="shared" si="66"/>
        <v>0</v>
      </c>
      <c r="O153" s="27">
        <f t="shared" si="67"/>
        <v>-0.81899999999999995</v>
      </c>
      <c r="P153">
        <v>-0.81899999999999995</v>
      </c>
      <c r="Q153">
        <f t="shared" si="68"/>
        <v>-1.0314799155762642</v>
      </c>
      <c r="R153">
        <f t="shared" si="47"/>
        <v>1.0314799155762642</v>
      </c>
      <c r="S153">
        <f t="shared" si="69"/>
        <v>0.26559989447033017</v>
      </c>
      <c r="T153" s="36">
        <f t="shared" si="70"/>
        <v>21.448896405233931</v>
      </c>
      <c r="U153">
        <f t="shared" si="71"/>
        <v>-1.0314554799349416</v>
      </c>
      <c r="V153" s="26">
        <f t="shared" si="51"/>
        <v>1.0314554799349416</v>
      </c>
      <c r="W153" s="25">
        <f t="shared" si="72"/>
        <v>0.26556934991867709</v>
      </c>
      <c r="X153" s="36">
        <f t="shared" si="73"/>
        <v>21.449013696312278</v>
      </c>
      <c r="Y153">
        <f t="shared" si="74"/>
        <v>0.26556934991867709</v>
      </c>
      <c r="Z153">
        <f t="shared" si="55"/>
        <v>0</v>
      </c>
      <c r="AA153">
        <f t="shared" si="75"/>
        <v>-1.0314554799349416</v>
      </c>
      <c r="AB153">
        <f t="shared" si="57"/>
        <v>0</v>
      </c>
      <c r="AC153">
        <f t="shared" si="76"/>
        <v>0</v>
      </c>
      <c r="AD153">
        <f t="shared" si="77"/>
        <v>0</v>
      </c>
      <c r="AE153">
        <f t="shared" si="78"/>
        <v>0</v>
      </c>
      <c r="AF153">
        <f t="shared" si="79"/>
        <v>0</v>
      </c>
      <c r="AG153" s="2">
        <f t="shared" si="80"/>
        <v>-1.734</v>
      </c>
      <c r="AH153" s="2">
        <f t="shared" si="81"/>
        <v>1.734</v>
      </c>
      <c r="AI153" s="2">
        <f t="shared" si="82"/>
        <v>-2.0659999999999998</v>
      </c>
      <c r="AJ153" s="2">
        <f t="shared" si="83"/>
        <v>2.0659999999999998</v>
      </c>
      <c r="AK153" t="s">
        <v>286</v>
      </c>
      <c r="AL153">
        <v>143.5</v>
      </c>
      <c r="AM153">
        <v>20030812</v>
      </c>
      <c r="AN153" t="s">
        <v>138</v>
      </c>
      <c r="AO153" t="s">
        <v>669</v>
      </c>
      <c r="AP153">
        <v>109688</v>
      </c>
      <c r="AQ153">
        <v>40</v>
      </c>
      <c r="AR153">
        <v>71.59</v>
      </c>
      <c r="AS153">
        <v>65.48</v>
      </c>
      <c r="AT153">
        <v>10.9</v>
      </c>
      <c r="AU153">
        <v>10.050000000000001</v>
      </c>
      <c r="AV153">
        <v>10.25</v>
      </c>
      <c r="AW153">
        <v>310</v>
      </c>
      <c r="AX153" t="s">
        <v>670</v>
      </c>
      <c r="AY153">
        <v>40</v>
      </c>
      <c r="AZ153">
        <v>3.9</v>
      </c>
      <c r="BA153">
        <v>2.5</v>
      </c>
      <c r="BB153">
        <v>6.4</v>
      </c>
      <c r="BC153">
        <v>0</v>
      </c>
      <c r="BD153">
        <v>3146</v>
      </c>
      <c r="BE153">
        <v>3154</v>
      </c>
      <c r="BF153">
        <v>3150.6</v>
      </c>
      <c r="BG153">
        <v>13.5</v>
      </c>
      <c r="BH153">
        <v>13.6</v>
      </c>
      <c r="BI153">
        <v>13.5</v>
      </c>
      <c r="BJ153">
        <v>2.19</v>
      </c>
      <c r="BK153">
        <v>2.25</v>
      </c>
      <c r="BL153">
        <v>2.2200000000000002</v>
      </c>
      <c r="BM153">
        <v>6.7</v>
      </c>
      <c r="BN153">
        <v>7</v>
      </c>
      <c r="BO153">
        <v>7</v>
      </c>
      <c r="BP153">
        <v>0</v>
      </c>
      <c r="BQ153">
        <v>0</v>
      </c>
      <c r="BR153">
        <v>0</v>
      </c>
      <c r="BS153">
        <v>835</v>
      </c>
      <c r="BT153">
        <v>868</v>
      </c>
      <c r="BU153">
        <v>853</v>
      </c>
      <c r="BV153">
        <v>143</v>
      </c>
      <c r="BW153">
        <v>144.1</v>
      </c>
      <c r="BX153">
        <v>143.6</v>
      </c>
      <c r="BY153">
        <v>87.1</v>
      </c>
      <c r="BZ153">
        <v>88.2</v>
      </c>
      <c r="CA153">
        <v>87.9</v>
      </c>
      <c r="CB153">
        <v>93.1</v>
      </c>
      <c r="CC153">
        <v>93.8</v>
      </c>
      <c r="CD153">
        <v>93.5</v>
      </c>
      <c r="CE153">
        <v>5</v>
      </c>
      <c r="CF153">
        <v>6.4</v>
      </c>
      <c r="CG153">
        <v>5.6</v>
      </c>
      <c r="CH153">
        <v>24</v>
      </c>
      <c r="CI153">
        <v>27.7</v>
      </c>
      <c r="CJ153">
        <v>25.2</v>
      </c>
      <c r="CK153">
        <v>276</v>
      </c>
      <c r="CL153">
        <v>276</v>
      </c>
      <c r="CM153">
        <v>276</v>
      </c>
      <c r="CN153">
        <v>10.1</v>
      </c>
      <c r="CO153">
        <v>10.1</v>
      </c>
      <c r="CP153">
        <v>10.1</v>
      </c>
      <c r="CQ153">
        <v>0.4</v>
      </c>
      <c r="CR153">
        <v>0.4</v>
      </c>
      <c r="CS153">
        <v>0.4</v>
      </c>
      <c r="CT153">
        <v>0.5</v>
      </c>
      <c r="CU153">
        <v>0.5</v>
      </c>
      <c r="CV153">
        <v>0.5</v>
      </c>
      <c r="CW153">
        <v>35</v>
      </c>
      <c r="CX153">
        <v>35</v>
      </c>
      <c r="CY153">
        <v>35</v>
      </c>
      <c r="CZ153">
        <v>110.4</v>
      </c>
      <c r="DA153">
        <v>144.4</v>
      </c>
      <c r="DB153">
        <v>134.1</v>
      </c>
      <c r="DC153">
        <v>1660</v>
      </c>
      <c r="DD153">
        <v>720</v>
      </c>
      <c r="DE153">
        <v>720</v>
      </c>
      <c r="DF153">
        <v>1350</v>
      </c>
      <c r="DG153">
        <v>5.5899999999999998E-2</v>
      </c>
      <c r="DH153">
        <v>5.5899999999999998E-2</v>
      </c>
      <c r="DI153">
        <v>5.5899999999999998E-2</v>
      </c>
      <c r="DJ153">
        <v>8.8900000000000007E-2</v>
      </c>
      <c r="DK153">
        <v>8.8900000000000007E-2</v>
      </c>
      <c r="DL153">
        <v>8.8900000000000007E-2</v>
      </c>
      <c r="DM153">
        <v>6.0999999999999999E-2</v>
      </c>
      <c r="DN153">
        <v>6.0999999999999999E-2</v>
      </c>
      <c r="DO153">
        <v>6.0999999999999999E-2</v>
      </c>
      <c r="DP153">
        <v>5.5899999999999998E-2</v>
      </c>
      <c r="DQ153">
        <v>5.5899999999999998E-2</v>
      </c>
      <c r="DR153">
        <v>5.5899999999999998E-2</v>
      </c>
      <c r="DS153">
        <v>5.0799999999999998E-2</v>
      </c>
      <c r="DT153">
        <v>7.6200000000000004E-2</v>
      </c>
      <c r="DU153">
        <v>6.3500000000000001E-2</v>
      </c>
      <c r="DV153">
        <v>0</v>
      </c>
      <c r="DW153">
        <v>9</v>
      </c>
      <c r="DX153">
        <v>4.5699999999999998E-2</v>
      </c>
      <c r="DY153" t="s">
        <v>267</v>
      </c>
      <c r="DZ153" t="s">
        <v>182</v>
      </c>
      <c r="EA153">
        <v>8252</v>
      </c>
      <c r="EB153">
        <v>8231</v>
      </c>
      <c r="EC153">
        <v>2009</v>
      </c>
      <c r="ED153">
        <v>2405</v>
      </c>
      <c r="EE153" t="s">
        <v>142</v>
      </c>
      <c r="EF153" t="s">
        <v>671</v>
      </c>
      <c r="EG153">
        <v>20030814</v>
      </c>
      <c r="EH153" t="s">
        <v>152</v>
      </c>
      <c r="EI153" t="s">
        <v>302</v>
      </c>
      <c r="EJ153" t="s">
        <v>143</v>
      </c>
    </row>
    <row r="154" spans="1:140">
      <c r="A154" t="s">
        <v>126</v>
      </c>
      <c r="B154">
        <v>4</v>
      </c>
      <c r="C154">
        <v>14.7</v>
      </c>
      <c r="D154">
        <v>44893</v>
      </c>
      <c r="E154">
        <v>1009</v>
      </c>
      <c r="F154" t="s">
        <v>145</v>
      </c>
      <c r="G154">
        <v>20040205</v>
      </c>
      <c r="H154" t="s">
        <v>209</v>
      </c>
      <c r="I154" t="s">
        <v>236</v>
      </c>
      <c r="J154">
        <v>20040206</v>
      </c>
      <c r="K154">
        <v>20040805</v>
      </c>
      <c r="L154">
        <v>40</v>
      </c>
      <c r="N154" s="2">
        <f t="shared" si="66"/>
        <v>0</v>
      </c>
      <c r="O154" s="27">
        <f t="shared" si="67"/>
        <v>0.95</v>
      </c>
      <c r="P154">
        <v>0.95</v>
      </c>
      <c r="Q154">
        <f t="shared" si="68"/>
        <v>-0.63518393246101135</v>
      </c>
      <c r="R154">
        <f t="shared" si="47"/>
        <v>0.63518393246101135</v>
      </c>
      <c r="S154">
        <f t="shared" si="69"/>
        <v>1.9814799155762641</v>
      </c>
      <c r="T154" s="36">
        <f t="shared" si="70"/>
        <v>23.351117124187144</v>
      </c>
      <c r="U154">
        <f t="shared" si="71"/>
        <v>-0.63516438394795327</v>
      </c>
      <c r="V154" s="26">
        <f t="shared" si="51"/>
        <v>0.63516438394795327</v>
      </c>
      <c r="W154" s="25">
        <f t="shared" si="72"/>
        <v>1.9814554799349415</v>
      </c>
      <c r="X154" s="36">
        <f t="shared" si="73"/>
        <v>23.351210957049823</v>
      </c>
      <c r="Y154">
        <f t="shared" si="74"/>
        <v>1.9814554799349415</v>
      </c>
      <c r="Z154">
        <f t="shared" si="55"/>
        <v>0</v>
      </c>
      <c r="AA154">
        <f t="shared" si="75"/>
        <v>-0.63516438394795327</v>
      </c>
      <c r="AB154">
        <f t="shared" si="57"/>
        <v>0</v>
      </c>
      <c r="AC154">
        <f t="shared" si="76"/>
        <v>1</v>
      </c>
      <c r="AD154">
        <f t="shared" si="77"/>
        <v>1</v>
      </c>
      <c r="AE154">
        <f t="shared" si="78"/>
        <v>0</v>
      </c>
      <c r="AF154">
        <f t="shared" si="79"/>
        <v>0</v>
      </c>
      <c r="AG154" s="2">
        <f t="shared" si="80"/>
        <v>-1.734</v>
      </c>
      <c r="AH154" s="2">
        <f t="shared" si="81"/>
        <v>1.734</v>
      </c>
      <c r="AI154" s="2">
        <f t="shared" si="82"/>
        <v>-2.0659999999999998</v>
      </c>
      <c r="AJ154" s="2">
        <f t="shared" si="83"/>
        <v>2.0659999999999998</v>
      </c>
      <c r="AK154" t="s">
        <v>286</v>
      </c>
      <c r="AL154">
        <v>143.5</v>
      </c>
      <c r="AM154">
        <v>20040203</v>
      </c>
      <c r="AN154" t="s">
        <v>138</v>
      </c>
      <c r="AO154" t="s">
        <v>185</v>
      </c>
      <c r="AP154">
        <v>9806249</v>
      </c>
      <c r="AQ154">
        <v>40</v>
      </c>
      <c r="AR154">
        <v>63.58</v>
      </c>
      <c r="AS154">
        <v>55.62</v>
      </c>
      <c r="AT154">
        <v>10.55</v>
      </c>
      <c r="AU154">
        <v>9.44</v>
      </c>
      <c r="AV154">
        <v>9.6199999999999992</v>
      </c>
      <c r="AW154">
        <v>180</v>
      </c>
      <c r="AX154" t="s">
        <v>706</v>
      </c>
      <c r="AY154">
        <v>40</v>
      </c>
      <c r="AZ154">
        <v>6.5</v>
      </c>
      <c r="BA154">
        <v>8.1999999999999993</v>
      </c>
      <c r="BB154">
        <v>14.7</v>
      </c>
      <c r="BC154">
        <v>0</v>
      </c>
      <c r="BD154">
        <v>3146</v>
      </c>
      <c r="BE154">
        <v>3152</v>
      </c>
      <c r="BF154">
        <v>3148.9</v>
      </c>
      <c r="BG154">
        <v>13.5</v>
      </c>
      <c r="BH154">
        <v>13.8</v>
      </c>
      <c r="BI154">
        <v>13.6</v>
      </c>
      <c r="BJ154">
        <v>2.29</v>
      </c>
      <c r="BK154">
        <v>2.35</v>
      </c>
      <c r="BL154">
        <v>2.31</v>
      </c>
      <c r="BM154">
        <v>7.2</v>
      </c>
      <c r="BN154">
        <v>7.6</v>
      </c>
      <c r="BO154">
        <v>7.4</v>
      </c>
      <c r="BP154">
        <v>0</v>
      </c>
      <c r="BQ154">
        <v>0</v>
      </c>
      <c r="BR154">
        <v>0</v>
      </c>
      <c r="BS154">
        <v>845</v>
      </c>
      <c r="BT154">
        <v>869</v>
      </c>
      <c r="BU154">
        <v>855</v>
      </c>
      <c r="BV154">
        <v>143.1</v>
      </c>
      <c r="BW154">
        <v>144.1</v>
      </c>
      <c r="BX154">
        <v>143.5</v>
      </c>
      <c r="BY154">
        <v>87.7</v>
      </c>
      <c r="BZ154">
        <v>88.4</v>
      </c>
      <c r="CA154">
        <v>88</v>
      </c>
      <c r="CB154">
        <v>93.3</v>
      </c>
      <c r="CC154">
        <v>94.1</v>
      </c>
      <c r="CD154">
        <v>93.6</v>
      </c>
      <c r="CE154">
        <v>5.0999999999999996</v>
      </c>
      <c r="CF154">
        <v>5.8</v>
      </c>
      <c r="CG154">
        <v>5.5</v>
      </c>
      <c r="CH154">
        <v>22.8</v>
      </c>
      <c r="CI154">
        <v>24.7</v>
      </c>
      <c r="CJ154">
        <v>23.7</v>
      </c>
      <c r="CK154">
        <v>276</v>
      </c>
      <c r="CL154">
        <v>276</v>
      </c>
      <c r="CM154">
        <v>276</v>
      </c>
      <c r="CN154">
        <v>10.1</v>
      </c>
      <c r="CO154">
        <v>11.8</v>
      </c>
      <c r="CP154">
        <v>10.3</v>
      </c>
      <c r="CQ154">
        <v>0.3</v>
      </c>
      <c r="CR154">
        <v>0.3</v>
      </c>
      <c r="CS154">
        <v>0.3</v>
      </c>
      <c r="CT154">
        <v>0.45</v>
      </c>
      <c r="CU154">
        <v>0.5</v>
      </c>
      <c r="CV154">
        <v>0.5</v>
      </c>
      <c r="CW154">
        <v>35</v>
      </c>
      <c r="CX154">
        <v>35</v>
      </c>
      <c r="CY154">
        <v>35</v>
      </c>
      <c r="CZ154">
        <v>110.4</v>
      </c>
      <c r="DA154">
        <v>135.9</v>
      </c>
      <c r="DB154">
        <v>120.4</v>
      </c>
      <c r="DC154">
        <v>1660</v>
      </c>
      <c r="DD154">
        <v>720</v>
      </c>
      <c r="DE154">
        <v>720</v>
      </c>
      <c r="DF154">
        <v>1480</v>
      </c>
      <c r="DG154">
        <v>5.8400000000000001E-2</v>
      </c>
      <c r="DH154">
        <v>5.8400000000000001E-2</v>
      </c>
      <c r="DI154">
        <v>5.8400000000000001E-2</v>
      </c>
      <c r="DJ154">
        <v>0.1016</v>
      </c>
      <c r="DK154">
        <v>0.1016</v>
      </c>
      <c r="DL154">
        <v>0.1016</v>
      </c>
      <c r="DM154">
        <v>6.6000000000000003E-2</v>
      </c>
      <c r="DN154">
        <v>6.6000000000000003E-2</v>
      </c>
      <c r="DO154">
        <v>6.6000000000000003E-2</v>
      </c>
      <c r="DP154">
        <v>6.6000000000000003E-2</v>
      </c>
      <c r="DQ154">
        <v>6.6000000000000003E-2</v>
      </c>
      <c r="DR154">
        <v>6.6000000000000003E-2</v>
      </c>
      <c r="DS154">
        <v>5.0799999999999998E-2</v>
      </c>
      <c r="DT154">
        <v>6.6000000000000003E-2</v>
      </c>
      <c r="DU154">
        <v>5.8400000000000001E-2</v>
      </c>
      <c r="DV154">
        <v>0</v>
      </c>
      <c r="DW154">
        <v>3</v>
      </c>
      <c r="DX154">
        <v>4.5699999999999998E-2</v>
      </c>
      <c r="DY154" t="s">
        <v>515</v>
      </c>
      <c r="DZ154" t="s">
        <v>141</v>
      </c>
      <c r="EA154">
        <v>8252</v>
      </c>
      <c r="EB154">
        <v>8231</v>
      </c>
      <c r="EC154">
        <v>1288</v>
      </c>
      <c r="ED154">
        <v>2405</v>
      </c>
      <c r="EE154" t="s">
        <v>142</v>
      </c>
      <c r="EF154">
        <v>162</v>
      </c>
      <c r="EG154">
        <v>20040205</v>
      </c>
      <c r="EH154" t="s">
        <v>209</v>
      </c>
      <c r="EI154">
        <v>119</v>
      </c>
      <c r="EJ154" t="s">
        <v>143</v>
      </c>
    </row>
    <row r="155" spans="1:140">
      <c r="A155" t="s">
        <v>126</v>
      </c>
      <c r="B155">
        <v>3</v>
      </c>
      <c r="C155">
        <v>18.8</v>
      </c>
      <c r="D155">
        <v>45761</v>
      </c>
      <c r="E155" t="s">
        <v>577</v>
      </c>
      <c r="F155" t="s">
        <v>145</v>
      </c>
      <c r="G155">
        <v>20040219</v>
      </c>
      <c r="H155" t="s">
        <v>568</v>
      </c>
      <c r="I155" t="s">
        <v>295</v>
      </c>
      <c r="J155">
        <v>20040220</v>
      </c>
      <c r="K155" t="s">
        <v>624</v>
      </c>
      <c r="L155">
        <v>41</v>
      </c>
      <c r="N155" s="2">
        <f t="shared" si="66"/>
        <v>1</v>
      </c>
      <c r="O155" s="31">
        <f t="shared" si="67"/>
        <v>1.4308356160520466</v>
      </c>
      <c r="P155">
        <v>2.4710000000000001</v>
      </c>
      <c r="Q155">
        <f t="shared" si="68"/>
        <v>-1.3947145968809027E-2</v>
      </c>
      <c r="R155">
        <f t="shared" si="47"/>
        <v>0</v>
      </c>
      <c r="S155">
        <f t="shared" si="69"/>
        <v>3.1061839324610112</v>
      </c>
      <c r="T155" s="36">
        <f t="shared" si="70"/>
        <v>26.4</v>
      </c>
      <c r="U155">
        <f t="shared" si="71"/>
        <v>-0.22196438394795331</v>
      </c>
      <c r="V155" s="26">
        <f t="shared" si="51"/>
        <v>0.22196438394795331</v>
      </c>
      <c r="W155" s="25">
        <f t="shared" si="72"/>
        <v>2.0659999999999998</v>
      </c>
      <c r="X155" s="36">
        <f t="shared" si="73"/>
        <v>25.334570957049824</v>
      </c>
      <c r="Y155">
        <f t="shared" si="74"/>
        <v>2.0659999999999998</v>
      </c>
      <c r="Z155">
        <f t="shared" si="55"/>
        <v>1</v>
      </c>
      <c r="AA155" s="32">
        <f>O155*AA$3+(1-AA$3)*AA154</f>
        <v>-0.22196438394795331</v>
      </c>
      <c r="AB155">
        <f t="shared" si="57"/>
        <v>0</v>
      </c>
      <c r="AC155">
        <f t="shared" si="76"/>
        <v>1</v>
      </c>
      <c r="AD155">
        <f t="shared" si="77"/>
        <v>1</v>
      </c>
      <c r="AE155">
        <f t="shared" si="78"/>
        <v>0</v>
      </c>
      <c r="AF155">
        <f t="shared" si="79"/>
        <v>0</v>
      </c>
      <c r="AG155" s="2">
        <f t="shared" si="80"/>
        <v>-1.734</v>
      </c>
      <c r="AH155" s="2">
        <f t="shared" si="81"/>
        <v>1.734</v>
      </c>
      <c r="AI155" s="2">
        <f t="shared" si="82"/>
        <v>-2.0659999999999998</v>
      </c>
      <c r="AJ155" s="2">
        <f t="shared" si="83"/>
        <v>2.0659999999999998</v>
      </c>
      <c r="AK155" t="s">
        <v>286</v>
      </c>
      <c r="AL155">
        <v>143.5</v>
      </c>
      <c r="AM155">
        <v>20040217</v>
      </c>
      <c r="AN155" t="s">
        <v>138</v>
      </c>
      <c r="AO155" t="s">
        <v>707</v>
      </c>
      <c r="AP155">
        <v>9806249</v>
      </c>
      <c r="AQ155">
        <v>40</v>
      </c>
      <c r="AR155">
        <v>58.84</v>
      </c>
      <c r="AS155">
        <v>53.71</v>
      </c>
      <c r="AT155">
        <v>10.11</v>
      </c>
      <c r="AU155">
        <v>9.3000000000000007</v>
      </c>
      <c r="AV155">
        <v>9.26</v>
      </c>
      <c r="AW155">
        <v>160</v>
      </c>
      <c r="AX155" t="s">
        <v>708</v>
      </c>
      <c r="AY155">
        <v>40</v>
      </c>
      <c r="AZ155">
        <v>14.3</v>
      </c>
      <c r="BA155">
        <v>4.5</v>
      </c>
      <c r="BB155">
        <v>18.8</v>
      </c>
      <c r="BC155">
        <v>0</v>
      </c>
      <c r="BD155">
        <v>3146</v>
      </c>
      <c r="BE155">
        <v>3158</v>
      </c>
      <c r="BF155">
        <v>3151.6</v>
      </c>
      <c r="BG155">
        <v>13.4</v>
      </c>
      <c r="BH155">
        <v>13.8</v>
      </c>
      <c r="BI155">
        <v>13.6</v>
      </c>
      <c r="BJ155">
        <v>2.19</v>
      </c>
      <c r="BK155">
        <v>2.35</v>
      </c>
      <c r="BL155">
        <v>2.29</v>
      </c>
      <c r="BM155">
        <v>7.2</v>
      </c>
      <c r="BN155">
        <v>7.9</v>
      </c>
      <c r="BO155">
        <v>7.7</v>
      </c>
      <c r="BP155">
        <v>0</v>
      </c>
      <c r="BQ155">
        <v>0</v>
      </c>
      <c r="BR155">
        <v>0</v>
      </c>
      <c r="BS155">
        <v>835</v>
      </c>
      <c r="BT155">
        <v>868</v>
      </c>
      <c r="BU155">
        <v>851</v>
      </c>
      <c r="BV155">
        <v>143.1</v>
      </c>
      <c r="BW155">
        <v>144.5</v>
      </c>
      <c r="BX155">
        <v>143.5</v>
      </c>
      <c r="BY155">
        <v>87.3</v>
      </c>
      <c r="BZ155">
        <v>88.2</v>
      </c>
      <c r="CA155">
        <v>87.7</v>
      </c>
      <c r="CB155">
        <v>93.1</v>
      </c>
      <c r="CC155">
        <v>93.8</v>
      </c>
      <c r="CD155">
        <v>93.5</v>
      </c>
      <c r="CE155">
        <v>5.2</v>
      </c>
      <c r="CF155">
        <v>6.3</v>
      </c>
      <c r="CG155">
        <v>5.8</v>
      </c>
      <c r="CH155">
        <v>24.9</v>
      </c>
      <c r="CI155">
        <v>29.3</v>
      </c>
      <c r="CJ155">
        <v>26.3</v>
      </c>
      <c r="CK155">
        <v>276</v>
      </c>
      <c r="CL155">
        <v>276</v>
      </c>
      <c r="CM155">
        <v>276</v>
      </c>
      <c r="CN155">
        <v>10.1</v>
      </c>
      <c r="CO155">
        <v>10.8</v>
      </c>
      <c r="CP155">
        <v>10.4</v>
      </c>
      <c r="CQ155">
        <v>0.4</v>
      </c>
      <c r="CR155">
        <v>0.6</v>
      </c>
      <c r="CS155">
        <v>0.5</v>
      </c>
      <c r="CT155">
        <v>0.47</v>
      </c>
      <c r="CU155">
        <v>0.5</v>
      </c>
      <c r="CV155">
        <v>0.5</v>
      </c>
      <c r="CW155">
        <v>35</v>
      </c>
      <c r="CX155">
        <v>35</v>
      </c>
      <c r="CY155">
        <v>35</v>
      </c>
      <c r="CZ155">
        <v>175.6</v>
      </c>
      <c r="DA155">
        <v>220.9</v>
      </c>
      <c r="DB155">
        <v>197.5</v>
      </c>
      <c r="DC155">
        <v>1660</v>
      </c>
      <c r="DD155">
        <v>720</v>
      </c>
      <c r="DE155">
        <v>720</v>
      </c>
      <c r="DF155">
        <v>1500</v>
      </c>
      <c r="DG155">
        <v>5.8400000000000001E-2</v>
      </c>
      <c r="DH155">
        <v>5.8400000000000001E-2</v>
      </c>
      <c r="DI155">
        <v>5.8400000000000001E-2</v>
      </c>
      <c r="DJ155">
        <v>9.4E-2</v>
      </c>
      <c r="DK155">
        <v>9.4E-2</v>
      </c>
      <c r="DL155">
        <v>9.4E-2</v>
      </c>
      <c r="DM155">
        <v>6.0999999999999999E-2</v>
      </c>
      <c r="DN155">
        <v>6.0999999999999999E-2</v>
      </c>
      <c r="DO155">
        <v>6.0999999999999999E-2</v>
      </c>
      <c r="DP155">
        <v>5.5899999999999998E-2</v>
      </c>
      <c r="DQ155">
        <v>5.5899999999999998E-2</v>
      </c>
      <c r="DR155">
        <v>5.5899999999999998E-2</v>
      </c>
      <c r="DS155">
        <v>5.0799999999999998E-2</v>
      </c>
      <c r="DT155">
        <v>7.6200000000000004E-2</v>
      </c>
      <c r="DU155">
        <v>6.3500000000000001E-2</v>
      </c>
      <c r="DV155">
        <v>0</v>
      </c>
      <c r="DW155">
        <v>6</v>
      </c>
      <c r="DX155">
        <v>4.5699999999999998E-2</v>
      </c>
      <c r="DY155" t="s">
        <v>267</v>
      </c>
      <c r="DZ155" t="s">
        <v>182</v>
      </c>
      <c r="EA155">
        <v>8252</v>
      </c>
      <c r="EB155">
        <v>8231</v>
      </c>
      <c r="EC155">
        <v>2009</v>
      </c>
      <c r="ED155">
        <v>2405</v>
      </c>
      <c r="EE155" t="s">
        <v>142</v>
      </c>
      <c r="EF155">
        <v>92</v>
      </c>
      <c r="EG155">
        <v>20040219</v>
      </c>
      <c r="EH155" t="s">
        <v>568</v>
      </c>
      <c r="EI155" t="s">
        <v>302</v>
      </c>
      <c r="EJ155" t="s">
        <v>143</v>
      </c>
    </row>
    <row r="156" spans="1:140">
      <c r="A156" t="s">
        <v>126</v>
      </c>
      <c r="B156">
        <v>3</v>
      </c>
      <c r="C156">
        <v>10.5</v>
      </c>
      <c r="D156">
        <v>46850</v>
      </c>
      <c r="E156" t="s">
        <v>577</v>
      </c>
      <c r="F156" t="s">
        <v>145</v>
      </c>
      <c r="G156">
        <v>20040227</v>
      </c>
      <c r="H156" t="s">
        <v>464</v>
      </c>
      <c r="I156" t="s">
        <v>295</v>
      </c>
      <c r="J156">
        <v>20040227</v>
      </c>
      <c r="K156" t="s">
        <v>624</v>
      </c>
      <c r="L156">
        <v>42</v>
      </c>
      <c r="N156" s="2">
        <f t="shared" si="66"/>
        <v>0</v>
      </c>
      <c r="O156" s="27">
        <f t="shared" si="67"/>
        <v>-0.73360000000000003</v>
      </c>
      <c r="P156">
        <v>-0.73360000000000003</v>
      </c>
      <c r="Q156">
        <f t="shared" si="68"/>
        <v>-0.15787771677504725</v>
      </c>
      <c r="R156">
        <f t="shared" si="47"/>
        <v>0</v>
      </c>
      <c r="S156">
        <f t="shared" si="69"/>
        <v>-0.73360000000000003</v>
      </c>
      <c r="T156" s="36">
        <f t="shared" si="70"/>
        <v>26.4</v>
      </c>
      <c r="U156">
        <f t="shared" si="71"/>
        <v>-0.32429150715836269</v>
      </c>
      <c r="V156" s="26">
        <f t="shared" si="51"/>
        <v>0.32429150715836269</v>
      </c>
      <c r="W156" s="25">
        <f t="shared" si="72"/>
        <v>-0.51163561605204677</v>
      </c>
      <c r="X156" s="36">
        <f t="shared" si="73"/>
        <v>24.843400765639856</v>
      </c>
      <c r="Y156">
        <f t="shared" si="74"/>
        <v>-0.51163561605204677</v>
      </c>
      <c r="Z156">
        <f t="shared" si="55"/>
        <v>0</v>
      </c>
      <c r="AA156">
        <f t="shared" si="75"/>
        <v>-0.32429150715836269</v>
      </c>
      <c r="AB156">
        <f t="shared" si="57"/>
        <v>0</v>
      </c>
      <c r="AC156">
        <f t="shared" si="76"/>
        <v>0</v>
      </c>
      <c r="AD156">
        <f t="shared" si="77"/>
        <v>0</v>
      </c>
      <c r="AE156">
        <f t="shared" si="78"/>
        <v>0</v>
      </c>
      <c r="AF156">
        <f t="shared" si="79"/>
        <v>0</v>
      </c>
      <c r="AG156" s="2">
        <f t="shared" si="80"/>
        <v>-1.734</v>
      </c>
      <c r="AH156" s="2">
        <f t="shared" si="81"/>
        <v>1.734</v>
      </c>
      <c r="AI156" s="2">
        <f t="shared" si="82"/>
        <v>-2.0659999999999998</v>
      </c>
      <c r="AJ156" s="2">
        <f t="shared" si="83"/>
        <v>2.0659999999999998</v>
      </c>
      <c r="AK156" t="s">
        <v>286</v>
      </c>
      <c r="AL156">
        <v>143.5</v>
      </c>
      <c r="AM156">
        <v>20040225</v>
      </c>
      <c r="AN156" t="s">
        <v>138</v>
      </c>
      <c r="AO156" t="s">
        <v>715</v>
      </c>
      <c r="AP156">
        <v>9806249</v>
      </c>
      <c r="AQ156">
        <v>40</v>
      </c>
      <c r="AR156">
        <v>58.88</v>
      </c>
      <c r="AS156">
        <v>50.92</v>
      </c>
      <c r="AT156">
        <v>10.130000000000001</v>
      </c>
      <c r="AU156">
        <v>8.94</v>
      </c>
      <c r="AV156">
        <v>9.14</v>
      </c>
      <c r="AW156">
        <v>310</v>
      </c>
      <c r="AX156" t="s">
        <v>716</v>
      </c>
      <c r="AY156">
        <v>40</v>
      </c>
      <c r="AZ156">
        <v>6</v>
      </c>
      <c r="BA156">
        <v>4.5</v>
      </c>
      <c r="BB156">
        <v>10.5</v>
      </c>
      <c r="BC156">
        <v>0</v>
      </c>
      <c r="BD156">
        <v>3148</v>
      </c>
      <c r="BE156">
        <v>3159</v>
      </c>
      <c r="BF156">
        <v>3152.4</v>
      </c>
      <c r="BG156">
        <v>13</v>
      </c>
      <c r="BH156">
        <v>13.7</v>
      </c>
      <c r="BI156">
        <v>13.5</v>
      </c>
      <c r="BJ156">
        <v>2.19</v>
      </c>
      <c r="BK156">
        <v>2.35</v>
      </c>
      <c r="BL156">
        <v>2.27</v>
      </c>
      <c r="BM156">
        <v>6.9</v>
      </c>
      <c r="BN156">
        <v>7.5</v>
      </c>
      <c r="BO156">
        <v>7.2</v>
      </c>
      <c r="BP156">
        <v>0</v>
      </c>
      <c r="BQ156">
        <v>0</v>
      </c>
      <c r="BR156">
        <v>0</v>
      </c>
      <c r="BS156">
        <v>829</v>
      </c>
      <c r="BT156">
        <v>871</v>
      </c>
      <c r="BU156">
        <v>850</v>
      </c>
      <c r="BV156">
        <v>142.69999999999999</v>
      </c>
      <c r="BW156">
        <v>144.4</v>
      </c>
      <c r="BX156">
        <v>143.4</v>
      </c>
      <c r="BY156">
        <v>87.7</v>
      </c>
      <c r="BZ156">
        <v>88.1</v>
      </c>
      <c r="CA156">
        <v>87.9</v>
      </c>
      <c r="CB156">
        <v>93.3</v>
      </c>
      <c r="CC156">
        <v>93.6</v>
      </c>
      <c r="CD156">
        <v>93.5</v>
      </c>
      <c r="CE156">
        <v>5.3</v>
      </c>
      <c r="CF156">
        <v>5.8</v>
      </c>
      <c r="CG156">
        <v>5.6</v>
      </c>
      <c r="CH156">
        <v>20.2</v>
      </c>
      <c r="CI156">
        <v>25.6</v>
      </c>
      <c r="CJ156">
        <v>23.4</v>
      </c>
      <c r="CK156">
        <v>272</v>
      </c>
      <c r="CL156">
        <v>276</v>
      </c>
      <c r="CM156">
        <v>276</v>
      </c>
      <c r="CN156">
        <v>10.1</v>
      </c>
      <c r="CO156">
        <v>10.5</v>
      </c>
      <c r="CP156">
        <v>10.199999999999999</v>
      </c>
      <c r="CQ156">
        <v>0.4</v>
      </c>
      <c r="CR156">
        <v>0.5</v>
      </c>
      <c r="CS156">
        <v>0.5</v>
      </c>
      <c r="CT156">
        <v>0.47</v>
      </c>
      <c r="CU156">
        <v>0.52</v>
      </c>
      <c r="CV156">
        <v>0.5</v>
      </c>
      <c r="CW156">
        <v>35</v>
      </c>
      <c r="CX156">
        <v>35</v>
      </c>
      <c r="CY156">
        <v>35</v>
      </c>
      <c r="CZ156">
        <v>152.9</v>
      </c>
      <c r="DA156">
        <v>172.7</v>
      </c>
      <c r="DB156">
        <v>162.30000000000001</v>
      </c>
      <c r="DC156">
        <v>1660</v>
      </c>
      <c r="DD156">
        <v>720</v>
      </c>
      <c r="DE156">
        <v>720</v>
      </c>
      <c r="DF156">
        <v>1350</v>
      </c>
      <c r="DG156">
        <v>5.0799999999999998E-2</v>
      </c>
      <c r="DH156">
        <v>5.0799999999999998E-2</v>
      </c>
      <c r="DI156">
        <v>5.0799999999999998E-2</v>
      </c>
      <c r="DJ156">
        <v>8.1299999999999997E-2</v>
      </c>
      <c r="DK156">
        <v>8.1299999999999997E-2</v>
      </c>
      <c r="DL156">
        <v>8.1299999999999997E-2</v>
      </c>
      <c r="DM156">
        <v>6.0999999999999999E-2</v>
      </c>
      <c r="DN156">
        <v>6.0999999999999999E-2</v>
      </c>
      <c r="DO156">
        <v>6.0999999999999999E-2</v>
      </c>
      <c r="DP156">
        <v>5.5899999999999998E-2</v>
      </c>
      <c r="DQ156">
        <v>5.5899999999999998E-2</v>
      </c>
      <c r="DR156">
        <v>5.5899999999999998E-2</v>
      </c>
      <c r="DS156">
        <v>5.0799999999999998E-2</v>
      </c>
      <c r="DT156">
        <v>7.6200000000000004E-2</v>
      </c>
      <c r="DU156">
        <v>6.3500000000000001E-2</v>
      </c>
      <c r="DV156">
        <v>0</v>
      </c>
      <c r="DW156">
        <v>2</v>
      </c>
      <c r="DX156">
        <v>5.0799999999999998E-2</v>
      </c>
      <c r="DY156" t="s">
        <v>267</v>
      </c>
      <c r="DZ156" t="s">
        <v>182</v>
      </c>
      <c r="EA156">
        <v>8252</v>
      </c>
      <c r="EB156">
        <v>8231</v>
      </c>
      <c r="EC156">
        <v>2009</v>
      </c>
      <c r="ED156" t="s">
        <v>516</v>
      </c>
      <c r="EE156" t="s">
        <v>142</v>
      </c>
      <c r="EF156" t="s">
        <v>717</v>
      </c>
      <c r="EG156">
        <v>20040227</v>
      </c>
      <c r="EH156" t="s">
        <v>464</v>
      </c>
      <c r="EI156" t="s">
        <v>302</v>
      </c>
      <c r="EJ156" t="s">
        <v>143</v>
      </c>
    </row>
    <row r="157" spans="1:140">
      <c r="A157" t="s">
        <v>126</v>
      </c>
      <c r="B157">
        <v>4</v>
      </c>
      <c r="C157">
        <v>9.1999999999999993</v>
      </c>
      <c r="D157">
        <v>51068</v>
      </c>
      <c r="E157" t="s">
        <v>577</v>
      </c>
      <c r="F157" t="s">
        <v>145</v>
      </c>
      <c r="G157">
        <v>20040330</v>
      </c>
      <c r="H157" t="s">
        <v>735</v>
      </c>
      <c r="I157" t="s">
        <v>295</v>
      </c>
      <c r="J157">
        <v>20040330</v>
      </c>
      <c r="K157" t="s">
        <v>624</v>
      </c>
      <c r="L157">
        <v>43</v>
      </c>
      <c r="N157" s="2">
        <f t="shared" si="66"/>
        <v>0</v>
      </c>
      <c r="O157" s="27">
        <f t="shared" si="67"/>
        <v>-1.2355</v>
      </c>
      <c r="P157">
        <v>-1.2355</v>
      </c>
      <c r="Q157">
        <f t="shared" si="68"/>
        <v>-0.37340217342003779</v>
      </c>
      <c r="R157">
        <f t="shared" si="47"/>
        <v>0</v>
      </c>
      <c r="S157">
        <f t="shared" si="69"/>
        <v>-1.2355</v>
      </c>
      <c r="T157" s="36">
        <f t="shared" si="70"/>
        <v>26.4</v>
      </c>
      <c r="U157">
        <f t="shared" si="71"/>
        <v>-0.50653320572669014</v>
      </c>
      <c r="V157" s="26">
        <f t="shared" si="51"/>
        <v>0.50653320572669014</v>
      </c>
      <c r="W157" s="25">
        <f t="shared" si="72"/>
        <v>-0.9112084928416373</v>
      </c>
      <c r="X157" s="36">
        <f t="shared" si="73"/>
        <v>23.968640612511887</v>
      </c>
      <c r="Y157">
        <f t="shared" si="74"/>
        <v>-0.9112084928416373</v>
      </c>
      <c r="Z157">
        <f t="shared" si="55"/>
        <v>0</v>
      </c>
      <c r="AA157">
        <f t="shared" si="75"/>
        <v>-0.50653320572669014</v>
      </c>
      <c r="AB157">
        <f t="shared" si="57"/>
        <v>0</v>
      </c>
      <c r="AC157">
        <f t="shared" si="76"/>
        <v>0</v>
      </c>
      <c r="AD157">
        <f t="shared" si="77"/>
        <v>0</v>
      </c>
      <c r="AE157">
        <f t="shared" si="78"/>
        <v>0</v>
      </c>
      <c r="AF157">
        <f t="shared" si="79"/>
        <v>0</v>
      </c>
      <c r="AG157" s="2">
        <f t="shared" si="80"/>
        <v>-1.734</v>
      </c>
      <c r="AH157" s="2">
        <f t="shared" si="81"/>
        <v>1.734</v>
      </c>
      <c r="AI157" s="2">
        <f t="shared" si="82"/>
        <v>-2.0659999999999998</v>
      </c>
      <c r="AJ157" s="2">
        <f t="shared" si="83"/>
        <v>2.0659999999999998</v>
      </c>
      <c r="AK157" t="s">
        <v>286</v>
      </c>
      <c r="AL157">
        <v>143.5</v>
      </c>
      <c r="AM157">
        <v>20040328</v>
      </c>
      <c r="AN157" t="s">
        <v>138</v>
      </c>
      <c r="AO157" t="s">
        <v>737</v>
      </c>
      <c r="AP157">
        <v>9806249</v>
      </c>
      <c r="AQ157">
        <v>40</v>
      </c>
      <c r="AR157">
        <v>59.07</v>
      </c>
      <c r="AS157">
        <v>53</v>
      </c>
      <c r="AT157">
        <v>10.16</v>
      </c>
      <c r="AU157">
        <v>9.26</v>
      </c>
      <c r="AV157">
        <v>9.42</v>
      </c>
      <c r="AW157">
        <v>40</v>
      </c>
      <c r="AX157" t="s">
        <v>738</v>
      </c>
      <c r="AY157">
        <v>40</v>
      </c>
      <c r="AZ157">
        <v>4.0999999999999996</v>
      </c>
      <c r="BA157">
        <v>5.0999999999999996</v>
      </c>
      <c r="BB157">
        <v>9.1999999999999993</v>
      </c>
      <c r="BC157">
        <v>0</v>
      </c>
      <c r="BD157">
        <v>3147</v>
      </c>
      <c r="BE157">
        <v>3156</v>
      </c>
      <c r="BF157">
        <v>3151.4</v>
      </c>
      <c r="BG157">
        <v>13.1</v>
      </c>
      <c r="BH157">
        <v>13.5</v>
      </c>
      <c r="BI157">
        <v>13.3</v>
      </c>
      <c r="BJ157">
        <v>2.2200000000000002</v>
      </c>
      <c r="BK157">
        <v>2.3199999999999998</v>
      </c>
      <c r="BL157">
        <v>2.2799999999999998</v>
      </c>
      <c r="BM157">
        <v>6.1</v>
      </c>
      <c r="BN157">
        <v>6.8</v>
      </c>
      <c r="BO157">
        <v>6.5</v>
      </c>
      <c r="BP157">
        <v>0</v>
      </c>
      <c r="BQ157">
        <v>0</v>
      </c>
      <c r="BR157">
        <v>0</v>
      </c>
      <c r="BS157">
        <v>846</v>
      </c>
      <c r="BT157">
        <v>877</v>
      </c>
      <c r="BU157">
        <v>859</v>
      </c>
      <c r="BV157">
        <v>142.69999999999999</v>
      </c>
      <c r="BW157">
        <v>144</v>
      </c>
      <c r="BX157">
        <v>143.4</v>
      </c>
      <c r="BY157">
        <v>87.2</v>
      </c>
      <c r="BZ157">
        <v>88.2</v>
      </c>
      <c r="CA157">
        <v>87.7</v>
      </c>
      <c r="CB157">
        <v>93.1</v>
      </c>
      <c r="CC157">
        <v>93.9</v>
      </c>
      <c r="CD157">
        <v>93.4</v>
      </c>
      <c r="CE157">
        <v>5.5</v>
      </c>
      <c r="CF157">
        <v>6</v>
      </c>
      <c r="CG157">
        <v>5.7</v>
      </c>
      <c r="CH157">
        <v>27.2</v>
      </c>
      <c r="CI157">
        <v>32.200000000000003</v>
      </c>
      <c r="CJ157">
        <v>29.8</v>
      </c>
      <c r="CK157">
        <v>276</v>
      </c>
      <c r="CL157">
        <v>276</v>
      </c>
      <c r="CM157">
        <v>276</v>
      </c>
      <c r="CN157">
        <v>10.1</v>
      </c>
      <c r="CO157">
        <v>12.8</v>
      </c>
      <c r="CP157">
        <v>12.1</v>
      </c>
      <c r="CQ157">
        <v>0.4</v>
      </c>
      <c r="CR157">
        <v>0.4</v>
      </c>
      <c r="CS157">
        <v>0.4</v>
      </c>
      <c r="CT157">
        <v>0.5</v>
      </c>
      <c r="CU157">
        <v>0.5</v>
      </c>
      <c r="CV157">
        <v>0.5</v>
      </c>
      <c r="CW157">
        <v>35</v>
      </c>
      <c r="CX157">
        <v>35</v>
      </c>
      <c r="CY157">
        <v>35</v>
      </c>
      <c r="CZ157">
        <v>172.7</v>
      </c>
      <c r="DA157">
        <v>203.9</v>
      </c>
      <c r="DB157">
        <v>187.7</v>
      </c>
      <c r="DC157">
        <v>1660</v>
      </c>
      <c r="DD157">
        <v>720</v>
      </c>
      <c r="DE157">
        <v>540</v>
      </c>
      <c r="DF157">
        <v>1800</v>
      </c>
      <c r="DG157">
        <v>5.8400000000000001E-2</v>
      </c>
      <c r="DH157">
        <v>5.8400000000000001E-2</v>
      </c>
      <c r="DI157">
        <v>5.8400000000000001E-2</v>
      </c>
      <c r="DJ157">
        <v>8.1299999999999997E-2</v>
      </c>
      <c r="DK157">
        <v>8.1299999999999997E-2</v>
      </c>
      <c r="DL157">
        <v>8.1299999999999997E-2</v>
      </c>
      <c r="DM157">
        <v>6.6000000000000003E-2</v>
      </c>
      <c r="DN157">
        <v>6.6000000000000003E-2</v>
      </c>
      <c r="DO157">
        <v>6.6000000000000003E-2</v>
      </c>
      <c r="DP157">
        <v>6.6000000000000003E-2</v>
      </c>
      <c r="DQ157">
        <v>6.6000000000000003E-2</v>
      </c>
      <c r="DR157">
        <v>6.6000000000000003E-2</v>
      </c>
      <c r="DS157">
        <v>5.0799999999999998E-2</v>
      </c>
      <c r="DT157">
        <v>6.6000000000000003E-2</v>
      </c>
      <c r="DU157">
        <v>5.8400000000000001E-2</v>
      </c>
      <c r="DV157">
        <v>0</v>
      </c>
      <c r="DW157">
        <v>11</v>
      </c>
      <c r="DX157">
        <v>3.56E-2</v>
      </c>
      <c r="DY157" t="s">
        <v>515</v>
      </c>
      <c r="DZ157" t="s">
        <v>141</v>
      </c>
      <c r="EA157">
        <v>8252</v>
      </c>
      <c r="EB157">
        <v>8231</v>
      </c>
      <c r="EC157">
        <v>1288</v>
      </c>
      <c r="ED157" t="s">
        <v>516</v>
      </c>
      <c r="EE157" t="s">
        <v>142</v>
      </c>
      <c r="EF157">
        <v>178</v>
      </c>
      <c r="EG157">
        <v>20040330</v>
      </c>
      <c r="EH157" t="s">
        <v>735</v>
      </c>
      <c r="EI157">
        <v>119</v>
      </c>
      <c r="EJ157" t="s">
        <v>143</v>
      </c>
    </row>
    <row r="158" spans="1:140">
      <c r="A158" t="s">
        <v>126</v>
      </c>
      <c r="B158">
        <v>4</v>
      </c>
      <c r="C158">
        <v>12.1</v>
      </c>
      <c r="D158">
        <v>51069</v>
      </c>
      <c r="E158" t="s">
        <v>577</v>
      </c>
      <c r="F158" t="s">
        <v>145</v>
      </c>
      <c r="G158">
        <v>20040402</v>
      </c>
      <c r="H158" t="s">
        <v>294</v>
      </c>
      <c r="I158" t="s">
        <v>236</v>
      </c>
      <c r="J158">
        <v>20040402</v>
      </c>
      <c r="K158">
        <v>20041002</v>
      </c>
      <c r="L158">
        <v>44</v>
      </c>
      <c r="N158" s="2">
        <f t="shared" si="66"/>
        <v>0</v>
      </c>
      <c r="O158" s="27">
        <f t="shared" si="67"/>
        <v>-0.1158</v>
      </c>
      <c r="P158">
        <v>-0.1158</v>
      </c>
      <c r="Q158">
        <f t="shared" si="68"/>
        <v>-0.32188173873603027</v>
      </c>
      <c r="R158">
        <f t="shared" si="47"/>
        <v>0</v>
      </c>
      <c r="S158">
        <f t="shared" si="69"/>
        <v>-0.1158</v>
      </c>
      <c r="T158" s="36">
        <f t="shared" si="70"/>
        <v>26.4</v>
      </c>
      <c r="U158">
        <f t="shared" si="71"/>
        <v>-0.42838656458135216</v>
      </c>
      <c r="V158" s="26">
        <f t="shared" si="51"/>
        <v>0.42838656458135216</v>
      </c>
      <c r="W158" s="25">
        <f t="shared" si="72"/>
        <v>0.39073320572669012</v>
      </c>
      <c r="X158" s="36">
        <f t="shared" si="73"/>
        <v>24.343744490009509</v>
      </c>
      <c r="Y158">
        <f t="shared" si="74"/>
        <v>0.39073320572669012</v>
      </c>
      <c r="Z158">
        <f t="shared" si="55"/>
        <v>0</v>
      </c>
      <c r="AA158">
        <f t="shared" si="75"/>
        <v>-0.42838656458135216</v>
      </c>
      <c r="AB158">
        <f t="shared" si="57"/>
        <v>0</v>
      </c>
      <c r="AC158">
        <f t="shared" si="76"/>
        <v>0</v>
      </c>
      <c r="AD158">
        <f t="shared" si="77"/>
        <v>0</v>
      </c>
      <c r="AE158">
        <f t="shared" si="78"/>
        <v>1</v>
      </c>
      <c r="AF158">
        <f t="shared" si="79"/>
        <v>1</v>
      </c>
      <c r="AG158" s="2">
        <f t="shared" si="80"/>
        <v>-1.734</v>
      </c>
      <c r="AH158" s="2">
        <f t="shared" si="81"/>
        <v>1.734</v>
      </c>
      <c r="AI158" s="2">
        <f t="shared" si="82"/>
        <v>-2.0659999999999998</v>
      </c>
      <c r="AJ158" s="2">
        <f t="shared" si="83"/>
        <v>2.0659999999999998</v>
      </c>
      <c r="AK158" t="s">
        <v>286</v>
      </c>
      <c r="AL158">
        <v>143.5</v>
      </c>
      <c r="AM158">
        <v>20040331</v>
      </c>
      <c r="AN158" t="s">
        <v>138</v>
      </c>
      <c r="AO158" t="s">
        <v>294</v>
      </c>
      <c r="AP158">
        <v>9806149</v>
      </c>
      <c r="AQ158">
        <v>40</v>
      </c>
      <c r="AR158">
        <v>59.05</v>
      </c>
      <c r="AS158">
        <v>52.05</v>
      </c>
      <c r="AT158">
        <v>10.130000000000001</v>
      </c>
      <c r="AU158">
        <v>9.1</v>
      </c>
      <c r="AV158">
        <v>9.34</v>
      </c>
      <c r="AW158">
        <v>215</v>
      </c>
      <c r="AX158" t="s">
        <v>739</v>
      </c>
      <c r="AY158">
        <v>40</v>
      </c>
      <c r="AZ158">
        <v>5.2</v>
      </c>
      <c r="BA158">
        <v>6.9</v>
      </c>
      <c r="BB158">
        <v>12.1</v>
      </c>
      <c r="BC158">
        <v>0</v>
      </c>
      <c r="BD158">
        <v>3144</v>
      </c>
      <c r="BE158">
        <v>3154</v>
      </c>
      <c r="BF158">
        <v>3149.8</v>
      </c>
      <c r="BG158">
        <v>13.5</v>
      </c>
      <c r="BH158">
        <v>13.8</v>
      </c>
      <c r="BI158">
        <v>13.6</v>
      </c>
      <c r="BJ158">
        <v>2.23</v>
      </c>
      <c r="BK158">
        <v>2.3199999999999998</v>
      </c>
      <c r="BL158">
        <v>2.2799999999999998</v>
      </c>
      <c r="BM158">
        <v>6.7</v>
      </c>
      <c r="BN158">
        <v>7.3</v>
      </c>
      <c r="BO158">
        <v>7.1</v>
      </c>
      <c r="BP158">
        <v>0</v>
      </c>
      <c r="BQ158">
        <v>0</v>
      </c>
      <c r="BR158">
        <v>0</v>
      </c>
      <c r="BS158">
        <v>843</v>
      </c>
      <c r="BT158">
        <v>873</v>
      </c>
      <c r="BU158">
        <v>856</v>
      </c>
      <c r="BV158">
        <v>142.6</v>
      </c>
      <c r="BW158">
        <v>144</v>
      </c>
      <c r="BX158">
        <v>143.5</v>
      </c>
      <c r="BY158">
        <v>87.4</v>
      </c>
      <c r="BZ158">
        <v>88.3</v>
      </c>
      <c r="CA158">
        <v>88.1</v>
      </c>
      <c r="CB158">
        <v>92.9</v>
      </c>
      <c r="CC158">
        <v>93.8</v>
      </c>
      <c r="CD158">
        <v>93.6</v>
      </c>
      <c r="CE158">
        <v>5.2</v>
      </c>
      <c r="CF158">
        <v>5.8</v>
      </c>
      <c r="CG158">
        <v>5.5</v>
      </c>
      <c r="CH158">
        <v>27.1</v>
      </c>
      <c r="CI158">
        <v>32.799999999999997</v>
      </c>
      <c r="CJ158">
        <v>29.1</v>
      </c>
      <c r="CK158">
        <v>276</v>
      </c>
      <c r="CL158">
        <v>276</v>
      </c>
      <c r="CM158">
        <v>276</v>
      </c>
      <c r="CN158">
        <v>10.1</v>
      </c>
      <c r="CO158">
        <v>12.8</v>
      </c>
      <c r="CP158">
        <v>10.3</v>
      </c>
      <c r="CQ158">
        <v>0.4</v>
      </c>
      <c r="CR158">
        <v>0.4</v>
      </c>
      <c r="CS158">
        <v>0.4</v>
      </c>
      <c r="CT158">
        <v>0.5</v>
      </c>
      <c r="CU158">
        <v>0.5</v>
      </c>
      <c r="CV158">
        <v>0.5</v>
      </c>
      <c r="CW158">
        <v>35</v>
      </c>
      <c r="CX158">
        <v>35</v>
      </c>
      <c r="CY158">
        <v>35</v>
      </c>
      <c r="CZ158">
        <v>141.6</v>
      </c>
      <c r="DA158">
        <v>175.6</v>
      </c>
      <c r="DB158">
        <v>154.6</v>
      </c>
      <c r="DC158">
        <v>1660</v>
      </c>
      <c r="DD158">
        <v>720</v>
      </c>
      <c r="DE158">
        <v>540</v>
      </c>
      <c r="DF158">
        <v>1625</v>
      </c>
      <c r="DG158">
        <v>5.33E-2</v>
      </c>
      <c r="DH158">
        <v>5.33E-2</v>
      </c>
      <c r="DI158">
        <v>5.33E-2</v>
      </c>
      <c r="DJ158">
        <v>8.1299999999999997E-2</v>
      </c>
      <c r="DK158">
        <v>8.1299999999999997E-2</v>
      </c>
      <c r="DL158">
        <v>8.1299999999999997E-2</v>
      </c>
      <c r="DM158">
        <v>6.6000000000000003E-2</v>
      </c>
      <c r="DN158">
        <v>6.6000000000000003E-2</v>
      </c>
      <c r="DO158">
        <v>6.6000000000000003E-2</v>
      </c>
      <c r="DP158">
        <v>6.6000000000000003E-2</v>
      </c>
      <c r="DQ158">
        <v>6.6000000000000003E-2</v>
      </c>
      <c r="DR158">
        <v>6.6000000000000003E-2</v>
      </c>
      <c r="DS158">
        <v>5.0799999999999998E-2</v>
      </c>
      <c r="DT158">
        <v>6.6000000000000003E-2</v>
      </c>
      <c r="DU158">
        <v>5.8400000000000001E-2</v>
      </c>
      <c r="DV158">
        <v>0</v>
      </c>
      <c r="DW158">
        <v>12</v>
      </c>
      <c r="DX158">
        <v>4.5699999999999998E-2</v>
      </c>
      <c r="DY158" t="s">
        <v>515</v>
      </c>
      <c r="DZ158" t="s">
        <v>141</v>
      </c>
      <c r="EA158">
        <v>8252</v>
      </c>
      <c r="EB158">
        <v>8231</v>
      </c>
      <c r="EC158">
        <v>1288</v>
      </c>
      <c r="ED158">
        <v>2405</v>
      </c>
      <c r="EE158" t="s">
        <v>142</v>
      </c>
      <c r="EF158" t="s">
        <v>740</v>
      </c>
      <c r="EG158">
        <v>20040402</v>
      </c>
      <c r="EH158" t="s">
        <v>294</v>
      </c>
      <c r="EI158">
        <v>119</v>
      </c>
      <c r="EJ158" t="s">
        <v>143</v>
      </c>
    </row>
    <row r="159" spans="1:140">
      <c r="A159" t="s">
        <v>126</v>
      </c>
      <c r="B159">
        <v>3</v>
      </c>
      <c r="C159">
        <v>3.9</v>
      </c>
      <c r="D159">
        <v>51023</v>
      </c>
      <c r="E159" t="s">
        <v>144</v>
      </c>
      <c r="F159" t="s">
        <v>145</v>
      </c>
      <c r="G159">
        <v>20040415</v>
      </c>
      <c r="H159" t="s">
        <v>491</v>
      </c>
      <c r="I159" t="s">
        <v>295</v>
      </c>
      <c r="J159">
        <v>20040416</v>
      </c>
      <c r="K159" t="s">
        <v>624</v>
      </c>
      <c r="L159">
        <v>45</v>
      </c>
      <c r="N159" s="2">
        <f t="shared" si="66"/>
        <v>0</v>
      </c>
      <c r="O159" s="27">
        <f t="shared" si="67"/>
        <v>-1.8966000000000001</v>
      </c>
      <c r="P159">
        <v>-1.8966000000000001</v>
      </c>
      <c r="Q159">
        <f t="shared" si="68"/>
        <v>-0.63682539098882429</v>
      </c>
      <c r="R159">
        <f t="shared" si="47"/>
        <v>0.63682539098882429</v>
      </c>
      <c r="S159">
        <f t="shared" si="69"/>
        <v>-1.8966000000000001</v>
      </c>
      <c r="T159" s="36">
        <f t="shared" si="70"/>
        <v>23.343238123253641</v>
      </c>
      <c r="U159">
        <f t="shared" si="71"/>
        <v>-0.72202925166508181</v>
      </c>
      <c r="V159" s="26">
        <f t="shared" si="51"/>
        <v>0.72202925166508181</v>
      </c>
      <c r="W159" s="25">
        <f t="shared" si="72"/>
        <v>-1.4682134354186478</v>
      </c>
      <c r="X159" s="36">
        <f t="shared" si="73"/>
        <v>22.934259592007606</v>
      </c>
      <c r="Y159">
        <f t="shared" si="74"/>
        <v>-1.4682134354186478</v>
      </c>
      <c r="Z159">
        <f t="shared" si="55"/>
        <v>0</v>
      </c>
      <c r="AA159">
        <f t="shared" si="75"/>
        <v>-0.72202925166508181</v>
      </c>
      <c r="AB159">
        <f t="shared" si="57"/>
        <v>0</v>
      </c>
      <c r="AC159">
        <f t="shared" si="76"/>
        <v>0</v>
      </c>
      <c r="AD159">
        <f t="shared" si="77"/>
        <v>1</v>
      </c>
      <c r="AE159">
        <f t="shared" si="78"/>
        <v>0</v>
      </c>
      <c r="AF159">
        <f t="shared" si="79"/>
        <v>0</v>
      </c>
      <c r="AG159" s="2">
        <f t="shared" si="80"/>
        <v>-1.734</v>
      </c>
      <c r="AH159" s="2">
        <f t="shared" si="81"/>
        <v>1.734</v>
      </c>
      <c r="AI159" s="2">
        <f t="shared" si="82"/>
        <v>-2.0659999999999998</v>
      </c>
      <c r="AJ159" s="2">
        <f t="shared" si="83"/>
        <v>2.0659999999999998</v>
      </c>
      <c r="AK159" t="s">
        <v>286</v>
      </c>
      <c r="AL159">
        <v>143.5</v>
      </c>
      <c r="AM159">
        <v>20040413</v>
      </c>
      <c r="AN159" t="s">
        <v>138</v>
      </c>
      <c r="AO159" t="s">
        <v>272</v>
      </c>
      <c r="AP159">
        <v>9806249</v>
      </c>
      <c r="AQ159">
        <v>40</v>
      </c>
      <c r="AR159">
        <v>71.819999999999993</v>
      </c>
      <c r="AS159">
        <v>66.42</v>
      </c>
      <c r="AT159">
        <v>10.91</v>
      </c>
      <c r="AU159">
        <v>10.210000000000001</v>
      </c>
      <c r="AV159">
        <v>10.199999999999999</v>
      </c>
      <c r="AW159">
        <v>260</v>
      </c>
      <c r="AX159" t="s">
        <v>747</v>
      </c>
      <c r="AY159">
        <v>40</v>
      </c>
      <c r="AZ159">
        <v>2.1</v>
      </c>
      <c r="BA159">
        <v>1.8</v>
      </c>
      <c r="BB159">
        <v>3.9</v>
      </c>
      <c r="BC159">
        <v>0</v>
      </c>
      <c r="BD159">
        <v>3142</v>
      </c>
      <c r="BE159">
        <v>3158</v>
      </c>
      <c r="BF159">
        <v>3149.8</v>
      </c>
      <c r="BG159">
        <v>13.3</v>
      </c>
      <c r="BH159">
        <v>13.6</v>
      </c>
      <c r="BI159">
        <v>13.4</v>
      </c>
      <c r="BJ159">
        <v>2.1800000000000002</v>
      </c>
      <c r="BK159">
        <v>2.23</v>
      </c>
      <c r="BL159">
        <v>2.2000000000000002</v>
      </c>
      <c r="BM159">
        <v>6.5</v>
      </c>
      <c r="BN159">
        <v>6.7</v>
      </c>
      <c r="BO159">
        <v>6.6</v>
      </c>
      <c r="BP159">
        <v>0</v>
      </c>
      <c r="BQ159">
        <v>0</v>
      </c>
      <c r="BR159">
        <v>0</v>
      </c>
      <c r="BS159">
        <v>824</v>
      </c>
      <c r="BT159">
        <v>872</v>
      </c>
      <c r="BU159">
        <v>847</v>
      </c>
      <c r="BV159">
        <v>142.80000000000001</v>
      </c>
      <c r="BW159">
        <v>144.30000000000001</v>
      </c>
      <c r="BX159">
        <v>143.5</v>
      </c>
      <c r="BY159">
        <v>87.8</v>
      </c>
      <c r="BZ159">
        <v>88.3</v>
      </c>
      <c r="CA159">
        <v>87.9</v>
      </c>
      <c r="CB159">
        <v>93.3</v>
      </c>
      <c r="CC159">
        <v>93.8</v>
      </c>
      <c r="CD159">
        <v>93.6</v>
      </c>
      <c r="CE159">
        <v>5.0999999999999996</v>
      </c>
      <c r="CF159">
        <v>6</v>
      </c>
      <c r="CG159">
        <v>5.7</v>
      </c>
      <c r="CH159">
        <v>25</v>
      </c>
      <c r="CI159">
        <v>30.9</v>
      </c>
      <c r="CJ159">
        <v>27.8</v>
      </c>
      <c r="CK159">
        <v>276</v>
      </c>
      <c r="CL159">
        <v>276</v>
      </c>
      <c r="CM159">
        <v>276</v>
      </c>
      <c r="CN159">
        <v>10.1</v>
      </c>
      <c r="CO159">
        <v>11.8</v>
      </c>
      <c r="CP159">
        <v>10.3</v>
      </c>
      <c r="CQ159">
        <v>0.4</v>
      </c>
      <c r="CR159">
        <v>0.4</v>
      </c>
      <c r="CS159">
        <v>0.4</v>
      </c>
      <c r="CT159">
        <v>0.5</v>
      </c>
      <c r="CU159">
        <v>0.5</v>
      </c>
      <c r="CV159">
        <v>0.5</v>
      </c>
      <c r="CW159">
        <v>35</v>
      </c>
      <c r="CX159">
        <v>35</v>
      </c>
      <c r="CY159">
        <v>35</v>
      </c>
      <c r="CZ159">
        <v>155.69999999999999</v>
      </c>
      <c r="DA159">
        <v>206.7</v>
      </c>
      <c r="DB159">
        <v>186.5</v>
      </c>
      <c r="DC159">
        <v>1660</v>
      </c>
      <c r="DD159">
        <v>720</v>
      </c>
      <c r="DE159">
        <v>540</v>
      </c>
      <c r="DF159">
        <v>1580</v>
      </c>
      <c r="DG159">
        <v>5.0799999999999998E-2</v>
      </c>
      <c r="DH159">
        <v>5.0799999999999998E-2</v>
      </c>
      <c r="DI159">
        <v>5.0799999999999998E-2</v>
      </c>
      <c r="DJ159">
        <v>7.6200000000000004E-2</v>
      </c>
      <c r="DK159">
        <v>7.6200000000000004E-2</v>
      </c>
      <c r="DL159">
        <v>7.6200000000000004E-2</v>
      </c>
      <c r="DM159">
        <v>6.8599999999999994E-2</v>
      </c>
      <c r="DN159">
        <v>6.8599999999999994E-2</v>
      </c>
      <c r="DO159">
        <v>6.8599999999999994E-2</v>
      </c>
      <c r="DP159">
        <v>6.0999999999999999E-2</v>
      </c>
      <c r="DQ159">
        <v>6.0999999999999999E-2</v>
      </c>
      <c r="DR159">
        <v>6.0999999999999999E-2</v>
      </c>
      <c r="DS159">
        <v>5.5899999999999998E-2</v>
      </c>
      <c r="DT159">
        <v>7.6200000000000004E-2</v>
      </c>
      <c r="DU159">
        <v>6.6000000000000003E-2</v>
      </c>
      <c r="DV159">
        <v>0</v>
      </c>
      <c r="DW159">
        <v>9</v>
      </c>
      <c r="DX159">
        <v>3.56E-2</v>
      </c>
      <c r="DY159" t="s">
        <v>748</v>
      </c>
      <c r="DZ159" t="s">
        <v>182</v>
      </c>
      <c r="EA159">
        <v>8252</v>
      </c>
      <c r="EB159">
        <v>8231</v>
      </c>
      <c r="EC159">
        <v>2008</v>
      </c>
      <c r="ED159">
        <v>2405</v>
      </c>
      <c r="EE159" t="s">
        <v>142</v>
      </c>
      <c r="EF159" t="s">
        <v>749</v>
      </c>
      <c r="EG159">
        <v>20040415</v>
      </c>
      <c r="EH159" t="s">
        <v>491</v>
      </c>
      <c r="EI159" t="s">
        <v>302</v>
      </c>
      <c r="EJ159" t="s">
        <v>143</v>
      </c>
    </row>
    <row r="160" spans="1:140">
      <c r="A160" t="s">
        <v>126</v>
      </c>
      <c r="B160">
        <v>3</v>
      </c>
      <c r="C160">
        <v>9</v>
      </c>
      <c r="D160">
        <v>51756</v>
      </c>
      <c r="E160" t="s">
        <v>577</v>
      </c>
      <c r="F160" t="s">
        <v>145</v>
      </c>
      <c r="G160">
        <v>20040419</v>
      </c>
      <c r="H160" t="s">
        <v>579</v>
      </c>
      <c r="I160" t="s">
        <v>236</v>
      </c>
      <c r="J160">
        <v>20040420</v>
      </c>
      <c r="K160">
        <v>20041019</v>
      </c>
      <c r="L160">
        <v>46</v>
      </c>
      <c r="N160" s="2">
        <f t="shared" si="66"/>
        <v>0</v>
      </c>
      <c r="O160" s="27">
        <f t="shared" si="67"/>
        <v>-1.3127</v>
      </c>
      <c r="P160">
        <v>-1.3127</v>
      </c>
      <c r="Q160">
        <f t="shared" si="68"/>
        <v>-0.77200031279105941</v>
      </c>
      <c r="R160">
        <f t="shared" si="47"/>
        <v>0.77200031279105941</v>
      </c>
      <c r="S160">
        <f t="shared" si="69"/>
        <v>-0.67587460901117569</v>
      </c>
      <c r="T160" s="36">
        <f t="shared" si="70"/>
        <v>22.694398498602915</v>
      </c>
      <c r="U160">
        <f t="shared" si="71"/>
        <v>-0.84016340133206546</v>
      </c>
      <c r="V160" s="26">
        <f t="shared" si="51"/>
        <v>0.84016340133206546</v>
      </c>
      <c r="W160" s="25">
        <f t="shared" si="72"/>
        <v>-0.59067074833491817</v>
      </c>
      <c r="X160" s="36">
        <f t="shared" si="73"/>
        <v>22.367215673606083</v>
      </c>
      <c r="Y160">
        <f t="shared" si="74"/>
        <v>-0.59067074833491817</v>
      </c>
      <c r="Z160">
        <f t="shared" si="55"/>
        <v>0</v>
      </c>
      <c r="AA160">
        <f t="shared" si="75"/>
        <v>-0.84016340133206546</v>
      </c>
      <c r="AB160">
        <f t="shared" si="57"/>
        <v>0</v>
      </c>
      <c r="AC160">
        <f t="shared" si="76"/>
        <v>0</v>
      </c>
      <c r="AD160">
        <f t="shared" si="77"/>
        <v>0</v>
      </c>
      <c r="AE160">
        <f t="shared" si="78"/>
        <v>0</v>
      </c>
      <c r="AF160">
        <f t="shared" si="79"/>
        <v>0</v>
      </c>
      <c r="AG160" s="2">
        <f t="shared" si="80"/>
        <v>-1.734</v>
      </c>
      <c r="AH160" s="2">
        <f t="shared" si="81"/>
        <v>1.734</v>
      </c>
      <c r="AI160" s="2">
        <f t="shared" si="82"/>
        <v>-2.0659999999999998</v>
      </c>
      <c r="AJ160" s="2">
        <f t="shared" si="83"/>
        <v>2.0659999999999998</v>
      </c>
      <c r="AK160" t="s">
        <v>286</v>
      </c>
      <c r="AL160">
        <v>143.5</v>
      </c>
      <c r="AM160">
        <v>20040417</v>
      </c>
      <c r="AN160" t="s">
        <v>138</v>
      </c>
      <c r="AO160" t="s">
        <v>320</v>
      </c>
      <c r="AP160">
        <v>9806249</v>
      </c>
      <c r="AQ160">
        <v>40</v>
      </c>
      <c r="AR160">
        <v>58.81</v>
      </c>
      <c r="AS160">
        <v>52.73</v>
      </c>
      <c r="AT160">
        <v>10.17</v>
      </c>
      <c r="AU160">
        <v>9.2100000000000009</v>
      </c>
      <c r="AV160">
        <v>9.1999999999999993</v>
      </c>
      <c r="AW160">
        <v>240</v>
      </c>
      <c r="AX160" t="s">
        <v>750</v>
      </c>
      <c r="AY160">
        <v>40</v>
      </c>
      <c r="AZ160">
        <v>4.7</v>
      </c>
      <c r="BA160">
        <v>4.3</v>
      </c>
      <c r="BB160">
        <v>9</v>
      </c>
      <c r="BC160">
        <v>0</v>
      </c>
      <c r="BD160">
        <v>3142</v>
      </c>
      <c r="BE160">
        <v>3152</v>
      </c>
      <c r="BF160">
        <v>3147.8</v>
      </c>
      <c r="BG160">
        <v>13.4</v>
      </c>
      <c r="BH160">
        <v>13.5</v>
      </c>
      <c r="BI160">
        <v>13.5</v>
      </c>
      <c r="BJ160">
        <v>2.21</v>
      </c>
      <c r="BK160">
        <v>2.25</v>
      </c>
      <c r="BL160">
        <v>2.23</v>
      </c>
      <c r="BM160">
        <v>6.7</v>
      </c>
      <c r="BN160">
        <v>7.3</v>
      </c>
      <c r="BO160">
        <v>7</v>
      </c>
      <c r="BP160">
        <v>0</v>
      </c>
      <c r="BQ160">
        <v>0</v>
      </c>
      <c r="BR160">
        <v>0</v>
      </c>
      <c r="BS160">
        <v>831</v>
      </c>
      <c r="BT160">
        <v>861</v>
      </c>
      <c r="BU160">
        <v>848</v>
      </c>
      <c r="BV160">
        <v>142.69999999999999</v>
      </c>
      <c r="BW160">
        <v>144.30000000000001</v>
      </c>
      <c r="BX160">
        <v>143.30000000000001</v>
      </c>
      <c r="BY160">
        <v>87.8</v>
      </c>
      <c r="BZ160">
        <v>88.6</v>
      </c>
      <c r="CA160">
        <v>88.2</v>
      </c>
      <c r="CB160">
        <v>93.5</v>
      </c>
      <c r="CC160">
        <v>93.8</v>
      </c>
      <c r="CD160">
        <v>93.7</v>
      </c>
      <c r="CE160">
        <v>5.3</v>
      </c>
      <c r="CF160">
        <v>5.9</v>
      </c>
      <c r="CG160">
        <v>5.6</v>
      </c>
      <c r="CH160">
        <v>26.6</v>
      </c>
      <c r="CI160">
        <v>28.7</v>
      </c>
      <c r="CJ160">
        <v>27.7</v>
      </c>
      <c r="CK160">
        <v>276</v>
      </c>
      <c r="CL160">
        <v>276</v>
      </c>
      <c r="CM160">
        <v>276</v>
      </c>
      <c r="CN160">
        <v>10.1</v>
      </c>
      <c r="CO160">
        <v>10.1</v>
      </c>
      <c r="CP160">
        <v>10.1</v>
      </c>
      <c r="CQ160">
        <v>0.4</v>
      </c>
      <c r="CR160">
        <v>0.6</v>
      </c>
      <c r="CS160">
        <v>0.5</v>
      </c>
      <c r="CT160">
        <v>0.5</v>
      </c>
      <c r="CU160">
        <v>0.5</v>
      </c>
      <c r="CV160">
        <v>0.5</v>
      </c>
      <c r="CW160">
        <v>35</v>
      </c>
      <c r="CX160">
        <v>35</v>
      </c>
      <c r="CY160">
        <v>35</v>
      </c>
      <c r="CZ160">
        <v>141.6</v>
      </c>
      <c r="DA160">
        <v>181.2</v>
      </c>
      <c r="DB160">
        <v>157.9</v>
      </c>
      <c r="DC160">
        <v>1660</v>
      </c>
      <c r="DD160">
        <v>720</v>
      </c>
      <c r="DE160">
        <v>540</v>
      </c>
      <c r="DF160">
        <v>1600</v>
      </c>
      <c r="DG160">
        <v>6.0999999999999999E-2</v>
      </c>
      <c r="DH160">
        <v>6.0999999999999999E-2</v>
      </c>
      <c r="DI160">
        <v>6.0999999999999999E-2</v>
      </c>
      <c r="DJ160">
        <v>8.6400000000000005E-2</v>
      </c>
      <c r="DK160">
        <v>8.6400000000000005E-2</v>
      </c>
      <c r="DL160">
        <v>8.6400000000000005E-2</v>
      </c>
      <c r="DM160">
        <v>6.8599999999999994E-2</v>
      </c>
      <c r="DN160">
        <v>6.8599999999999994E-2</v>
      </c>
      <c r="DO160">
        <v>6.8599999999999994E-2</v>
      </c>
      <c r="DP160">
        <v>6.0999999999999999E-2</v>
      </c>
      <c r="DQ160">
        <v>6.0999999999999999E-2</v>
      </c>
      <c r="DR160">
        <v>6.0999999999999999E-2</v>
      </c>
      <c r="DS160">
        <v>5.5899999999999998E-2</v>
      </c>
      <c r="DT160">
        <v>7.6200000000000004E-2</v>
      </c>
      <c r="DU160">
        <v>6.6000000000000003E-2</v>
      </c>
      <c r="DV160">
        <v>0</v>
      </c>
      <c r="DW160">
        <v>10</v>
      </c>
      <c r="DX160">
        <v>5.33E-2</v>
      </c>
      <c r="DY160" t="s">
        <v>748</v>
      </c>
      <c r="DZ160" t="s">
        <v>182</v>
      </c>
      <c r="EA160">
        <v>8252</v>
      </c>
      <c r="EB160">
        <v>8231</v>
      </c>
      <c r="EC160" t="s">
        <v>751</v>
      </c>
      <c r="ED160" t="s">
        <v>516</v>
      </c>
      <c r="EE160" t="s">
        <v>142</v>
      </c>
      <c r="EF160" t="s">
        <v>752</v>
      </c>
      <c r="EG160">
        <v>20040419</v>
      </c>
      <c r="EH160" t="s">
        <v>579</v>
      </c>
      <c r="EI160" t="s">
        <v>302</v>
      </c>
      <c r="EJ160" t="s">
        <v>143</v>
      </c>
    </row>
    <row r="161" spans="1:140">
      <c r="A161" t="s">
        <v>126</v>
      </c>
      <c r="B161">
        <v>4</v>
      </c>
      <c r="C161">
        <v>9.1999999999999993</v>
      </c>
      <c r="D161">
        <v>51757</v>
      </c>
      <c r="E161" t="s">
        <v>577</v>
      </c>
      <c r="F161" t="s">
        <v>145</v>
      </c>
      <c r="G161">
        <v>20040721</v>
      </c>
      <c r="H161" t="s">
        <v>732</v>
      </c>
      <c r="I161" t="s">
        <v>236</v>
      </c>
      <c r="J161">
        <v>20040722</v>
      </c>
      <c r="K161">
        <v>20050121</v>
      </c>
      <c r="L161">
        <v>47</v>
      </c>
      <c r="N161" s="2">
        <f t="shared" si="66"/>
        <v>0</v>
      </c>
      <c r="O161" s="27">
        <f t="shared" si="67"/>
        <v>-1.21</v>
      </c>
      <c r="P161">
        <v>-1.21</v>
      </c>
      <c r="Q161">
        <f t="shared" si="68"/>
        <v>-0.85960025023284758</v>
      </c>
      <c r="R161">
        <f t="shared" si="47"/>
        <v>0.85960025023284758</v>
      </c>
      <c r="S161">
        <f t="shared" si="69"/>
        <v>-0.43799968720894056</v>
      </c>
      <c r="T161" s="36">
        <f t="shared" si="70"/>
        <v>22.273918798882331</v>
      </c>
      <c r="U161">
        <f t="shared" si="71"/>
        <v>-0.91413072106565241</v>
      </c>
      <c r="V161" s="26">
        <f t="shared" si="51"/>
        <v>0.91413072106565241</v>
      </c>
      <c r="W161" s="25">
        <f t="shared" si="72"/>
        <v>-0.3698365986679345</v>
      </c>
      <c r="X161" s="36">
        <f t="shared" si="73"/>
        <v>22.012172538884869</v>
      </c>
      <c r="Y161">
        <f t="shared" si="74"/>
        <v>-0.3698365986679345</v>
      </c>
      <c r="Z161">
        <f t="shared" si="55"/>
        <v>0</v>
      </c>
      <c r="AA161">
        <f t="shared" si="75"/>
        <v>-0.91413072106565241</v>
      </c>
      <c r="AB161">
        <f t="shared" si="57"/>
        <v>0</v>
      </c>
      <c r="AC161">
        <f t="shared" si="76"/>
        <v>0</v>
      </c>
      <c r="AD161">
        <f t="shared" si="77"/>
        <v>0</v>
      </c>
      <c r="AE161">
        <f t="shared" si="78"/>
        <v>0</v>
      </c>
      <c r="AF161">
        <f t="shared" si="79"/>
        <v>1</v>
      </c>
      <c r="AG161" s="2">
        <f t="shared" si="80"/>
        <v>-1.734</v>
      </c>
      <c r="AH161" s="2">
        <f t="shared" si="81"/>
        <v>1.734</v>
      </c>
      <c r="AI161" s="2">
        <f t="shared" si="82"/>
        <v>-2.0659999999999998</v>
      </c>
      <c r="AJ161" s="2">
        <f t="shared" si="83"/>
        <v>2.0659999999999998</v>
      </c>
      <c r="AK161" t="s">
        <v>286</v>
      </c>
      <c r="AL161">
        <v>143.5</v>
      </c>
      <c r="AM161">
        <v>20040719</v>
      </c>
      <c r="AN161" t="s">
        <v>138</v>
      </c>
      <c r="AO161" t="s">
        <v>665</v>
      </c>
      <c r="AP161">
        <v>9806249</v>
      </c>
      <c r="AQ161">
        <v>40</v>
      </c>
      <c r="AR161">
        <v>59.09</v>
      </c>
      <c r="AS161">
        <v>52.08</v>
      </c>
      <c r="AT161">
        <v>10.199999999999999</v>
      </c>
      <c r="AU161">
        <v>9.15</v>
      </c>
      <c r="AV161">
        <v>9.35</v>
      </c>
      <c r="AW161">
        <v>400</v>
      </c>
      <c r="AX161" t="s">
        <v>765</v>
      </c>
      <c r="AY161">
        <v>40</v>
      </c>
      <c r="AZ161">
        <v>4.5</v>
      </c>
      <c r="BA161">
        <v>4.7</v>
      </c>
      <c r="BB161">
        <v>9.1999999999999993</v>
      </c>
      <c r="BC161">
        <v>0</v>
      </c>
      <c r="BD161">
        <v>3147</v>
      </c>
      <c r="BE161">
        <v>3158</v>
      </c>
      <c r="BF161">
        <v>3151.5</v>
      </c>
      <c r="BG161">
        <v>13.1</v>
      </c>
      <c r="BH161">
        <v>13.5</v>
      </c>
      <c r="BI161">
        <v>13.2</v>
      </c>
      <c r="BJ161">
        <v>2.15</v>
      </c>
      <c r="BK161">
        <v>2.29</v>
      </c>
      <c r="BL161">
        <v>2.21</v>
      </c>
      <c r="BM161">
        <v>5.5</v>
      </c>
      <c r="BN161">
        <v>6.5</v>
      </c>
      <c r="BO161">
        <v>6</v>
      </c>
      <c r="BP161">
        <v>0</v>
      </c>
      <c r="BQ161">
        <v>0</v>
      </c>
      <c r="BR161">
        <v>0</v>
      </c>
      <c r="BS161">
        <v>826</v>
      </c>
      <c r="BT161">
        <v>863</v>
      </c>
      <c r="BU161">
        <v>844</v>
      </c>
      <c r="BV161">
        <v>143.19999999999999</v>
      </c>
      <c r="BW161">
        <v>143.80000000000001</v>
      </c>
      <c r="BX161">
        <v>143.5</v>
      </c>
      <c r="BY161">
        <v>87.6</v>
      </c>
      <c r="BZ161">
        <v>88.2</v>
      </c>
      <c r="CA161">
        <v>87.9</v>
      </c>
      <c r="CB161">
        <v>93</v>
      </c>
      <c r="CC161">
        <v>93.8</v>
      </c>
      <c r="CD161">
        <v>93.5</v>
      </c>
      <c r="CE161">
        <v>5.2</v>
      </c>
      <c r="CF161">
        <v>6</v>
      </c>
      <c r="CG161">
        <v>5.6</v>
      </c>
      <c r="CH161">
        <v>24.6</v>
      </c>
      <c r="CI161">
        <v>31.1</v>
      </c>
      <c r="CJ161">
        <v>27.4</v>
      </c>
      <c r="CK161">
        <v>276</v>
      </c>
      <c r="CL161">
        <v>276</v>
      </c>
      <c r="CM161">
        <v>276</v>
      </c>
      <c r="CN161">
        <v>8.1</v>
      </c>
      <c r="CO161">
        <v>10.1</v>
      </c>
      <c r="CP161">
        <v>9.5</v>
      </c>
      <c r="CQ161">
        <v>0.4</v>
      </c>
      <c r="CR161">
        <v>0.4</v>
      </c>
      <c r="CS161">
        <v>0.4</v>
      </c>
      <c r="CT161">
        <v>0.5</v>
      </c>
      <c r="CU161">
        <v>0.5</v>
      </c>
      <c r="CV161">
        <v>0.5</v>
      </c>
      <c r="CW161">
        <v>35</v>
      </c>
      <c r="CX161">
        <v>35</v>
      </c>
      <c r="CY161">
        <v>35</v>
      </c>
      <c r="CZ161">
        <v>121.8</v>
      </c>
      <c r="DA161">
        <v>164.2</v>
      </c>
      <c r="DB161">
        <v>143.6</v>
      </c>
      <c r="DC161">
        <v>1660</v>
      </c>
      <c r="DD161">
        <v>720</v>
      </c>
      <c r="DE161">
        <v>540</v>
      </c>
      <c r="DF161">
        <v>1440</v>
      </c>
      <c r="DG161">
        <v>6.8599999999999994E-2</v>
      </c>
      <c r="DH161">
        <v>6.8599999999999994E-2</v>
      </c>
      <c r="DI161">
        <v>6.8599999999999994E-2</v>
      </c>
      <c r="DJ161">
        <v>8.6400000000000005E-2</v>
      </c>
      <c r="DK161">
        <v>8.6400000000000005E-2</v>
      </c>
      <c r="DL161">
        <v>8.6400000000000005E-2</v>
      </c>
      <c r="DM161">
        <v>6.6000000000000003E-2</v>
      </c>
      <c r="DN161">
        <v>6.6000000000000003E-2</v>
      </c>
      <c r="DO161">
        <v>6.6000000000000003E-2</v>
      </c>
      <c r="DP161">
        <v>6.6000000000000003E-2</v>
      </c>
      <c r="DQ161">
        <v>6.6000000000000003E-2</v>
      </c>
      <c r="DR161">
        <v>6.6000000000000003E-2</v>
      </c>
      <c r="DS161">
        <v>5.0799999999999998E-2</v>
      </c>
      <c r="DT161">
        <v>6.6000000000000003E-2</v>
      </c>
      <c r="DU161">
        <v>5.8400000000000001E-2</v>
      </c>
      <c r="DV161">
        <v>0</v>
      </c>
      <c r="DW161">
        <v>11</v>
      </c>
      <c r="DX161">
        <v>4.0599999999999997E-2</v>
      </c>
      <c r="DY161" t="s">
        <v>515</v>
      </c>
      <c r="DZ161" t="s">
        <v>141</v>
      </c>
      <c r="EA161">
        <v>8252</v>
      </c>
      <c r="EB161">
        <v>8231</v>
      </c>
      <c r="EC161">
        <v>1288</v>
      </c>
      <c r="ED161" t="s">
        <v>403</v>
      </c>
      <c r="EE161" t="s">
        <v>142</v>
      </c>
      <c r="EF161" t="s">
        <v>766</v>
      </c>
      <c r="EG161">
        <v>20040721</v>
      </c>
      <c r="EH161" t="s">
        <v>732</v>
      </c>
      <c r="EI161">
        <v>119</v>
      </c>
      <c r="EJ161" t="s">
        <v>143</v>
      </c>
    </row>
    <row r="162" spans="1:140">
      <c r="A162" t="s">
        <v>126</v>
      </c>
      <c r="B162">
        <v>3</v>
      </c>
      <c r="C162">
        <v>13.4</v>
      </c>
      <c r="D162">
        <v>51155</v>
      </c>
      <c r="E162">
        <v>1009</v>
      </c>
      <c r="F162" t="s">
        <v>145</v>
      </c>
      <c r="G162">
        <v>20040805</v>
      </c>
      <c r="H162" t="s">
        <v>349</v>
      </c>
      <c r="I162" t="s">
        <v>236</v>
      </c>
      <c r="J162">
        <v>20040805</v>
      </c>
      <c r="K162">
        <v>20050205</v>
      </c>
      <c r="L162">
        <v>48</v>
      </c>
      <c r="N162" s="2">
        <f t="shared" si="66"/>
        <v>0</v>
      </c>
      <c r="O162" s="27">
        <f t="shared" si="67"/>
        <v>0.3</v>
      </c>
      <c r="P162">
        <v>0.3</v>
      </c>
      <c r="Q162">
        <f t="shared" si="68"/>
        <v>-0.62768020018627801</v>
      </c>
      <c r="R162">
        <f t="shared" si="47"/>
        <v>0.62768020018627801</v>
      </c>
      <c r="S162">
        <f t="shared" si="69"/>
        <v>1.1596002502328475</v>
      </c>
      <c r="T162" s="36">
        <f t="shared" si="70"/>
        <v>23.387135039105864</v>
      </c>
      <c r="U162">
        <f t="shared" si="71"/>
        <v>-0.67130457685252187</v>
      </c>
      <c r="V162" s="26">
        <f t="shared" si="51"/>
        <v>0.67130457685252187</v>
      </c>
      <c r="W162" s="25">
        <f t="shared" si="72"/>
        <v>1.2141307210656525</v>
      </c>
      <c r="X162" s="36">
        <f t="shared" si="73"/>
        <v>23.177738031107893</v>
      </c>
      <c r="Y162">
        <f t="shared" si="74"/>
        <v>1.2141307210656525</v>
      </c>
      <c r="Z162">
        <f t="shared" si="55"/>
        <v>0</v>
      </c>
      <c r="AA162">
        <f t="shared" si="75"/>
        <v>-0.67130457685252187</v>
      </c>
      <c r="AB162">
        <f t="shared" si="57"/>
        <v>0</v>
      </c>
      <c r="AC162">
        <f t="shared" si="76"/>
        <v>0</v>
      </c>
      <c r="AD162">
        <f t="shared" si="77"/>
        <v>0</v>
      </c>
      <c r="AE162">
        <f t="shared" si="78"/>
        <v>0</v>
      </c>
      <c r="AF162">
        <f t="shared" si="79"/>
        <v>0</v>
      </c>
      <c r="AG162" s="2">
        <f t="shared" si="80"/>
        <v>-1.734</v>
      </c>
      <c r="AH162" s="2">
        <f t="shared" si="81"/>
        <v>1.734</v>
      </c>
      <c r="AI162" s="2">
        <f t="shared" si="82"/>
        <v>-2.0659999999999998</v>
      </c>
      <c r="AJ162" s="2">
        <f t="shared" si="83"/>
        <v>2.0659999999999998</v>
      </c>
      <c r="AK162" t="s">
        <v>286</v>
      </c>
      <c r="AL162">
        <v>143.5</v>
      </c>
      <c r="AM162">
        <v>20040803</v>
      </c>
      <c r="AN162" t="s">
        <v>138</v>
      </c>
      <c r="AO162" t="s">
        <v>715</v>
      </c>
      <c r="AP162">
        <v>9806249</v>
      </c>
      <c r="AQ162">
        <v>40</v>
      </c>
      <c r="AR162">
        <v>63.93</v>
      </c>
      <c r="AS162">
        <v>55.62</v>
      </c>
      <c r="AT162">
        <v>10.54</v>
      </c>
      <c r="AU162">
        <v>9.3000000000000007</v>
      </c>
      <c r="AV162">
        <v>9.52</v>
      </c>
      <c r="AW162">
        <v>265</v>
      </c>
      <c r="AX162" t="s">
        <v>767</v>
      </c>
      <c r="AY162">
        <v>40</v>
      </c>
      <c r="AZ162">
        <v>5.3</v>
      </c>
      <c r="BA162">
        <v>8.1</v>
      </c>
      <c r="BB162">
        <v>13.4</v>
      </c>
      <c r="BC162">
        <v>0</v>
      </c>
      <c r="BD162">
        <v>3149</v>
      </c>
      <c r="BE162">
        <v>3158</v>
      </c>
      <c r="BF162">
        <v>3154.3</v>
      </c>
      <c r="BG162">
        <v>13.4</v>
      </c>
      <c r="BH162">
        <v>13.5</v>
      </c>
      <c r="BI162">
        <v>13.5</v>
      </c>
      <c r="BJ162">
        <v>2.2000000000000002</v>
      </c>
      <c r="BK162">
        <v>2.2999999999999998</v>
      </c>
      <c r="BL162">
        <v>2.2400000000000002</v>
      </c>
      <c r="BM162">
        <v>6.5</v>
      </c>
      <c r="BN162">
        <v>7.2</v>
      </c>
      <c r="BO162">
        <v>7</v>
      </c>
      <c r="BP162">
        <v>0</v>
      </c>
      <c r="BQ162">
        <v>0</v>
      </c>
      <c r="BR162">
        <v>0</v>
      </c>
      <c r="BS162">
        <v>829</v>
      </c>
      <c r="BT162">
        <v>869</v>
      </c>
      <c r="BU162">
        <v>850</v>
      </c>
      <c r="BV162">
        <v>142.5</v>
      </c>
      <c r="BW162">
        <v>144.1</v>
      </c>
      <c r="BX162">
        <v>143.5</v>
      </c>
      <c r="BY162">
        <v>86.9</v>
      </c>
      <c r="BZ162">
        <v>88.4</v>
      </c>
      <c r="CA162">
        <v>87.9</v>
      </c>
      <c r="CB162">
        <v>92.8</v>
      </c>
      <c r="CC162">
        <v>94</v>
      </c>
      <c r="CD162">
        <v>93.5</v>
      </c>
      <c r="CE162">
        <v>5.0999999999999996</v>
      </c>
      <c r="CF162">
        <v>5.9</v>
      </c>
      <c r="CG162">
        <v>5.6</v>
      </c>
      <c r="CH162">
        <v>25.4</v>
      </c>
      <c r="CI162">
        <v>30.1</v>
      </c>
      <c r="CJ162">
        <v>27.5</v>
      </c>
      <c r="CK162">
        <v>276</v>
      </c>
      <c r="CL162">
        <v>276</v>
      </c>
      <c r="CM162">
        <v>276</v>
      </c>
      <c r="CN162">
        <v>10.1</v>
      </c>
      <c r="CO162">
        <v>10.1</v>
      </c>
      <c r="CP162">
        <v>10.1</v>
      </c>
      <c r="CQ162">
        <v>0.4</v>
      </c>
      <c r="CR162">
        <v>0.5</v>
      </c>
      <c r="CS162">
        <v>0.5</v>
      </c>
      <c r="CT162">
        <v>0.5</v>
      </c>
      <c r="CU162">
        <v>0.5</v>
      </c>
      <c r="CV162">
        <v>0.5</v>
      </c>
      <c r="CW162">
        <v>35</v>
      </c>
      <c r="CX162">
        <v>35</v>
      </c>
      <c r="CY162">
        <v>35</v>
      </c>
      <c r="CZ162">
        <v>189.7</v>
      </c>
      <c r="DA162">
        <v>237.9</v>
      </c>
      <c r="DB162">
        <v>217.3</v>
      </c>
      <c r="DC162">
        <v>1660</v>
      </c>
      <c r="DD162">
        <v>720</v>
      </c>
      <c r="DE162">
        <v>540</v>
      </c>
      <c r="DF162">
        <v>1575</v>
      </c>
      <c r="DG162">
        <v>5.8400000000000001E-2</v>
      </c>
      <c r="DH162">
        <v>5.8400000000000001E-2</v>
      </c>
      <c r="DI162">
        <v>5.8400000000000001E-2</v>
      </c>
      <c r="DJ162">
        <v>8.6400000000000005E-2</v>
      </c>
      <c r="DK162">
        <v>8.6400000000000005E-2</v>
      </c>
      <c r="DL162">
        <v>8.6400000000000005E-2</v>
      </c>
      <c r="DM162">
        <v>6.8599999999999994E-2</v>
      </c>
      <c r="DN162">
        <v>6.8599999999999994E-2</v>
      </c>
      <c r="DO162">
        <v>6.8599999999999994E-2</v>
      </c>
      <c r="DP162">
        <v>6.0999999999999999E-2</v>
      </c>
      <c r="DQ162">
        <v>6.0999999999999999E-2</v>
      </c>
      <c r="DR162">
        <v>6.0999999999999999E-2</v>
      </c>
      <c r="DS162">
        <v>5.5899999999999998E-2</v>
      </c>
      <c r="DT162">
        <v>7.6200000000000004E-2</v>
      </c>
      <c r="DU162">
        <v>6.6000000000000003E-2</v>
      </c>
      <c r="DV162">
        <v>0</v>
      </c>
      <c r="DW162">
        <v>2</v>
      </c>
      <c r="DX162">
        <v>4.3200000000000002E-2</v>
      </c>
      <c r="DY162" t="s">
        <v>748</v>
      </c>
      <c r="DZ162" t="s">
        <v>182</v>
      </c>
      <c r="EA162">
        <v>8252</v>
      </c>
      <c r="EB162">
        <v>8231</v>
      </c>
      <c r="EC162">
        <v>2008</v>
      </c>
      <c r="ED162" t="s">
        <v>619</v>
      </c>
      <c r="EE162" t="s">
        <v>142</v>
      </c>
      <c r="EF162">
        <v>108</v>
      </c>
      <c r="EG162">
        <v>20040805</v>
      </c>
      <c r="EH162" t="s">
        <v>349</v>
      </c>
      <c r="EI162" t="s">
        <v>302</v>
      </c>
      <c r="EJ162" t="s">
        <v>143</v>
      </c>
    </row>
    <row r="163" spans="1:140">
      <c r="A163" t="s">
        <v>126</v>
      </c>
      <c r="B163">
        <v>4</v>
      </c>
      <c r="C163">
        <v>14.1</v>
      </c>
      <c r="D163">
        <v>52644</v>
      </c>
      <c r="E163">
        <v>1009</v>
      </c>
      <c r="F163" t="s">
        <v>145</v>
      </c>
      <c r="G163">
        <v>20050105</v>
      </c>
      <c r="H163" t="s">
        <v>536</v>
      </c>
      <c r="I163" t="s">
        <v>236</v>
      </c>
      <c r="J163">
        <v>20050106</v>
      </c>
      <c r="K163">
        <v>20050705</v>
      </c>
      <c r="L163">
        <v>49</v>
      </c>
      <c r="N163" s="2">
        <f t="shared" si="66"/>
        <v>0</v>
      </c>
      <c r="O163" s="27">
        <f t="shared" si="67"/>
        <v>0.65</v>
      </c>
      <c r="P163">
        <v>0.65</v>
      </c>
      <c r="Q163">
        <f t="shared" si="68"/>
        <v>-0.37214416014902241</v>
      </c>
      <c r="R163">
        <f t="shared" si="47"/>
        <v>0</v>
      </c>
      <c r="S163">
        <f t="shared" si="69"/>
        <v>1.2776802001862779</v>
      </c>
      <c r="T163" s="36">
        <f t="shared" si="70"/>
        <v>26.4</v>
      </c>
      <c r="U163">
        <f t="shared" si="71"/>
        <v>-0.40704366148201754</v>
      </c>
      <c r="V163" s="26">
        <f t="shared" si="51"/>
        <v>0.40704366148201754</v>
      </c>
      <c r="W163" s="25">
        <f t="shared" si="72"/>
        <v>1.3213045768525218</v>
      </c>
      <c r="X163" s="36">
        <f t="shared" si="73"/>
        <v>24.446190424886314</v>
      </c>
      <c r="Y163">
        <f t="shared" si="74"/>
        <v>1.3213045768525218</v>
      </c>
      <c r="Z163">
        <f t="shared" si="55"/>
        <v>0</v>
      </c>
      <c r="AA163">
        <f t="shared" si="75"/>
        <v>-0.40704366148201754</v>
      </c>
      <c r="AB163">
        <f t="shared" si="57"/>
        <v>0</v>
      </c>
      <c r="AC163">
        <f t="shared" si="76"/>
        <v>0</v>
      </c>
      <c r="AD163">
        <f t="shared" si="77"/>
        <v>0</v>
      </c>
      <c r="AE163">
        <f t="shared" si="78"/>
        <v>0</v>
      </c>
      <c r="AF163">
        <f t="shared" si="79"/>
        <v>0</v>
      </c>
      <c r="AG163" s="2">
        <f t="shared" si="80"/>
        <v>-1.734</v>
      </c>
      <c r="AH163" s="2">
        <f t="shared" si="81"/>
        <v>1.734</v>
      </c>
      <c r="AI163" s="2">
        <f t="shared" si="82"/>
        <v>-2.0659999999999998</v>
      </c>
      <c r="AJ163" s="2">
        <f t="shared" si="83"/>
        <v>2.0659999999999998</v>
      </c>
      <c r="AK163" t="s">
        <v>286</v>
      </c>
      <c r="AL163">
        <v>143.5</v>
      </c>
      <c r="AM163">
        <v>20050103</v>
      </c>
      <c r="AN163" t="s">
        <v>138</v>
      </c>
      <c r="AO163" t="s">
        <v>211</v>
      </c>
      <c r="AP163">
        <v>9806249</v>
      </c>
      <c r="AQ163">
        <v>40</v>
      </c>
      <c r="AR163">
        <v>63.98</v>
      </c>
      <c r="AS163" t="s">
        <v>165</v>
      </c>
      <c r="AT163">
        <v>10.49</v>
      </c>
      <c r="AU163">
        <v>9.5299999999999994</v>
      </c>
      <c r="AV163">
        <v>9.65</v>
      </c>
      <c r="AW163">
        <v>230</v>
      </c>
      <c r="AX163" t="s">
        <v>781</v>
      </c>
      <c r="AY163">
        <v>40</v>
      </c>
      <c r="AZ163">
        <v>6.8</v>
      </c>
      <c r="BA163">
        <v>7.3</v>
      </c>
      <c r="BB163">
        <v>14.1</v>
      </c>
      <c r="BC163">
        <v>0</v>
      </c>
      <c r="BD163">
        <v>3143</v>
      </c>
      <c r="BE163">
        <v>3150</v>
      </c>
      <c r="BF163">
        <v>3146.6</v>
      </c>
      <c r="BG163">
        <v>13.3</v>
      </c>
      <c r="BH163">
        <v>13.5</v>
      </c>
      <c r="BI163">
        <v>13.4</v>
      </c>
      <c r="BJ163">
        <v>2.21</v>
      </c>
      <c r="BK163">
        <v>2.2999999999999998</v>
      </c>
      <c r="BL163">
        <v>2.25</v>
      </c>
      <c r="BM163">
        <v>6.1</v>
      </c>
      <c r="BN163">
        <v>6.4</v>
      </c>
      <c r="BO163">
        <v>6.3</v>
      </c>
      <c r="BP163" t="s">
        <v>168</v>
      </c>
      <c r="BQ163" t="s">
        <v>168</v>
      </c>
      <c r="BR163" t="s">
        <v>168</v>
      </c>
      <c r="BS163">
        <v>838</v>
      </c>
      <c r="BT163">
        <v>859</v>
      </c>
      <c r="BU163">
        <v>849</v>
      </c>
      <c r="BV163">
        <v>143.1</v>
      </c>
      <c r="BW163">
        <v>143.69999999999999</v>
      </c>
      <c r="BX163">
        <v>143.5</v>
      </c>
      <c r="BY163">
        <v>87.4</v>
      </c>
      <c r="BZ163">
        <v>88.2</v>
      </c>
      <c r="CA163">
        <v>88</v>
      </c>
      <c r="CB163">
        <v>92.9</v>
      </c>
      <c r="CC163">
        <v>93.7</v>
      </c>
      <c r="CD163">
        <v>93.4</v>
      </c>
      <c r="CE163">
        <v>5.3</v>
      </c>
      <c r="CF163">
        <v>5.7</v>
      </c>
      <c r="CG163">
        <v>5.4</v>
      </c>
      <c r="CH163">
        <v>27.3</v>
      </c>
      <c r="CI163">
        <v>32.6</v>
      </c>
      <c r="CJ163">
        <v>29.2</v>
      </c>
      <c r="CK163">
        <v>276</v>
      </c>
      <c r="CL163">
        <v>276</v>
      </c>
      <c r="CM163">
        <v>276</v>
      </c>
      <c r="CN163">
        <v>10.1</v>
      </c>
      <c r="CO163">
        <v>10.1</v>
      </c>
      <c r="CP163">
        <v>10.1</v>
      </c>
      <c r="CQ163">
        <v>0.3</v>
      </c>
      <c r="CR163">
        <v>0.3</v>
      </c>
      <c r="CS163">
        <v>0.3</v>
      </c>
      <c r="CT163">
        <v>0.5</v>
      </c>
      <c r="CU163">
        <v>0.5</v>
      </c>
      <c r="CV163">
        <v>0.5</v>
      </c>
      <c r="CW163">
        <v>35</v>
      </c>
      <c r="CX163">
        <v>35</v>
      </c>
      <c r="CY163">
        <v>35</v>
      </c>
      <c r="CZ163">
        <v>152.9</v>
      </c>
      <c r="DA163">
        <v>178.4</v>
      </c>
      <c r="DB163">
        <v>170</v>
      </c>
      <c r="DC163">
        <v>1660</v>
      </c>
      <c r="DD163">
        <v>720</v>
      </c>
      <c r="DE163">
        <v>540</v>
      </c>
      <c r="DF163">
        <v>1610</v>
      </c>
      <c r="DG163">
        <v>6.0999999999999999E-2</v>
      </c>
      <c r="DH163">
        <v>6.0999999999999999E-2</v>
      </c>
      <c r="DI163">
        <v>6.0999999999999999E-2</v>
      </c>
      <c r="DJ163">
        <v>8.8900000000000007E-2</v>
      </c>
      <c r="DK163">
        <v>8.8900000000000007E-2</v>
      </c>
      <c r="DL163">
        <v>8.8900000000000007E-2</v>
      </c>
      <c r="DM163">
        <v>6.6000000000000003E-2</v>
      </c>
      <c r="DN163">
        <v>6.6000000000000003E-2</v>
      </c>
      <c r="DO163">
        <v>6.6000000000000003E-2</v>
      </c>
      <c r="DP163">
        <v>6.6000000000000003E-2</v>
      </c>
      <c r="DQ163">
        <v>6.6000000000000003E-2</v>
      </c>
      <c r="DR163">
        <v>6.6000000000000003E-2</v>
      </c>
      <c r="DS163">
        <v>5.0799999999999998E-2</v>
      </c>
      <c r="DT163">
        <v>6.6000000000000003E-2</v>
      </c>
      <c r="DU163">
        <v>5.8400000000000001E-2</v>
      </c>
      <c r="DV163">
        <v>0</v>
      </c>
      <c r="DW163">
        <v>10</v>
      </c>
      <c r="DX163">
        <v>5.0799999999999998E-2</v>
      </c>
      <c r="DY163" t="s">
        <v>515</v>
      </c>
      <c r="DZ163" t="s">
        <v>141</v>
      </c>
      <c r="EA163">
        <v>8252</v>
      </c>
      <c r="EB163">
        <v>8231</v>
      </c>
      <c r="EC163">
        <v>1284</v>
      </c>
      <c r="ED163" t="s">
        <v>619</v>
      </c>
      <c r="EE163" t="s">
        <v>142</v>
      </c>
      <c r="EF163">
        <v>210</v>
      </c>
      <c r="EG163">
        <v>20050105</v>
      </c>
      <c r="EH163" t="s">
        <v>536</v>
      </c>
      <c r="EI163">
        <v>119</v>
      </c>
      <c r="EJ163" t="s">
        <v>143</v>
      </c>
    </row>
    <row r="164" spans="1:140">
      <c r="A164" t="s">
        <v>126</v>
      </c>
      <c r="B164">
        <v>3</v>
      </c>
      <c r="C164">
        <v>11.1</v>
      </c>
      <c r="D164">
        <v>52639</v>
      </c>
      <c r="E164" t="s">
        <v>144</v>
      </c>
      <c r="F164" t="s">
        <v>145</v>
      </c>
      <c r="G164">
        <v>20050327</v>
      </c>
      <c r="H164" t="s">
        <v>787</v>
      </c>
      <c r="I164" t="s">
        <v>236</v>
      </c>
      <c r="J164">
        <v>20050328</v>
      </c>
      <c r="K164">
        <v>20050927</v>
      </c>
      <c r="L164">
        <v>50</v>
      </c>
      <c r="N164" s="2">
        <f t="shared" si="66"/>
        <v>0</v>
      </c>
      <c r="O164" s="27">
        <f t="shared" si="67"/>
        <v>1.2069000000000001</v>
      </c>
      <c r="P164">
        <v>1.2069000000000001</v>
      </c>
      <c r="Q164">
        <f t="shared" si="68"/>
        <v>-5.6335328119217876E-2</v>
      </c>
      <c r="R164">
        <f t="shared" si="47"/>
        <v>0</v>
      </c>
      <c r="S164">
        <f t="shared" si="69"/>
        <v>1.2069000000000001</v>
      </c>
      <c r="T164" s="36">
        <f t="shared" si="70"/>
        <v>26.4</v>
      </c>
      <c r="U164">
        <f t="shared" si="71"/>
        <v>-8.4254929185614003E-2</v>
      </c>
      <c r="V164" s="26">
        <f t="shared" si="51"/>
        <v>8.4254929185614003E-2</v>
      </c>
      <c r="W164" s="25">
        <f t="shared" si="72"/>
        <v>1.6139436614820175</v>
      </c>
      <c r="X164" s="36">
        <f t="shared" si="73"/>
        <v>25.99557633990905</v>
      </c>
      <c r="Y164">
        <f t="shared" si="74"/>
        <v>1.6139436614820175</v>
      </c>
      <c r="Z164">
        <f t="shared" si="55"/>
        <v>0</v>
      </c>
      <c r="AA164">
        <f t="shared" si="75"/>
        <v>-8.4254929185614003E-2</v>
      </c>
      <c r="AB164">
        <f t="shared" si="57"/>
        <v>0</v>
      </c>
      <c r="AC164">
        <f t="shared" si="76"/>
        <v>0</v>
      </c>
      <c r="AD164">
        <f t="shared" si="77"/>
        <v>1</v>
      </c>
      <c r="AE164">
        <f t="shared" si="78"/>
        <v>0</v>
      </c>
      <c r="AF164">
        <f t="shared" si="79"/>
        <v>0</v>
      </c>
      <c r="AG164" s="2">
        <f t="shared" si="80"/>
        <v>-1.734</v>
      </c>
      <c r="AH164" s="2">
        <f t="shared" si="81"/>
        <v>1.734</v>
      </c>
      <c r="AI164" s="2">
        <f t="shared" si="82"/>
        <v>-2.0659999999999998</v>
      </c>
      <c r="AJ164" s="2">
        <f t="shared" si="83"/>
        <v>2.0659999999999998</v>
      </c>
      <c r="AK164" t="s">
        <v>200</v>
      </c>
      <c r="AL164">
        <v>143.5</v>
      </c>
      <c r="AM164">
        <v>20050324</v>
      </c>
      <c r="AN164" t="s">
        <v>138</v>
      </c>
      <c r="AO164" t="s">
        <v>294</v>
      </c>
      <c r="AP164">
        <v>9806249</v>
      </c>
      <c r="AQ164">
        <v>40</v>
      </c>
      <c r="AR164">
        <v>71.8</v>
      </c>
      <c r="AS164">
        <v>65.900000000000006</v>
      </c>
      <c r="AT164">
        <v>10.91</v>
      </c>
      <c r="AU164">
        <v>10.130000000000001</v>
      </c>
      <c r="AV164">
        <v>10.35</v>
      </c>
      <c r="AW164">
        <v>290</v>
      </c>
      <c r="AX164" t="s">
        <v>788</v>
      </c>
      <c r="AY164">
        <v>40</v>
      </c>
      <c r="AZ164">
        <v>4.5</v>
      </c>
      <c r="BA164">
        <v>6.6</v>
      </c>
      <c r="BB164">
        <v>11.1</v>
      </c>
      <c r="BC164">
        <v>0</v>
      </c>
      <c r="BD164">
        <v>3143</v>
      </c>
      <c r="BE164">
        <v>3156</v>
      </c>
      <c r="BF164">
        <v>3150.6</v>
      </c>
      <c r="BG164">
        <v>13.4</v>
      </c>
      <c r="BH164">
        <v>13.8</v>
      </c>
      <c r="BI164">
        <v>13.6</v>
      </c>
      <c r="BJ164">
        <v>2.17</v>
      </c>
      <c r="BK164">
        <v>2.33</v>
      </c>
      <c r="BL164">
        <v>2.2599999999999998</v>
      </c>
      <c r="BM164">
        <v>6.6</v>
      </c>
      <c r="BN164">
        <v>9.6</v>
      </c>
      <c r="BO164">
        <v>7</v>
      </c>
      <c r="BP164">
        <v>0</v>
      </c>
      <c r="BQ164">
        <v>0</v>
      </c>
      <c r="BR164">
        <v>0</v>
      </c>
      <c r="BS164">
        <v>841</v>
      </c>
      <c r="BT164">
        <v>877</v>
      </c>
      <c r="BU164">
        <v>851</v>
      </c>
      <c r="BV164">
        <v>142.69999999999999</v>
      </c>
      <c r="BW164">
        <v>144.1</v>
      </c>
      <c r="BX164">
        <v>143.4</v>
      </c>
      <c r="BY164">
        <v>87.2</v>
      </c>
      <c r="BZ164">
        <v>88.1</v>
      </c>
      <c r="CA164">
        <v>87.8</v>
      </c>
      <c r="CB164">
        <v>93.1</v>
      </c>
      <c r="CC164">
        <v>93.8</v>
      </c>
      <c r="CD164">
        <v>93.5</v>
      </c>
      <c r="CE164">
        <v>5.4</v>
      </c>
      <c r="CF164">
        <v>6</v>
      </c>
      <c r="CG164">
        <v>5.7</v>
      </c>
      <c r="CH164">
        <v>20.6</v>
      </c>
      <c r="CI164">
        <v>29.3</v>
      </c>
      <c r="CJ164">
        <v>24.7</v>
      </c>
      <c r="CK164">
        <v>276</v>
      </c>
      <c r="CL164">
        <v>276</v>
      </c>
      <c r="CM164">
        <v>276</v>
      </c>
      <c r="CN164">
        <v>10.1</v>
      </c>
      <c r="CO164">
        <v>10.5</v>
      </c>
      <c r="CP164">
        <v>10.199999999999999</v>
      </c>
      <c r="CQ164">
        <v>0.3</v>
      </c>
      <c r="CR164">
        <v>0.5</v>
      </c>
      <c r="CS164">
        <v>0.3</v>
      </c>
      <c r="CT164">
        <v>0.5</v>
      </c>
      <c r="CU164">
        <v>0.5</v>
      </c>
      <c r="CV164">
        <v>0.5</v>
      </c>
      <c r="CW164">
        <v>35</v>
      </c>
      <c r="CX164">
        <v>35</v>
      </c>
      <c r="CY164">
        <v>35</v>
      </c>
      <c r="CZ164">
        <v>144.4</v>
      </c>
      <c r="DA164">
        <v>229.4</v>
      </c>
      <c r="DB164">
        <v>204.4</v>
      </c>
      <c r="DC164">
        <v>1660</v>
      </c>
      <c r="DD164">
        <v>720</v>
      </c>
      <c r="DE164">
        <v>540</v>
      </c>
      <c r="DF164">
        <v>1550</v>
      </c>
      <c r="DG164">
        <v>6.8599999999999994E-2</v>
      </c>
      <c r="DH164">
        <v>6.8599999999999994E-2</v>
      </c>
      <c r="DI164">
        <v>6.8599999999999994E-2</v>
      </c>
      <c r="DJ164">
        <v>7.8700000000000006E-2</v>
      </c>
      <c r="DK164">
        <v>7.8700000000000006E-2</v>
      </c>
      <c r="DL164">
        <v>7.8700000000000006E-2</v>
      </c>
      <c r="DM164">
        <v>6.8599999999999994E-2</v>
      </c>
      <c r="DN164">
        <v>6.8599999999999994E-2</v>
      </c>
      <c r="DO164">
        <v>6.8599999999999994E-2</v>
      </c>
      <c r="DP164">
        <v>6.0999999999999999E-2</v>
      </c>
      <c r="DQ164">
        <v>6.0999999999999999E-2</v>
      </c>
      <c r="DR164">
        <v>6.0999999999999999E-2</v>
      </c>
      <c r="DS164">
        <v>5.5899999999999998E-2</v>
      </c>
      <c r="DT164">
        <v>7.6200000000000004E-2</v>
      </c>
      <c r="DU164">
        <v>6.6000000000000003E-2</v>
      </c>
      <c r="DV164">
        <v>0</v>
      </c>
      <c r="DW164">
        <v>17</v>
      </c>
      <c r="DX164">
        <v>4.0599999999999997E-2</v>
      </c>
      <c r="DY164" t="s">
        <v>748</v>
      </c>
      <c r="DZ164" t="s">
        <v>182</v>
      </c>
      <c r="EA164">
        <v>8252</v>
      </c>
      <c r="EB164">
        <v>8231</v>
      </c>
      <c r="EC164">
        <v>2008</v>
      </c>
      <c r="ED164">
        <v>2405</v>
      </c>
      <c r="EE164" t="s">
        <v>142</v>
      </c>
      <c r="EF164">
        <v>123</v>
      </c>
      <c r="EG164">
        <v>20050327</v>
      </c>
      <c r="EH164" t="s">
        <v>787</v>
      </c>
      <c r="EI164" t="s">
        <v>302</v>
      </c>
      <c r="EJ164" t="s">
        <v>143</v>
      </c>
    </row>
    <row r="165" spans="1:140">
      <c r="A165" t="s">
        <v>126</v>
      </c>
      <c r="B165">
        <v>4</v>
      </c>
      <c r="C165">
        <v>21.5</v>
      </c>
      <c r="D165">
        <v>54203</v>
      </c>
      <c r="E165">
        <v>1009</v>
      </c>
      <c r="F165" t="s">
        <v>145</v>
      </c>
      <c r="G165">
        <v>20050528</v>
      </c>
      <c r="H165" t="s">
        <v>520</v>
      </c>
      <c r="I165" t="s">
        <v>295</v>
      </c>
      <c r="J165">
        <v>20050531</v>
      </c>
      <c r="K165" t="s">
        <v>624</v>
      </c>
      <c r="L165">
        <v>51</v>
      </c>
      <c r="N165" s="2">
        <f t="shared" si="66"/>
        <v>1</v>
      </c>
      <c r="O165" s="31">
        <f t="shared" si="67"/>
        <v>1.9817450708143858</v>
      </c>
      <c r="P165">
        <v>3.5981000000000001</v>
      </c>
      <c r="Q165">
        <f t="shared" si="68"/>
        <v>0.67455173750462571</v>
      </c>
      <c r="R165">
        <f t="shared" si="47"/>
        <v>-0.67455173750462571</v>
      </c>
      <c r="S165">
        <f t="shared" si="69"/>
        <v>3.5981000000000001</v>
      </c>
      <c r="T165" s="36">
        <f t="shared" si="70"/>
        <v>29.637848340022202</v>
      </c>
      <c r="U165">
        <f t="shared" si="71"/>
        <v>0.32894507081438595</v>
      </c>
      <c r="V165" s="26">
        <f t="shared" si="51"/>
        <v>-0.32894507081438595</v>
      </c>
      <c r="W165" s="25">
        <f t="shared" si="72"/>
        <v>2.0659999999999998</v>
      </c>
      <c r="X165" s="36">
        <f t="shared" si="73"/>
        <v>27.978936339909051</v>
      </c>
      <c r="Y165">
        <f t="shared" si="74"/>
        <v>2.0659999999999998</v>
      </c>
      <c r="Z165">
        <f t="shared" si="55"/>
        <v>1</v>
      </c>
      <c r="AA165" s="32">
        <f>O165*AA$3+(1-AA$3)*AA164</f>
        <v>0.32894507081438595</v>
      </c>
      <c r="AB165">
        <f t="shared" si="57"/>
        <v>0</v>
      </c>
      <c r="AC165">
        <f t="shared" si="76"/>
        <v>1</v>
      </c>
      <c r="AD165">
        <f t="shared" si="77"/>
        <v>1</v>
      </c>
      <c r="AE165">
        <f t="shared" si="78"/>
        <v>0</v>
      </c>
      <c r="AF165">
        <f t="shared" si="79"/>
        <v>0</v>
      </c>
      <c r="AG165" s="2">
        <f t="shared" si="80"/>
        <v>-1.734</v>
      </c>
      <c r="AH165" s="2">
        <f t="shared" si="81"/>
        <v>1.734</v>
      </c>
      <c r="AI165" s="2">
        <f t="shared" si="82"/>
        <v>-2.0659999999999998</v>
      </c>
      <c r="AJ165" s="2">
        <f t="shared" si="83"/>
        <v>2.0659999999999998</v>
      </c>
      <c r="AK165" t="s">
        <v>286</v>
      </c>
      <c r="AL165">
        <v>143.5</v>
      </c>
      <c r="AM165">
        <v>20050526</v>
      </c>
      <c r="AN165" t="s">
        <v>138</v>
      </c>
      <c r="AO165" t="s">
        <v>206</v>
      </c>
      <c r="AP165">
        <v>9806249</v>
      </c>
      <c r="AQ165">
        <v>40</v>
      </c>
      <c r="AR165">
        <v>63.95</v>
      </c>
      <c r="AS165">
        <v>56.3</v>
      </c>
      <c r="AT165">
        <v>10.53</v>
      </c>
      <c r="AU165">
        <v>9.48</v>
      </c>
      <c r="AV165">
        <v>9.61</v>
      </c>
      <c r="AW165">
        <v>290</v>
      </c>
      <c r="AX165" t="s">
        <v>794</v>
      </c>
      <c r="AY165">
        <v>40</v>
      </c>
      <c r="AZ165">
        <v>12.3</v>
      </c>
      <c r="BA165">
        <v>9.1999999999999993</v>
      </c>
      <c r="BB165">
        <v>21.5</v>
      </c>
      <c r="BC165">
        <v>0</v>
      </c>
      <c r="BD165">
        <v>3147</v>
      </c>
      <c r="BE165">
        <v>3156</v>
      </c>
      <c r="BF165">
        <v>3151.2</v>
      </c>
      <c r="BG165">
        <v>13.1</v>
      </c>
      <c r="BH165">
        <v>13.3</v>
      </c>
      <c r="BI165">
        <v>13.2</v>
      </c>
      <c r="BJ165">
        <v>2.19</v>
      </c>
      <c r="BK165">
        <v>2.25</v>
      </c>
      <c r="BL165">
        <v>2.2200000000000002</v>
      </c>
      <c r="BM165">
        <v>5.6</v>
      </c>
      <c r="BN165">
        <v>6</v>
      </c>
      <c r="BO165">
        <v>5.7</v>
      </c>
      <c r="BP165" t="s">
        <v>168</v>
      </c>
      <c r="BQ165" t="s">
        <v>168</v>
      </c>
      <c r="BR165" t="s">
        <v>168</v>
      </c>
      <c r="BS165">
        <v>845</v>
      </c>
      <c r="BT165">
        <v>862</v>
      </c>
      <c r="BU165">
        <v>853</v>
      </c>
      <c r="BV165">
        <v>143.1</v>
      </c>
      <c r="BW165">
        <v>143.80000000000001</v>
      </c>
      <c r="BX165">
        <v>143.5</v>
      </c>
      <c r="BY165">
        <v>87.4</v>
      </c>
      <c r="BZ165">
        <v>88.1</v>
      </c>
      <c r="CA165">
        <v>87.9</v>
      </c>
      <c r="CB165">
        <v>93.2</v>
      </c>
      <c r="CC165">
        <v>93.7</v>
      </c>
      <c r="CD165">
        <v>93.4</v>
      </c>
      <c r="CE165">
        <v>5.2</v>
      </c>
      <c r="CF165">
        <v>5.9</v>
      </c>
      <c r="CG165">
        <v>5.6</v>
      </c>
      <c r="CH165">
        <v>24.1</v>
      </c>
      <c r="CI165">
        <v>29.7</v>
      </c>
      <c r="CJ165">
        <v>26.3</v>
      </c>
      <c r="CK165">
        <v>276</v>
      </c>
      <c r="CL165">
        <v>276</v>
      </c>
      <c r="CM165">
        <v>276</v>
      </c>
      <c r="CN165">
        <v>10.1</v>
      </c>
      <c r="CO165">
        <v>10.1</v>
      </c>
      <c r="CP165">
        <v>10.1</v>
      </c>
      <c r="CQ165">
        <v>0.3</v>
      </c>
      <c r="CR165">
        <v>0.3</v>
      </c>
      <c r="CS165">
        <v>0.3</v>
      </c>
      <c r="CT165">
        <v>0.5</v>
      </c>
      <c r="CU165">
        <v>0.5</v>
      </c>
      <c r="CV165">
        <v>0.5</v>
      </c>
      <c r="CW165">
        <v>35</v>
      </c>
      <c r="CX165">
        <v>35</v>
      </c>
      <c r="CY165">
        <v>35</v>
      </c>
      <c r="CZ165">
        <v>152.9</v>
      </c>
      <c r="DA165">
        <v>178.4</v>
      </c>
      <c r="DB165">
        <v>163.4</v>
      </c>
      <c r="DC165">
        <v>1660</v>
      </c>
      <c r="DD165">
        <v>720</v>
      </c>
      <c r="DE165">
        <v>540</v>
      </c>
      <c r="DF165">
        <v>1550</v>
      </c>
      <c r="DG165">
        <v>5.5899999999999998E-2</v>
      </c>
      <c r="DH165">
        <v>5.5899999999999998E-2</v>
      </c>
      <c r="DI165">
        <v>5.5899999999999998E-2</v>
      </c>
      <c r="DJ165">
        <v>9.4E-2</v>
      </c>
      <c r="DK165">
        <v>9.4E-2</v>
      </c>
      <c r="DL165">
        <v>9.4E-2</v>
      </c>
      <c r="DM165">
        <v>6.6000000000000003E-2</v>
      </c>
      <c r="DN165">
        <v>6.6000000000000003E-2</v>
      </c>
      <c r="DO165">
        <v>6.6000000000000003E-2</v>
      </c>
      <c r="DP165">
        <v>6.6000000000000003E-2</v>
      </c>
      <c r="DQ165">
        <v>6.6000000000000003E-2</v>
      </c>
      <c r="DR165">
        <v>6.6000000000000003E-2</v>
      </c>
      <c r="DS165">
        <v>5.0799999999999998E-2</v>
      </c>
      <c r="DT165">
        <v>6.6000000000000003E-2</v>
      </c>
      <c r="DU165">
        <v>5.8400000000000001E-2</v>
      </c>
      <c r="DV165">
        <v>0</v>
      </c>
      <c r="DW165">
        <v>10</v>
      </c>
      <c r="DX165">
        <v>3.56E-2</v>
      </c>
      <c r="DY165" t="s">
        <v>515</v>
      </c>
      <c r="DZ165" t="s">
        <v>141</v>
      </c>
      <c r="EA165">
        <v>8252</v>
      </c>
      <c r="EB165">
        <v>8231</v>
      </c>
      <c r="EC165">
        <v>1284</v>
      </c>
      <c r="ED165" t="s">
        <v>499</v>
      </c>
      <c r="EE165" t="s">
        <v>142</v>
      </c>
      <c r="EF165" t="s">
        <v>795</v>
      </c>
      <c r="EG165">
        <v>20050528</v>
      </c>
      <c r="EH165" t="s">
        <v>520</v>
      </c>
      <c r="EI165">
        <v>119</v>
      </c>
      <c r="EJ165" t="s">
        <v>143</v>
      </c>
    </row>
    <row r="166" spans="1:140">
      <c r="A166" t="s">
        <v>126</v>
      </c>
      <c r="B166">
        <v>4</v>
      </c>
      <c r="C166">
        <v>8.8000000000000007</v>
      </c>
      <c r="D166">
        <v>52640</v>
      </c>
      <c r="E166" t="s">
        <v>144</v>
      </c>
      <c r="F166" t="s">
        <v>145</v>
      </c>
      <c r="G166">
        <v>20050604</v>
      </c>
      <c r="H166" t="s">
        <v>415</v>
      </c>
      <c r="I166" t="s">
        <v>295</v>
      </c>
      <c r="J166">
        <v>20050606</v>
      </c>
      <c r="K166" t="s">
        <v>624</v>
      </c>
      <c r="L166">
        <v>52</v>
      </c>
      <c r="N166" s="2">
        <f t="shared" si="66"/>
        <v>0</v>
      </c>
      <c r="O166" s="27">
        <f t="shared" si="67"/>
        <v>0.2155</v>
      </c>
      <c r="P166">
        <v>0.2155</v>
      </c>
      <c r="Q166">
        <f t="shared" si="68"/>
        <v>0.58274139000370062</v>
      </c>
      <c r="R166">
        <f t="shared" si="47"/>
        <v>0</v>
      </c>
      <c r="S166">
        <f t="shared" si="69"/>
        <v>-0.45905173750462569</v>
      </c>
      <c r="T166" s="36">
        <f t="shared" si="70"/>
        <v>26.4</v>
      </c>
      <c r="U166">
        <f t="shared" si="71"/>
        <v>0.30625605665150879</v>
      </c>
      <c r="V166" s="26">
        <f t="shared" si="51"/>
        <v>-0.30625605665150879</v>
      </c>
      <c r="W166" s="25">
        <f t="shared" si="72"/>
        <v>-0.11344507081438596</v>
      </c>
      <c r="X166" s="36">
        <f t="shared" si="73"/>
        <v>27.870029071927242</v>
      </c>
      <c r="Y166">
        <f t="shared" si="74"/>
        <v>-0.11344507081438596</v>
      </c>
      <c r="Z166">
        <f t="shared" si="55"/>
        <v>0</v>
      </c>
      <c r="AA166">
        <f t="shared" si="75"/>
        <v>0.30625605665150879</v>
      </c>
      <c r="AB166">
        <f t="shared" si="57"/>
        <v>0</v>
      </c>
      <c r="AC166">
        <f t="shared" si="76"/>
        <v>0</v>
      </c>
      <c r="AD166">
        <f t="shared" si="77"/>
        <v>0</v>
      </c>
      <c r="AE166">
        <f t="shared" si="78"/>
        <v>0</v>
      </c>
      <c r="AF166">
        <f t="shared" si="79"/>
        <v>0</v>
      </c>
      <c r="AG166" s="2">
        <f t="shared" si="80"/>
        <v>-1.734</v>
      </c>
      <c r="AH166" s="2">
        <f t="shared" si="81"/>
        <v>1.734</v>
      </c>
      <c r="AI166" s="2">
        <f t="shared" si="82"/>
        <v>-2.0659999999999998</v>
      </c>
      <c r="AJ166" s="2">
        <f t="shared" si="83"/>
        <v>2.0659999999999998</v>
      </c>
      <c r="AK166" t="s">
        <v>286</v>
      </c>
      <c r="AL166">
        <v>143.5</v>
      </c>
      <c r="AM166">
        <v>20050602</v>
      </c>
      <c r="AN166" t="s">
        <v>138</v>
      </c>
      <c r="AO166" t="s">
        <v>669</v>
      </c>
      <c r="AP166">
        <v>9806249</v>
      </c>
      <c r="AQ166">
        <v>40</v>
      </c>
      <c r="AR166">
        <v>71.680000000000007</v>
      </c>
      <c r="AS166">
        <v>66.39</v>
      </c>
      <c r="AT166">
        <v>10.92</v>
      </c>
      <c r="AU166">
        <v>10.25</v>
      </c>
      <c r="AV166">
        <v>10.4</v>
      </c>
      <c r="AW166">
        <v>260</v>
      </c>
      <c r="AX166" t="s">
        <v>798</v>
      </c>
      <c r="AY166">
        <v>40</v>
      </c>
      <c r="AZ166">
        <v>4.3</v>
      </c>
      <c r="BA166">
        <v>4.5</v>
      </c>
      <c r="BB166">
        <v>8.8000000000000007</v>
      </c>
      <c r="BC166">
        <v>0</v>
      </c>
      <c r="BD166">
        <v>3145</v>
      </c>
      <c r="BE166">
        <v>3153</v>
      </c>
      <c r="BF166">
        <v>3149.8</v>
      </c>
      <c r="BG166">
        <v>13.3</v>
      </c>
      <c r="BH166">
        <v>13.5</v>
      </c>
      <c r="BI166">
        <v>13.4</v>
      </c>
      <c r="BJ166">
        <v>2.2799999999999998</v>
      </c>
      <c r="BK166">
        <v>2.33</v>
      </c>
      <c r="BL166">
        <v>2.31</v>
      </c>
      <c r="BM166">
        <v>5.6</v>
      </c>
      <c r="BN166">
        <v>6.1</v>
      </c>
      <c r="BO166">
        <v>5.8</v>
      </c>
      <c r="BP166" t="s">
        <v>168</v>
      </c>
      <c r="BQ166" t="s">
        <v>168</v>
      </c>
      <c r="BR166" t="s">
        <v>168</v>
      </c>
      <c r="BS166">
        <v>841</v>
      </c>
      <c r="BT166">
        <v>857</v>
      </c>
      <c r="BU166">
        <v>851</v>
      </c>
      <c r="BV166">
        <v>143.19999999999999</v>
      </c>
      <c r="BW166">
        <v>143.80000000000001</v>
      </c>
      <c r="BX166">
        <v>143.5</v>
      </c>
      <c r="BY166">
        <v>87.3</v>
      </c>
      <c r="BZ166">
        <v>88.3</v>
      </c>
      <c r="CA166">
        <v>87.7</v>
      </c>
      <c r="CB166">
        <v>93.2</v>
      </c>
      <c r="CC166">
        <v>93.5</v>
      </c>
      <c r="CD166">
        <v>93.4</v>
      </c>
      <c r="CE166">
        <v>5</v>
      </c>
      <c r="CF166">
        <v>6.1</v>
      </c>
      <c r="CG166">
        <v>5.6</v>
      </c>
      <c r="CH166">
        <v>26</v>
      </c>
      <c r="CI166">
        <v>29</v>
      </c>
      <c r="CJ166">
        <v>27.2</v>
      </c>
      <c r="CK166">
        <v>276</v>
      </c>
      <c r="CL166">
        <v>276</v>
      </c>
      <c r="CM166">
        <v>276</v>
      </c>
      <c r="CN166">
        <v>10.1</v>
      </c>
      <c r="CO166">
        <v>10.1</v>
      </c>
      <c r="CP166">
        <v>10.1</v>
      </c>
      <c r="CQ166">
        <v>0.3</v>
      </c>
      <c r="CR166">
        <v>0.3</v>
      </c>
      <c r="CS166">
        <v>0.3</v>
      </c>
      <c r="CT166">
        <v>0.5</v>
      </c>
      <c r="CU166">
        <v>0.5</v>
      </c>
      <c r="CV166">
        <v>0.5</v>
      </c>
      <c r="CW166">
        <v>35</v>
      </c>
      <c r="CX166">
        <v>35</v>
      </c>
      <c r="CY166">
        <v>35</v>
      </c>
      <c r="CZ166">
        <v>186.9</v>
      </c>
      <c r="DA166">
        <v>209.6</v>
      </c>
      <c r="DB166">
        <v>193.8</v>
      </c>
      <c r="DC166">
        <v>1660</v>
      </c>
      <c r="DD166">
        <v>720</v>
      </c>
      <c r="DE166">
        <v>540</v>
      </c>
      <c r="DF166">
        <v>1580</v>
      </c>
      <c r="DG166">
        <v>6.6000000000000003E-2</v>
      </c>
      <c r="DH166">
        <v>6.6000000000000003E-2</v>
      </c>
      <c r="DI166">
        <v>6.6000000000000003E-2</v>
      </c>
      <c r="DJ166">
        <v>8.8900000000000007E-2</v>
      </c>
      <c r="DK166">
        <v>8.8900000000000007E-2</v>
      </c>
      <c r="DL166">
        <v>8.8900000000000007E-2</v>
      </c>
      <c r="DM166">
        <v>7.1099999999999997E-2</v>
      </c>
      <c r="DN166">
        <v>7.1099999999999997E-2</v>
      </c>
      <c r="DO166">
        <v>7.1099999999999997E-2</v>
      </c>
      <c r="DP166">
        <v>6.0999999999999999E-2</v>
      </c>
      <c r="DQ166">
        <v>6.0999999999999999E-2</v>
      </c>
      <c r="DR166">
        <v>6.0999999999999999E-2</v>
      </c>
      <c r="DS166">
        <v>5.0799999999999998E-2</v>
      </c>
      <c r="DT166">
        <v>6.0999999999999999E-2</v>
      </c>
      <c r="DU166">
        <v>5.5899999999999998E-2</v>
      </c>
      <c r="DV166">
        <v>0</v>
      </c>
      <c r="DW166">
        <v>11</v>
      </c>
      <c r="DX166">
        <v>3.8100000000000002E-2</v>
      </c>
      <c r="DY166" t="s">
        <v>301</v>
      </c>
      <c r="DZ166" t="s">
        <v>141</v>
      </c>
      <c r="EA166">
        <v>8252</v>
      </c>
      <c r="EB166">
        <v>8231</v>
      </c>
      <c r="EC166">
        <v>1284</v>
      </c>
      <c r="ED166" t="s">
        <v>619</v>
      </c>
      <c r="EE166" t="s">
        <v>142</v>
      </c>
      <c r="EF166" t="s">
        <v>799</v>
      </c>
      <c r="EG166">
        <v>20050604</v>
      </c>
      <c r="EH166" t="s">
        <v>415</v>
      </c>
      <c r="EI166">
        <v>119</v>
      </c>
      <c r="EJ166" t="s">
        <v>143</v>
      </c>
    </row>
    <row r="167" spans="1:140">
      <c r="A167" t="s">
        <v>126</v>
      </c>
      <c r="B167">
        <v>4</v>
      </c>
      <c r="C167">
        <v>22.5</v>
      </c>
      <c r="D167">
        <v>42220</v>
      </c>
      <c r="E167">
        <v>1006</v>
      </c>
      <c r="F167" t="s">
        <v>145</v>
      </c>
      <c r="G167">
        <v>20050609</v>
      </c>
      <c r="H167" t="s">
        <v>433</v>
      </c>
      <c r="I167" t="s">
        <v>236</v>
      </c>
      <c r="J167">
        <v>20050610</v>
      </c>
      <c r="K167">
        <v>20051209</v>
      </c>
      <c r="L167">
        <v>53</v>
      </c>
      <c r="N167" s="2">
        <f t="shared" si="66"/>
        <v>0</v>
      </c>
      <c r="O167" s="27">
        <f t="shared" si="67"/>
        <v>1.3608</v>
      </c>
      <c r="P167">
        <v>1.3608</v>
      </c>
      <c r="Q167">
        <f t="shared" si="68"/>
        <v>0.7383531120029605</v>
      </c>
      <c r="R167">
        <f t="shared" si="47"/>
        <v>-0.7383531120029605</v>
      </c>
      <c r="S167">
        <f t="shared" si="69"/>
        <v>1.3608</v>
      </c>
      <c r="T167" s="36">
        <f t="shared" si="70"/>
        <v>29.94409493761421</v>
      </c>
      <c r="U167">
        <f t="shared" si="71"/>
        <v>0.51716484532120699</v>
      </c>
      <c r="V167" s="26">
        <f t="shared" si="51"/>
        <v>-0.51716484532120699</v>
      </c>
      <c r="W167" s="25">
        <f t="shared" si="72"/>
        <v>1.0545439433484911</v>
      </c>
      <c r="X167" s="36">
        <f t="shared" si="73"/>
        <v>28.882391257541791</v>
      </c>
      <c r="Y167">
        <f t="shared" si="74"/>
        <v>1.0545439433484911</v>
      </c>
      <c r="Z167">
        <f t="shared" si="55"/>
        <v>0</v>
      </c>
      <c r="AA167">
        <f t="shared" si="75"/>
        <v>0.51716484532120699</v>
      </c>
      <c r="AB167">
        <f t="shared" si="57"/>
        <v>0</v>
      </c>
      <c r="AC167">
        <f t="shared" si="76"/>
        <v>0</v>
      </c>
      <c r="AD167">
        <f t="shared" si="77"/>
        <v>0</v>
      </c>
      <c r="AE167">
        <f t="shared" si="78"/>
        <v>0</v>
      </c>
      <c r="AF167">
        <f t="shared" si="79"/>
        <v>0</v>
      </c>
      <c r="AG167" s="2">
        <f t="shared" si="80"/>
        <v>-1.734</v>
      </c>
      <c r="AH167" s="2">
        <f t="shared" si="81"/>
        <v>1.734</v>
      </c>
      <c r="AI167" s="2">
        <f t="shared" si="82"/>
        <v>-2.0659999999999998</v>
      </c>
      <c r="AJ167" s="2">
        <f t="shared" si="83"/>
        <v>2.0659999999999998</v>
      </c>
      <c r="AK167" t="s">
        <v>286</v>
      </c>
      <c r="AL167">
        <v>143.5</v>
      </c>
      <c r="AM167">
        <v>20050607</v>
      </c>
      <c r="AN167" t="s">
        <v>138</v>
      </c>
      <c r="AO167" t="s">
        <v>206</v>
      </c>
      <c r="AP167">
        <v>9806249</v>
      </c>
      <c r="AQ167">
        <v>40</v>
      </c>
      <c r="AR167">
        <v>59.72</v>
      </c>
      <c r="AS167">
        <v>51.7</v>
      </c>
      <c r="AT167">
        <v>10.19</v>
      </c>
      <c r="AU167">
        <v>9</v>
      </c>
      <c r="AV167">
        <v>9.1</v>
      </c>
      <c r="AW167">
        <v>100</v>
      </c>
      <c r="AX167" t="s">
        <v>803</v>
      </c>
      <c r="AY167">
        <v>40</v>
      </c>
      <c r="AZ167">
        <v>9.9</v>
      </c>
      <c r="BA167">
        <v>12.6</v>
      </c>
      <c r="BB167">
        <v>22.5</v>
      </c>
      <c r="BC167">
        <v>0</v>
      </c>
      <c r="BD167">
        <v>3145</v>
      </c>
      <c r="BE167">
        <v>3152</v>
      </c>
      <c r="BF167">
        <v>3149</v>
      </c>
      <c r="BG167">
        <v>13.2</v>
      </c>
      <c r="BH167">
        <v>13.6</v>
      </c>
      <c r="BI167">
        <v>13.3</v>
      </c>
      <c r="BJ167">
        <v>2.23</v>
      </c>
      <c r="BK167">
        <v>2.31</v>
      </c>
      <c r="BL167">
        <v>2.2799999999999998</v>
      </c>
      <c r="BM167">
        <v>5.6</v>
      </c>
      <c r="BN167">
        <v>5.8</v>
      </c>
      <c r="BO167">
        <v>5.8</v>
      </c>
      <c r="BP167" t="s">
        <v>168</v>
      </c>
      <c r="BQ167" t="s">
        <v>168</v>
      </c>
      <c r="BR167" t="s">
        <v>168</v>
      </c>
      <c r="BS167">
        <v>840</v>
      </c>
      <c r="BT167">
        <v>864</v>
      </c>
      <c r="BU167">
        <v>850</v>
      </c>
      <c r="BV167">
        <v>143</v>
      </c>
      <c r="BW167">
        <v>143.80000000000001</v>
      </c>
      <c r="BX167">
        <v>143.4</v>
      </c>
      <c r="BY167">
        <v>87.3</v>
      </c>
      <c r="BZ167">
        <v>88.2</v>
      </c>
      <c r="CA167">
        <v>87.7</v>
      </c>
      <c r="CB167">
        <v>93.2</v>
      </c>
      <c r="CC167">
        <v>93.8</v>
      </c>
      <c r="CD167">
        <v>93.5</v>
      </c>
      <c r="CE167">
        <v>5.6</v>
      </c>
      <c r="CF167">
        <v>6</v>
      </c>
      <c r="CG167">
        <v>5.8</v>
      </c>
      <c r="CH167">
        <v>27.3</v>
      </c>
      <c r="CI167">
        <v>30.4</v>
      </c>
      <c r="CJ167">
        <v>28.5</v>
      </c>
      <c r="CK167">
        <v>276</v>
      </c>
      <c r="CL167">
        <v>276</v>
      </c>
      <c r="CM167">
        <v>276</v>
      </c>
      <c r="CN167">
        <v>10.1</v>
      </c>
      <c r="CO167">
        <v>11.8</v>
      </c>
      <c r="CP167">
        <v>10.9</v>
      </c>
      <c r="CQ167">
        <v>0.3</v>
      </c>
      <c r="CR167">
        <v>0.3</v>
      </c>
      <c r="CS167">
        <v>0.3</v>
      </c>
      <c r="CT167">
        <v>0.5</v>
      </c>
      <c r="CU167">
        <v>0.5</v>
      </c>
      <c r="CV167">
        <v>0.5</v>
      </c>
      <c r="CW167">
        <v>35</v>
      </c>
      <c r="CX167">
        <v>35</v>
      </c>
      <c r="CY167">
        <v>35</v>
      </c>
      <c r="CZ167">
        <v>167.1</v>
      </c>
      <c r="DA167">
        <v>206.7</v>
      </c>
      <c r="DB167">
        <v>182.6</v>
      </c>
      <c r="DC167">
        <v>1660</v>
      </c>
      <c r="DD167">
        <v>720</v>
      </c>
      <c r="DE167">
        <v>540</v>
      </c>
      <c r="DF167">
        <v>1740</v>
      </c>
      <c r="DG167">
        <v>6.6000000000000003E-2</v>
      </c>
      <c r="DH167">
        <v>6.6000000000000003E-2</v>
      </c>
      <c r="DI167">
        <v>6.6000000000000003E-2</v>
      </c>
      <c r="DJ167">
        <v>8.8900000000000007E-2</v>
      </c>
      <c r="DK167">
        <v>8.8900000000000007E-2</v>
      </c>
      <c r="DL167">
        <v>8.8900000000000007E-2</v>
      </c>
      <c r="DM167">
        <v>7.1099999999999997E-2</v>
      </c>
      <c r="DN167">
        <v>7.1099999999999997E-2</v>
      </c>
      <c r="DO167">
        <v>7.1099999999999997E-2</v>
      </c>
      <c r="DP167">
        <v>6.0999999999999999E-2</v>
      </c>
      <c r="DQ167">
        <v>6.0999999999999999E-2</v>
      </c>
      <c r="DR167">
        <v>6.0999999999999999E-2</v>
      </c>
      <c r="DS167">
        <v>5.0799999999999998E-2</v>
      </c>
      <c r="DT167">
        <v>6.0999999999999999E-2</v>
      </c>
      <c r="DU167">
        <v>5.5899999999999998E-2</v>
      </c>
      <c r="DV167">
        <v>0</v>
      </c>
      <c r="DW167">
        <v>12</v>
      </c>
      <c r="DX167">
        <v>4.8300000000000003E-2</v>
      </c>
      <c r="DY167" t="s">
        <v>301</v>
      </c>
      <c r="DZ167" t="s">
        <v>141</v>
      </c>
      <c r="EA167">
        <v>8252</v>
      </c>
      <c r="EB167">
        <v>8231</v>
      </c>
      <c r="EC167">
        <v>1284</v>
      </c>
      <c r="ED167" t="s">
        <v>499</v>
      </c>
      <c r="EE167" t="s">
        <v>142</v>
      </c>
      <c r="EF167" t="s">
        <v>804</v>
      </c>
      <c r="EG167">
        <v>20050609</v>
      </c>
      <c r="EH167" t="s">
        <v>433</v>
      </c>
      <c r="EI167">
        <v>119</v>
      </c>
      <c r="EJ167" t="s">
        <v>143</v>
      </c>
    </row>
    <row r="168" spans="1:140">
      <c r="A168" t="s">
        <v>126</v>
      </c>
      <c r="B168">
        <v>3</v>
      </c>
      <c r="C168">
        <v>9</v>
      </c>
      <c r="D168">
        <v>56394</v>
      </c>
      <c r="E168" t="s">
        <v>144</v>
      </c>
      <c r="F168" t="s">
        <v>145</v>
      </c>
      <c r="G168">
        <v>20050721</v>
      </c>
      <c r="H168" t="s">
        <v>745</v>
      </c>
      <c r="I168" t="s">
        <v>236</v>
      </c>
      <c r="J168">
        <v>20050722</v>
      </c>
      <c r="K168">
        <v>20060121</v>
      </c>
      <c r="L168">
        <v>54</v>
      </c>
      <c r="N168" s="2">
        <f t="shared" si="66"/>
        <v>0</v>
      </c>
      <c r="O168" s="27">
        <f t="shared" si="67"/>
        <v>0.30170000000000002</v>
      </c>
      <c r="P168">
        <v>0.30170000000000002</v>
      </c>
      <c r="Q168">
        <f t="shared" si="68"/>
        <v>0.65102248960236841</v>
      </c>
      <c r="R168">
        <f t="shared" si="47"/>
        <v>-0.65102248960236841</v>
      </c>
      <c r="S168">
        <f t="shared" si="69"/>
        <v>-0.43665311200296048</v>
      </c>
      <c r="T168" s="36">
        <f t="shared" si="70"/>
        <v>29.524907950091368</v>
      </c>
      <c r="U168">
        <f t="shared" si="71"/>
        <v>0.47407187625696562</v>
      </c>
      <c r="V168" s="26">
        <f t="shared" si="51"/>
        <v>-0.47407187625696562</v>
      </c>
      <c r="W168" s="25">
        <f t="shared" si="72"/>
        <v>-0.21546484532120697</v>
      </c>
      <c r="X168" s="36">
        <f t="shared" si="73"/>
        <v>28.675545006033435</v>
      </c>
      <c r="Y168">
        <f t="shared" si="74"/>
        <v>-0.21546484532120697</v>
      </c>
      <c r="Z168">
        <f t="shared" si="55"/>
        <v>0</v>
      </c>
      <c r="AA168">
        <f t="shared" si="75"/>
        <v>0.47407187625696562</v>
      </c>
      <c r="AB168">
        <f t="shared" si="57"/>
        <v>0</v>
      </c>
      <c r="AC168">
        <f t="shared" si="76"/>
        <v>0</v>
      </c>
      <c r="AD168">
        <f t="shared" si="77"/>
        <v>0</v>
      </c>
      <c r="AE168">
        <f t="shared" si="78"/>
        <v>1</v>
      </c>
      <c r="AF168">
        <f t="shared" si="79"/>
        <v>1</v>
      </c>
      <c r="AG168" s="2">
        <f t="shared" si="80"/>
        <v>-1.734</v>
      </c>
      <c r="AH168" s="2">
        <f t="shared" si="81"/>
        <v>1.734</v>
      </c>
      <c r="AI168" s="2">
        <f t="shared" si="82"/>
        <v>-2.0659999999999998</v>
      </c>
      <c r="AJ168" s="2">
        <f t="shared" si="83"/>
        <v>2.0659999999999998</v>
      </c>
      <c r="AK168" t="s">
        <v>286</v>
      </c>
      <c r="AL168">
        <v>143.5</v>
      </c>
      <c r="AM168">
        <v>20050719</v>
      </c>
      <c r="AN168" t="s">
        <v>138</v>
      </c>
      <c r="AO168" t="s">
        <v>553</v>
      </c>
      <c r="AP168">
        <v>9806249</v>
      </c>
      <c r="AQ168">
        <v>40</v>
      </c>
      <c r="AR168">
        <v>71.63</v>
      </c>
      <c r="AS168">
        <v>66.67</v>
      </c>
      <c r="AT168">
        <v>11.17</v>
      </c>
      <c r="AU168">
        <v>10.27</v>
      </c>
      <c r="AV168">
        <v>10.39</v>
      </c>
      <c r="AW168">
        <v>90</v>
      </c>
      <c r="AX168" t="s">
        <v>815</v>
      </c>
      <c r="AY168">
        <v>40</v>
      </c>
      <c r="AZ168">
        <v>6.6</v>
      </c>
      <c r="BA168">
        <v>2.4</v>
      </c>
      <c r="BB168">
        <v>9</v>
      </c>
      <c r="BC168">
        <v>0</v>
      </c>
      <c r="BD168">
        <v>3147</v>
      </c>
      <c r="BE168">
        <v>3155</v>
      </c>
      <c r="BF168">
        <v>3151.3</v>
      </c>
      <c r="BG168">
        <v>13.3</v>
      </c>
      <c r="BH168">
        <v>13.5</v>
      </c>
      <c r="BI168">
        <v>13.5</v>
      </c>
      <c r="BJ168">
        <v>2.15</v>
      </c>
      <c r="BK168">
        <v>2.21</v>
      </c>
      <c r="BL168">
        <v>2.19</v>
      </c>
      <c r="BM168">
        <v>5.5</v>
      </c>
      <c r="BN168">
        <v>6.2</v>
      </c>
      <c r="BO168">
        <v>5.8</v>
      </c>
      <c r="BP168" t="s">
        <v>168</v>
      </c>
      <c r="BQ168" t="s">
        <v>168</v>
      </c>
      <c r="BR168" t="s">
        <v>168</v>
      </c>
      <c r="BS168">
        <v>832</v>
      </c>
      <c r="BT168">
        <v>848</v>
      </c>
      <c r="BU168">
        <v>840</v>
      </c>
      <c r="BV168">
        <v>142.80000000000001</v>
      </c>
      <c r="BW168">
        <v>143.9</v>
      </c>
      <c r="BX168">
        <v>143.6</v>
      </c>
      <c r="BY168">
        <v>87.2</v>
      </c>
      <c r="BZ168">
        <v>88.5</v>
      </c>
      <c r="CA168">
        <v>87.9</v>
      </c>
      <c r="CB168">
        <v>93</v>
      </c>
      <c r="CC168">
        <v>94</v>
      </c>
      <c r="CD168">
        <v>93.5</v>
      </c>
      <c r="CE168">
        <v>5.4</v>
      </c>
      <c r="CF168">
        <v>5.9</v>
      </c>
      <c r="CG168">
        <v>5.7</v>
      </c>
      <c r="CH168">
        <v>25.7</v>
      </c>
      <c r="CI168">
        <v>29.4</v>
      </c>
      <c r="CJ168">
        <v>27.3</v>
      </c>
      <c r="CK168">
        <v>276</v>
      </c>
      <c r="CL168">
        <v>276</v>
      </c>
      <c r="CM168">
        <v>276</v>
      </c>
      <c r="CN168">
        <v>1</v>
      </c>
      <c r="CO168">
        <v>10.1</v>
      </c>
      <c r="CP168">
        <v>9.9</v>
      </c>
      <c r="CQ168">
        <v>0.3</v>
      </c>
      <c r="CR168">
        <v>0.4</v>
      </c>
      <c r="CS168">
        <v>0.3</v>
      </c>
      <c r="CT168">
        <v>0.5</v>
      </c>
      <c r="CU168">
        <v>0.5</v>
      </c>
      <c r="CV168">
        <v>0.5</v>
      </c>
      <c r="CW168">
        <v>35</v>
      </c>
      <c r="CX168">
        <v>35</v>
      </c>
      <c r="CY168">
        <v>35</v>
      </c>
      <c r="CZ168">
        <v>127.4</v>
      </c>
      <c r="DA168">
        <v>141.6</v>
      </c>
      <c r="DB168">
        <v>133.69999999999999</v>
      </c>
      <c r="DC168">
        <v>1660</v>
      </c>
      <c r="DD168">
        <v>720</v>
      </c>
      <c r="DE168">
        <v>540</v>
      </c>
      <c r="DF168">
        <v>1750</v>
      </c>
      <c r="DG168">
        <v>5.5899999999999998E-2</v>
      </c>
      <c r="DH168">
        <v>5.5899999999999998E-2</v>
      </c>
      <c r="DI168">
        <v>5.5899999999999998E-2</v>
      </c>
      <c r="DJ168">
        <v>8.6400000000000005E-2</v>
      </c>
      <c r="DK168">
        <v>8.6400000000000005E-2</v>
      </c>
      <c r="DL168">
        <v>8.6400000000000005E-2</v>
      </c>
      <c r="DM168">
        <v>7.6200000000000004E-2</v>
      </c>
      <c r="DN168">
        <v>7.6200000000000004E-2</v>
      </c>
      <c r="DO168">
        <v>7.6200000000000004E-2</v>
      </c>
      <c r="DP168">
        <v>5.0799999999999998E-2</v>
      </c>
      <c r="DQ168">
        <v>5.5899999999999998E-2</v>
      </c>
      <c r="DR168">
        <v>5.33E-2</v>
      </c>
      <c r="DS168">
        <v>5.0799999999999998E-2</v>
      </c>
      <c r="DT168">
        <v>6.6000000000000003E-2</v>
      </c>
      <c r="DU168">
        <v>5.8400000000000001E-2</v>
      </c>
      <c r="DV168">
        <v>0</v>
      </c>
      <c r="DW168">
        <v>5</v>
      </c>
      <c r="DX168">
        <v>3.8100000000000002E-2</v>
      </c>
      <c r="DY168" t="s">
        <v>816</v>
      </c>
      <c r="DZ168" t="s">
        <v>808</v>
      </c>
      <c r="EA168">
        <v>8252</v>
      </c>
      <c r="EB168">
        <v>8231</v>
      </c>
      <c r="EC168">
        <v>1216</v>
      </c>
      <c r="ED168">
        <v>2405</v>
      </c>
      <c r="EE168" t="s">
        <v>142</v>
      </c>
      <c r="EF168">
        <v>2</v>
      </c>
      <c r="EG168">
        <v>20050721</v>
      </c>
      <c r="EH168" t="s">
        <v>745</v>
      </c>
      <c r="EI168" t="s">
        <v>817</v>
      </c>
      <c r="EJ168" t="s">
        <v>143</v>
      </c>
    </row>
    <row r="169" spans="1:140">
      <c r="A169" t="s">
        <v>126</v>
      </c>
      <c r="B169">
        <v>3</v>
      </c>
      <c r="C169">
        <v>5.9</v>
      </c>
      <c r="D169">
        <v>52643</v>
      </c>
      <c r="E169" t="s">
        <v>577</v>
      </c>
      <c r="F169" t="s">
        <v>145</v>
      </c>
      <c r="G169">
        <v>20051106</v>
      </c>
      <c r="H169" t="s">
        <v>251</v>
      </c>
      <c r="I169" t="s">
        <v>295</v>
      </c>
      <c r="J169">
        <v>20051107</v>
      </c>
      <c r="K169" t="s">
        <v>624</v>
      </c>
      <c r="L169">
        <v>55</v>
      </c>
      <c r="N169" s="2">
        <f t="shared" si="66"/>
        <v>1</v>
      </c>
      <c r="O169" s="31">
        <f t="shared" si="67"/>
        <v>-2.3843000000000001</v>
      </c>
      <c r="P169">
        <v>-2.3843000000000001</v>
      </c>
      <c r="Q169">
        <f t="shared" si="68"/>
        <v>4.3957991681894737E-2</v>
      </c>
      <c r="R169">
        <f t="shared" si="47"/>
        <v>0</v>
      </c>
      <c r="S169">
        <f t="shared" si="69"/>
        <v>-3.0353224896023683</v>
      </c>
      <c r="T169" s="36">
        <f t="shared" si="70"/>
        <v>26.4</v>
      </c>
      <c r="U169">
        <f t="shared" si="71"/>
        <v>-9.7602498994427522E-2</v>
      </c>
      <c r="V169" s="26">
        <f t="shared" si="51"/>
        <v>9.7602498994427522E-2</v>
      </c>
      <c r="W169" s="25">
        <f t="shared" si="72"/>
        <v>-2.8583718762569656</v>
      </c>
      <c r="X169" s="36">
        <f t="shared" si="73"/>
        <v>25.931508004826746</v>
      </c>
      <c r="Y169">
        <f t="shared" si="74"/>
        <v>-2.8583718762569656</v>
      </c>
      <c r="Z169">
        <f t="shared" si="55"/>
        <v>1</v>
      </c>
      <c r="AA169">
        <f t="shared" si="75"/>
        <v>-9.7602498994427522E-2</v>
      </c>
      <c r="AB169">
        <f t="shared" si="57"/>
        <v>1</v>
      </c>
      <c r="AC169">
        <f t="shared" si="76"/>
        <v>1</v>
      </c>
      <c r="AD169">
        <f t="shared" si="77"/>
        <v>1</v>
      </c>
      <c r="AE169">
        <f t="shared" si="78"/>
        <v>0</v>
      </c>
      <c r="AF169">
        <f t="shared" si="79"/>
        <v>0</v>
      </c>
      <c r="AG169" s="2">
        <f t="shared" si="80"/>
        <v>-1.734</v>
      </c>
      <c r="AH169" s="2">
        <f t="shared" si="81"/>
        <v>1.734</v>
      </c>
      <c r="AI169" s="2">
        <f t="shared" si="82"/>
        <v>-2.0659999999999998</v>
      </c>
      <c r="AJ169" s="2">
        <f t="shared" si="83"/>
        <v>2.0659999999999998</v>
      </c>
      <c r="AK169" t="s">
        <v>286</v>
      </c>
      <c r="AL169">
        <v>143.5</v>
      </c>
      <c r="AM169">
        <v>20051104</v>
      </c>
      <c r="AN169" t="s">
        <v>138</v>
      </c>
      <c r="AO169" t="s">
        <v>287</v>
      </c>
      <c r="AP169" t="s">
        <v>828</v>
      </c>
      <c r="AQ169">
        <v>40</v>
      </c>
      <c r="AR169">
        <v>59.04</v>
      </c>
      <c r="AS169">
        <v>10.19</v>
      </c>
      <c r="AT169">
        <v>52.55</v>
      </c>
      <c r="AU169">
        <v>9.2200000000000006</v>
      </c>
      <c r="AV169">
        <v>9.4</v>
      </c>
      <c r="AW169">
        <v>120</v>
      </c>
      <c r="AX169" t="s">
        <v>829</v>
      </c>
      <c r="AY169">
        <v>40</v>
      </c>
      <c r="AZ169">
        <v>4.3</v>
      </c>
      <c r="BA169">
        <v>1.6</v>
      </c>
      <c r="BB169">
        <v>5.9</v>
      </c>
      <c r="BC169">
        <v>0</v>
      </c>
      <c r="BD169">
        <v>3146</v>
      </c>
      <c r="BE169">
        <v>3155</v>
      </c>
      <c r="BF169">
        <v>3150</v>
      </c>
      <c r="BG169">
        <v>13.2</v>
      </c>
      <c r="BH169">
        <v>13.4</v>
      </c>
      <c r="BI169">
        <v>13.3</v>
      </c>
      <c r="BJ169">
        <v>2.16</v>
      </c>
      <c r="BK169">
        <v>2.21</v>
      </c>
      <c r="BL169">
        <v>2.1800000000000002</v>
      </c>
      <c r="BM169">
        <v>6</v>
      </c>
      <c r="BN169">
        <v>6.7</v>
      </c>
      <c r="BO169">
        <v>6.4</v>
      </c>
      <c r="BP169" t="s">
        <v>168</v>
      </c>
      <c r="BQ169" t="s">
        <v>168</v>
      </c>
      <c r="BR169" t="s">
        <v>168</v>
      </c>
      <c r="BS169">
        <v>835</v>
      </c>
      <c r="BT169">
        <v>861</v>
      </c>
      <c r="BU169">
        <v>848</v>
      </c>
      <c r="BV169">
        <v>142.80000000000001</v>
      </c>
      <c r="BW169">
        <v>144</v>
      </c>
      <c r="BX169">
        <v>143.4</v>
      </c>
      <c r="BY169">
        <v>87.3</v>
      </c>
      <c r="BZ169">
        <v>88.5</v>
      </c>
      <c r="CA169">
        <v>87.8</v>
      </c>
      <c r="CB169">
        <v>93</v>
      </c>
      <c r="CC169">
        <v>94</v>
      </c>
      <c r="CD169">
        <v>93.4</v>
      </c>
      <c r="CE169">
        <v>5.4</v>
      </c>
      <c r="CF169">
        <v>5.8</v>
      </c>
      <c r="CG169">
        <v>5.6</v>
      </c>
      <c r="CH169">
        <v>25.6</v>
      </c>
      <c r="CI169">
        <v>30.2</v>
      </c>
      <c r="CJ169">
        <v>27.6</v>
      </c>
      <c r="CK169">
        <v>276</v>
      </c>
      <c r="CL169">
        <v>276</v>
      </c>
      <c r="CM169">
        <v>276</v>
      </c>
      <c r="CN169">
        <v>9.5</v>
      </c>
      <c r="CO169">
        <v>10.1</v>
      </c>
      <c r="CP169">
        <v>10.1</v>
      </c>
      <c r="CQ169">
        <v>0.3</v>
      </c>
      <c r="CR169">
        <v>0.4</v>
      </c>
      <c r="CS169">
        <v>0.3</v>
      </c>
      <c r="CT169">
        <v>0.5</v>
      </c>
      <c r="CU169">
        <v>0.5</v>
      </c>
      <c r="CV169">
        <v>0.5</v>
      </c>
      <c r="CW169">
        <v>35</v>
      </c>
      <c r="CX169">
        <v>35</v>
      </c>
      <c r="CY169">
        <v>35</v>
      </c>
      <c r="CZ169">
        <v>161.4</v>
      </c>
      <c r="DA169">
        <v>172.7</v>
      </c>
      <c r="DB169">
        <v>167.4</v>
      </c>
      <c r="DC169">
        <v>1660</v>
      </c>
      <c r="DD169">
        <v>720</v>
      </c>
      <c r="DE169">
        <v>540</v>
      </c>
      <c r="DF169">
        <v>1720</v>
      </c>
      <c r="DG169">
        <v>5.0799999999999998E-2</v>
      </c>
      <c r="DH169">
        <v>5.0799999999999998E-2</v>
      </c>
      <c r="DI169">
        <v>5.0799999999999998E-2</v>
      </c>
      <c r="DJ169">
        <v>9.4E-2</v>
      </c>
      <c r="DK169">
        <v>9.4E-2</v>
      </c>
      <c r="DL169">
        <v>9.4E-2</v>
      </c>
      <c r="DM169">
        <v>7.6200000000000004E-2</v>
      </c>
      <c r="DN169">
        <v>7.6200000000000004E-2</v>
      </c>
      <c r="DO169">
        <v>7.6200000000000004E-2</v>
      </c>
      <c r="DP169">
        <v>5.5899999999999998E-2</v>
      </c>
      <c r="DQ169">
        <v>6.0999999999999999E-2</v>
      </c>
      <c r="DR169">
        <v>5.8400000000000001E-2</v>
      </c>
      <c r="DS169">
        <v>5.0799999999999998E-2</v>
      </c>
      <c r="DT169">
        <v>6.0999999999999999E-2</v>
      </c>
      <c r="DU169">
        <v>5.5899999999999998E-2</v>
      </c>
      <c r="DV169">
        <v>0</v>
      </c>
      <c r="DW169">
        <v>22</v>
      </c>
      <c r="DX169">
        <v>5.0799999999999998E-2</v>
      </c>
      <c r="DY169" t="s">
        <v>816</v>
      </c>
      <c r="DZ169" t="s">
        <v>808</v>
      </c>
      <c r="EA169">
        <v>8252</v>
      </c>
      <c r="EB169">
        <v>8231</v>
      </c>
      <c r="EC169">
        <v>1216</v>
      </c>
      <c r="ED169" t="s">
        <v>559</v>
      </c>
      <c r="EE169" t="s">
        <v>142</v>
      </c>
      <c r="EF169" t="s">
        <v>348</v>
      </c>
      <c r="EG169">
        <v>20051106</v>
      </c>
      <c r="EH169" t="s">
        <v>251</v>
      </c>
      <c r="EI169" t="s">
        <v>817</v>
      </c>
      <c r="EJ169" t="s">
        <v>143</v>
      </c>
    </row>
    <row r="170" spans="1:140">
      <c r="A170" t="s">
        <v>126</v>
      </c>
      <c r="B170">
        <v>3</v>
      </c>
      <c r="C170">
        <v>12.7</v>
      </c>
      <c r="D170">
        <v>57425</v>
      </c>
      <c r="E170">
        <v>1009</v>
      </c>
      <c r="F170" t="s">
        <v>145</v>
      </c>
      <c r="G170">
        <v>20051110</v>
      </c>
      <c r="H170" t="s">
        <v>441</v>
      </c>
      <c r="I170" t="s">
        <v>236</v>
      </c>
      <c r="J170">
        <v>20051111</v>
      </c>
      <c r="K170" t="s">
        <v>624</v>
      </c>
      <c r="L170">
        <v>56</v>
      </c>
      <c r="N170" s="2">
        <f t="shared" si="66"/>
        <v>0</v>
      </c>
      <c r="O170" s="27">
        <f t="shared" si="67"/>
        <v>-0.51400000000000001</v>
      </c>
      <c r="P170">
        <v>-0.51400000000000001</v>
      </c>
      <c r="Q170">
        <f t="shared" si="68"/>
        <v>-6.7633606654484202E-2</v>
      </c>
      <c r="R170">
        <f t="shared" si="47"/>
        <v>0</v>
      </c>
      <c r="S170">
        <f t="shared" si="69"/>
        <v>-0.51400000000000001</v>
      </c>
      <c r="T170" s="36">
        <f t="shared" si="70"/>
        <v>26.4</v>
      </c>
      <c r="U170">
        <f t="shared" si="71"/>
        <v>-0.18088199919554204</v>
      </c>
      <c r="V170" s="26">
        <f t="shared" si="51"/>
        <v>0.18088199919554204</v>
      </c>
      <c r="W170" s="25">
        <f t="shared" si="72"/>
        <v>-0.41639750100557249</v>
      </c>
      <c r="X170" s="36">
        <f t="shared" si="73"/>
        <v>25.531766403861397</v>
      </c>
      <c r="Y170">
        <f t="shared" si="74"/>
        <v>-0.41639750100557249</v>
      </c>
      <c r="Z170">
        <f t="shared" si="55"/>
        <v>0</v>
      </c>
      <c r="AA170">
        <f t="shared" si="75"/>
        <v>-0.18088199919554204</v>
      </c>
      <c r="AB170">
        <f t="shared" si="57"/>
        <v>0</v>
      </c>
      <c r="AC170">
        <f t="shared" si="76"/>
        <v>0</v>
      </c>
      <c r="AD170">
        <f t="shared" si="77"/>
        <v>0</v>
      </c>
      <c r="AE170">
        <f t="shared" si="78"/>
        <v>0</v>
      </c>
      <c r="AF170">
        <f t="shared" si="79"/>
        <v>0</v>
      </c>
      <c r="AG170" s="2">
        <f t="shared" si="80"/>
        <v>-1.734</v>
      </c>
      <c r="AH170" s="2">
        <f t="shared" si="81"/>
        <v>1.734</v>
      </c>
      <c r="AI170" s="2">
        <f t="shared" si="82"/>
        <v>-2.0659999999999998</v>
      </c>
      <c r="AJ170" s="2">
        <f t="shared" si="83"/>
        <v>2.0659999999999998</v>
      </c>
      <c r="AK170" t="s">
        <v>286</v>
      </c>
      <c r="AL170">
        <v>143.5</v>
      </c>
      <c r="AM170">
        <v>20051108</v>
      </c>
      <c r="AN170" t="s">
        <v>138</v>
      </c>
      <c r="AO170" t="s">
        <v>441</v>
      </c>
      <c r="AP170" t="s">
        <v>828</v>
      </c>
      <c r="AQ170">
        <v>40</v>
      </c>
      <c r="AR170">
        <v>63.9</v>
      </c>
      <c r="AS170">
        <v>10.56</v>
      </c>
      <c r="AT170">
        <v>55.86</v>
      </c>
      <c r="AU170">
        <v>9.43</v>
      </c>
      <c r="AV170">
        <v>9.56</v>
      </c>
      <c r="AW170">
        <v>200</v>
      </c>
      <c r="AX170" t="s">
        <v>830</v>
      </c>
      <c r="AY170">
        <v>40</v>
      </c>
      <c r="AZ170">
        <v>6.5</v>
      </c>
      <c r="BA170">
        <v>6.2</v>
      </c>
      <c r="BB170">
        <v>12.7</v>
      </c>
      <c r="BC170">
        <v>0</v>
      </c>
      <c r="BD170">
        <v>3149</v>
      </c>
      <c r="BE170">
        <v>3157</v>
      </c>
      <c r="BF170">
        <v>3154</v>
      </c>
      <c r="BG170">
        <v>13.2</v>
      </c>
      <c r="BH170">
        <v>13.5</v>
      </c>
      <c r="BI170">
        <v>13.3</v>
      </c>
      <c r="BJ170">
        <v>2.15</v>
      </c>
      <c r="BK170">
        <v>2.25</v>
      </c>
      <c r="BL170">
        <v>2.23</v>
      </c>
      <c r="BM170">
        <v>6.2</v>
      </c>
      <c r="BN170">
        <v>7.1</v>
      </c>
      <c r="BO170">
        <v>6.9</v>
      </c>
      <c r="BP170" t="s">
        <v>168</v>
      </c>
      <c r="BQ170" t="s">
        <v>168</v>
      </c>
      <c r="BR170" t="s">
        <v>168</v>
      </c>
      <c r="BS170">
        <v>845</v>
      </c>
      <c r="BT170">
        <v>856</v>
      </c>
      <c r="BU170">
        <v>851</v>
      </c>
      <c r="BV170">
        <v>143.1</v>
      </c>
      <c r="BW170">
        <v>143.80000000000001</v>
      </c>
      <c r="BX170">
        <v>143.4</v>
      </c>
      <c r="BY170">
        <v>87.7</v>
      </c>
      <c r="BZ170">
        <v>88.4</v>
      </c>
      <c r="CA170">
        <v>88</v>
      </c>
      <c r="CB170">
        <v>93.3</v>
      </c>
      <c r="CC170">
        <v>94</v>
      </c>
      <c r="CD170">
        <v>93.7</v>
      </c>
      <c r="CE170">
        <v>5.5</v>
      </c>
      <c r="CF170">
        <v>5.8</v>
      </c>
      <c r="CG170">
        <v>5.6</v>
      </c>
      <c r="CH170">
        <v>25.1</v>
      </c>
      <c r="CI170">
        <v>28.2</v>
      </c>
      <c r="CJ170">
        <v>26.4</v>
      </c>
      <c r="CK170">
        <v>276</v>
      </c>
      <c r="CL170">
        <v>276</v>
      </c>
      <c r="CM170">
        <v>276</v>
      </c>
      <c r="CN170">
        <v>8.4</v>
      </c>
      <c r="CO170">
        <v>10.1</v>
      </c>
      <c r="CP170">
        <v>8.6</v>
      </c>
      <c r="CQ170">
        <v>0.3</v>
      </c>
      <c r="CR170">
        <v>0.4</v>
      </c>
      <c r="CS170">
        <v>0.3</v>
      </c>
      <c r="CT170">
        <v>0.5</v>
      </c>
      <c r="CU170">
        <v>0.5</v>
      </c>
      <c r="CV170">
        <v>0.5</v>
      </c>
      <c r="CW170">
        <v>35</v>
      </c>
      <c r="CX170">
        <v>35</v>
      </c>
      <c r="CY170">
        <v>35</v>
      </c>
      <c r="CZ170">
        <v>150.1</v>
      </c>
      <c r="DA170">
        <v>178.4</v>
      </c>
      <c r="DB170">
        <v>166.3</v>
      </c>
      <c r="DC170">
        <v>1660</v>
      </c>
      <c r="DD170">
        <v>720</v>
      </c>
      <c r="DE170">
        <v>540</v>
      </c>
      <c r="DF170">
        <v>1640</v>
      </c>
      <c r="DG170">
        <v>6.8599999999999994E-2</v>
      </c>
      <c r="DH170">
        <v>6.8599999999999994E-2</v>
      </c>
      <c r="DI170">
        <v>6.8599999999999994E-2</v>
      </c>
      <c r="DJ170">
        <v>8.8900000000000007E-2</v>
      </c>
      <c r="DK170">
        <v>8.8900000000000007E-2</v>
      </c>
      <c r="DL170">
        <v>8.8900000000000007E-2</v>
      </c>
      <c r="DM170">
        <v>7.6200000000000004E-2</v>
      </c>
      <c r="DN170">
        <v>7.6200000000000004E-2</v>
      </c>
      <c r="DO170">
        <v>7.6200000000000004E-2</v>
      </c>
      <c r="DP170">
        <v>5.5899999999999998E-2</v>
      </c>
      <c r="DQ170">
        <v>6.0999999999999999E-2</v>
      </c>
      <c r="DR170">
        <v>5.8400000000000001E-2</v>
      </c>
      <c r="DS170">
        <v>5.0799999999999998E-2</v>
      </c>
      <c r="DT170">
        <v>6.0999999999999999E-2</v>
      </c>
      <c r="DU170">
        <v>5.5899999999999998E-2</v>
      </c>
      <c r="DV170">
        <v>0</v>
      </c>
      <c r="DW170">
        <v>23</v>
      </c>
      <c r="DX170">
        <v>5.33E-2</v>
      </c>
      <c r="DY170" t="s">
        <v>816</v>
      </c>
      <c r="DZ170" t="s">
        <v>808</v>
      </c>
      <c r="EA170">
        <v>8252</v>
      </c>
      <c r="EB170">
        <v>8231</v>
      </c>
      <c r="EC170">
        <v>1216</v>
      </c>
      <c r="ED170" t="s">
        <v>559</v>
      </c>
      <c r="EE170" t="s">
        <v>142</v>
      </c>
      <c r="EF170" t="s">
        <v>368</v>
      </c>
      <c r="EG170">
        <v>20051110</v>
      </c>
      <c r="EH170" t="s">
        <v>441</v>
      </c>
      <c r="EI170" t="s">
        <v>817</v>
      </c>
      <c r="EJ170" t="s">
        <v>143</v>
      </c>
    </row>
    <row r="171" spans="1:140">
      <c r="A171" t="s">
        <v>126</v>
      </c>
      <c r="B171">
        <v>3</v>
      </c>
      <c r="C171">
        <v>8</v>
      </c>
      <c r="D171">
        <v>56715</v>
      </c>
      <c r="E171" t="s">
        <v>144</v>
      </c>
      <c r="F171" t="s">
        <v>145</v>
      </c>
      <c r="G171">
        <v>20051118</v>
      </c>
      <c r="H171" t="s">
        <v>726</v>
      </c>
      <c r="I171" t="s">
        <v>236</v>
      </c>
      <c r="J171">
        <v>20051121</v>
      </c>
      <c r="K171">
        <v>20060518</v>
      </c>
      <c r="L171">
        <v>57</v>
      </c>
      <c r="N171" s="2">
        <f t="shared" si="66"/>
        <v>0</v>
      </c>
      <c r="O171" s="27">
        <f t="shared" si="67"/>
        <v>-0.1293</v>
      </c>
      <c r="P171">
        <v>-0.1293</v>
      </c>
      <c r="Q171">
        <f t="shared" si="68"/>
        <v>-7.9966885323587367E-2</v>
      </c>
      <c r="R171">
        <f t="shared" si="47"/>
        <v>0</v>
      </c>
      <c r="S171">
        <f t="shared" si="69"/>
        <v>-0.1293</v>
      </c>
      <c r="T171" s="36">
        <f t="shared" si="70"/>
        <v>26.4</v>
      </c>
      <c r="U171">
        <f t="shared" si="71"/>
        <v>-0.17056559935643364</v>
      </c>
      <c r="V171" s="26">
        <f t="shared" si="51"/>
        <v>0.17056559935643364</v>
      </c>
      <c r="W171" s="25">
        <f t="shared" si="72"/>
        <v>5.1581999195542044E-2</v>
      </c>
      <c r="X171" s="36">
        <f t="shared" si="73"/>
        <v>25.581285123089117</v>
      </c>
      <c r="Y171">
        <f t="shared" si="74"/>
        <v>5.1581999195542044E-2</v>
      </c>
      <c r="Z171">
        <f t="shared" si="55"/>
        <v>0</v>
      </c>
      <c r="AA171">
        <f t="shared" si="75"/>
        <v>-0.17056559935643364</v>
      </c>
      <c r="AB171">
        <f t="shared" si="57"/>
        <v>0</v>
      </c>
      <c r="AC171">
        <f t="shared" si="76"/>
        <v>0</v>
      </c>
      <c r="AD171">
        <f t="shared" si="77"/>
        <v>0</v>
      </c>
      <c r="AE171">
        <f t="shared" si="78"/>
        <v>1</v>
      </c>
      <c r="AF171">
        <f t="shared" si="79"/>
        <v>1</v>
      </c>
      <c r="AG171" s="2">
        <f t="shared" si="80"/>
        <v>-1.734</v>
      </c>
      <c r="AH171" s="2">
        <f t="shared" si="81"/>
        <v>1.734</v>
      </c>
      <c r="AI171" s="2">
        <f t="shared" si="82"/>
        <v>-2.0659999999999998</v>
      </c>
      <c r="AJ171" s="2">
        <f t="shared" si="83"/>
        <v>2.0659999999999998</v>
      </c>
      <c r="AK171" t="s">
        <v>286</v>
      </c>
      <c r="AL171">
        <v>143.5</v>
      </c>
      <c r="AM171">
        <v>20051116</v>
      </c>
      <c r="AN171" t="s">
        <v>138</v>
      </c>
      <c r="AO171" t="s">
        <v>265</v>
      </c>
      <c r="AP171" t="s">
        <v>828</v>
      </c>
      <c r="AQ171">
        <v>40</v>
      </c>
      <c r="AR171">
        <v>71.41</v>
      </c>
      <c r="AS171">
        <v>10.89</v>
      </c>
      <c r="AT171">
        <v>65.48</v>
      </c>
      <c r="AU171">
        <v>10.220000000000001</v>
      </c>
      <c r="AV171">
        <v>10.31</v>
      </c>
      <c r="AW171">
        <v>40</v>
      </c>
      <c r="AX171" t="s">
        <v>841</v>
      </c>
      <c r="AY171">
        <v>40</v>
      </c>
      <c r="AZ171">
        <v>5.0999999999999996</v>
      </c>
      <c r="BA171">
        <v>2.9</v>
      </c>
      <c r="BB171">
        <v>8</v>
      </c>
      <c r="BC171">
        <v>0</v>
      </c>
      <c r="BD171">
        <v>3145</v>
      </c>
      <c r="BE171">
        <v>3153</v>
      </c>
      <c r="BF171">
        <v>3149.8</v>
      </c>
      <c r="BG171">
        <v>13.2</v>
      </c>
      <c r="BH171">
        <v>13.4</v>
      </c>
      <c r="BI171">
        <v>13.3</v>
      </c>
      <c r="BJ171">
        <v>2.2000000000000002</v>
      </c>
      <c r="BK171">
        <v>2.2400000000000002</v>
      </c>
      <c r="BL171">
        <v>2.2200000000000002</v>
      </c>
      <c r="BM171">
        <v>6</v>
      </c>
      <c r="BN171">
        <v>6.4</v>
      </c>
      <c r="BO171">
        <v>6.2</v>
      </c>
      <c r="BP171" t="s">
        <v>168</v>
      </c>
      <c r="BQ171" t="s">
        <v>168</v>
      </c>
      <c r="BR171" t="s">
        <v>168</v>
      </c>
      <c r="BS171">
        <v>835</v>
      </c>
      <c r="BT171">
        <v>870</v>
      </c>
      <c r="BU171">
        <v>853</v>
      </c>
      <c r="BV171">
        <v>142.9</v>
      </c>
      <c r="BW171">
        <v>143.9</v>
      </c>
      <c r="BX171">
        <v>143.30000000000001</v>
      </c>
      <c r="BY171">
        <v>87.3</v>
      </c>
      <c r="BZ171">
        <v>88.2</v>
      </c>
      <c r="CA171">
        <v>87.8</v>
      </c>
      <c r="CB171">
        <v>93.1</v>
      </c>
      <c r="CC171">
        <v>93.7</v>
      </c>
      <c r="CD171">
        <v>93.5</v>
      </c>
      <c r="CE171">
        <v>5.4</v>
      </c>
      <c r="CF171">
        <v>5.9</v>
      </c>
      <c r="CG171">
        <v>5.6</v>
      </c>
      <c r="CH171">
        <v>22.8</v>
      </c>
      <c r="CI171">
        <v>26.1</v>
      </c>
      <c r="CJ171">
        <v>24.6</v>
      </c>
      <c r="CK171">
        <v>276</v>
      </c>
      <c r="CL171">
        <v>276</v>
      </c>
      <c r="CM171">
        <v>276</v>
      </c>
      <c r="CN171">
        <v>10.1</v>
      </c>
      <c r="CO171">
        <v>10.1</v>
      </c>
      <c r="CP171">
        <v>10.1</v>
      </c>
      <c r="CQ171">
        <v>0.3</v>
      </c>
      <c r="CR171">
        <v>0.3</v>
      </c>
      <c r="CS171">
        <v>0.3</v>
      </c>
      <c r="CT171">
        <v>0.45</v>
      </c>
      <c r="CU171">
        <v>0.55000000000000004</v>
      </c>
      <c r="CV171">
        <v>0.5</v>
      </c>
      <c r="CW171">
        <v>35</v>
      </c>
      <c r="CX171">
        <v>35</v>
      </c>
      <c r="CY171">
        <v>35</v>
      </c>
      <c r="CZ171">
        <v>178.4</v>
      </c>
      <c r="DA171">
        <v>201</v>
      </c>
      <c r="DB171">
        <v>189.9</v>
      </c>
      <c r="DC171">
        <v>1660</v>
      </c>
      <c r="DD171">
        <v>720</v>
      </c>
      <c r="DE171">
        <v>540</v>
      </c>
      <c r="DF171">
        <v>1800</v>
      </c>
      <c r="DG171">
        <v>7.1099999999999997E-2</v>
      </c>
      <c r="DH171">
        <v>7.1099999999999997E-2</v>
      </c>
      <c r="DI171">
        <v>7.1099999999999997E-2</v>
      </c>
      <c r="DJ171">
        <v>8.6400000000000005E-2</v>
      </c>
      <c r="DK171">
        <v>8.6400000000000005E-2</v>
      </c>
      <c r="DL171">
        <v>8.6400000000000005E-2</v>
      </c>
      <c r="DM171">
        <v>7.6200000000000004E-2</v>
      </c>
      <c r="DN171">
        <v>7.6200000000000004E-2</v>
      </c>
      <c r="DO171">
        <v>7.6200000000000004E-2</v>
      </c>
      <c r="DP171">
        <v>5.8400000000000001E-2</v>
      </c>
      <c r="DQ171">
        <v>6.3500000000000001E-2</v>
      </c>
      <c r="DR171">
        <v>6.0999999999999999E-2</v>
      </c>
      <c r="DS171">
        <v>5.0799999999999998E-2</v>
      </c>
      <c r="DT171">
        <v>5.5899999999999998E-2</v>
      </c>
      <c r="DU171">
        <v>5.33E-2</v>
      </c>
      <c r="DV171">
        <v>0</v>
      </c>
      <c r="DW171">
        <v>25</v>
      </c>
      <c r="DX171">
        <v>4.3200000000000002E-2</v>
      </c>
      <c r="DY171" t="s">
        <v>842</v>
      </c>
      <c r="DZ171">
        <v>9682</v>
      </c>
      <c r="EA171">
        <v>8252</v>
      </c>
      <c r="EB171">
        <v>8231</v>
      </c>
      <c r="EC171">
        <v>1216</v>
      </c>
      <c r="ED171" t="s">
        <v>559</v>
      </c>
      <c r="EE171" t="s">
        <v>142</v>
      </c>
      <c r="EF171" t="s">
        <v>843</v>
      </c>
      <c r="EG171">
        <v>20051118</v>
      </c>
      <c r="EH171" t="s">
        <v>726</v>
      </c>
      <c r="EI171" t="s">
        <v>817</v>
      </c>
      <c r="EJ171" t="s">
        <v>143</v>
      </c>
    </row>
    <row r="172" spans="1:140">
      <c r="A172" t="s">
        <v>126</v>
      </c>
      <c r="B172">
        <v>4</v>
      </c>
      <c r="C172">
        <v>13.9</v>
      </c>
      <c r="D172">
        <v>57929</v>
      </c>
      <c r="E172" t="s">
        <v>577</v>
      </c>
      <c r="F172" t="s">
        <v>145</v>
      </c>
      <c r="G172">
        <v>20060316</v>
      </c>
      <c r="H172" t="s">
        <v>579</v>
      </c>
      <c r="I172" t="s">
        <v>236</v>
      </c>
      <c r="J172">
        <v>20060317</v>
      </c>
      <c r="K172">
        <v>20060916</v>
      </c>
      <c r="L172">
        <v>58</v>
      </c>
      <c r="N172" s="2">
        <f t="shared" si="66"/>
        <v>0</v>
      </c>
      <c r="O172" s="27">
        <f t="shared" si="67"/>
        <v>0.46260000000000001</v>
      </c>
      <c r="P172">
        <v>0.46260000000000001</v>
      </c>
      <c r="Q172">
        <f t="shared" si="68"/>
        <v>2.8546491741130109E-2</v>
      </c>
      <c r="R172">
        <f t="shared" si="47"/>
        <v>0</v>
      </c>
      <c r="S172">
        <f t="shared" si="69"/>
        <v>0.46260000000000001</v>
      </c>
      <c r="T172" s="36">
        <f t="shared" si="70"/>
        <v>26.4</v>
      </c>
      <c r="U172">
        <f t="shared" si="71"/>
        <v>-4.3932479485146905E-2</v>
      </c>
      <c r="V172" s="26">
        <f t="shared" si="51"/>
        <v>4.3932479485146905E-2</v>
      </c>
      <c r="W172" s="25">
        <f t="shared" si="72"/>
        <v>0.63316559935643368</v>
      </c>
      <c r="X172" s="36">
        <f t="shared" si="73"/>
        <v>26.189124098471293</v>
      </c>
      <c r="Y172">
        <f t="shared" si="74"/>
        <v>0.63316559935643368</v>
      </c>
      <c r="Z172">
        <f t="shared" si="55"/>
        <v>0</v>
      </c>
      <c r="AA172">
        <f t="shared" si="75"/>
        <v>-4.3932479485146905E-2</v>
      </c>
      <c r="AB172">
        <f t="shared" si="57"/>
        <v>0</v>
      </c>
      <c r="AC172">
        <f t="shared" si="76"/>
        <v>0</v>
      </c>
      <c r="AD172">
        <f t="shared" si="77"/>
        <v>0</v>
      </c>
      <c r="AE172">
        <f t="shared" si="78"/>
        <v>0</v>
      </c>
      <c r="AF172">
        <f t="shared" si="79"/>
        <v>0</v>
      </c>
      <c r="AG172" s="2">
        <f t="shared" si="80"/>
        <v>-1.734</v>
      </c>
      <c r="AH172" s="2">
        <f t="shared" si="81"/>
        <v>1.734</v>
      </c>
      <c r="AI172" s="2">
        <f t="shared" si="82"/>
        <v>-2.0659999999999998</v>
      </c>
      <c r="AJ172" s="2">
        <f t="shared" si="83"/>
        <v>2.0659999999999998</v>
      </c>
      <c r="AK172" t="s">
        <v>200</v>
      </c>
      <c r="AL172">
        <v>143.5</v>
      </c>
      <c r="AM172">
        <v>20060314</v>
      </c>
      <c r="AN172" t="s">
        <v>138</v>
      </c>
      <c r="AO172" t="s">
        <v>856</v>
      </c>
      <c r="AP172" t="s">
        <v>828</v>
      </c>
      <c r="AQ172">
        <v>40</v>
      </c>
      <c r="AR172">
        <v>59.04</v>
      </c>
      <c r="AS172">
        <v>10.17</v>
      </c>
      <c r="AT172">
        <v>52.34</v>
      </c>
      <c r="AU172">
        <v>9.18</v>
      </c>
      <c r="AV172">
        <v>9.3000000000000007</v>
      </c>
      <c r="AW172">
        <v>180</v>
      </c>
      <c r="AX172" t="s">
        <v>857</v>
      </c>
      <c r="AY172">
        <v>40</v>
      </c>
      <c r="AZ172">
        <v>6.8</v>
      </c>
      <c r="BA172">
        <v>7.1</v>
      </c>
      <c r="BB172">
        <v>13.9</v>
      </c>
      <c r="BC172">
        <v>0</v>
      </c>
      <c r="BD172">
        <v>3147</v>
      </c>
      <c r="BE172">
        <v>3154</v>
      </c>
      <c r="BF172">
        <v>3149.7</v>
      </c>
      <c r="BG172">
        <v>13.4</v>
      </c>
      <c r="BH172">
        <v>13.8</v>
      </c>
      <c r="BI172">
        <v>13.6</v>
      </c>
      <c r="BJ172">
        <v>2.19</v>
      </c>
      <c r="BK172">
        <v>2.23</v>
      </c>
      <c r="BL172">
        <v>2.21</v>
      </c>
      <c r="BM172">
        <v>6.2</v>
      </c>
      <c r="BN172">
        <v>6.5</v>
      </c>
      <c r="BO172">
        <v>6.4</v>
      </c>
      <c r="BP172" t="s">
        <v>168</v>
      </c>
      <c r="BQ172" t="s">
        <v>168</v>
      </c>
      <c r="BR172" t="s">
        <v>168</v>
      </c>
      <c r="BS172">
        <v>836</v>
      </c>
      <c r="BT172">
        <v>860</v>
      </c>
      <c r="BU172">
        <v>849</v>
      </c>
      <c r="BV172">
        <v>143.5</v>
      </c>
      <c r="BW172">
        <v>143.80000000000001</v>
      </c>
      <c r="BX172">
        <v>143.6</v>
      </c>
      <c r="BY172">
        <v>87.8</v>
      </c>
      <c r="BZ172">
        <v>88.2</v>
      </c>
      <c r="CA172">
        <v>88</v>
      </c>
      <c r="CB172">
        <v>93.6</v>
      </c>
      <c r="CC172">
        <v>94.1</v>
      </c>
      <c r="CD172">
        <v>93.8</v>
      </c>
      <c r="CE172">
        <v>5.7</v>
      </c>
      <c r="CF172">
        <v>6.2</v>
      </c>
      <c r="CG172">
        <v>5.8</v>
      </c>
      <c r="CH172">
        <v>27.7</v>
      </c>
      <c r="CI172">
        <v>33.799999999999997</v>
      </c>
      <c r="CJ172">
        <v>31</v>
      </c>
      <c r="CK172">
        <v>276</v>
      </c>
      <c r="CL172">
        <v>276</v>
      </c>
      <c r="CM172">
        <v>276</v>
      </c>
      <c r="CN172">
        <v>10.1</v>
      </c>
      <c r="CO172">
        <v>10.1</v>
      </c>
      <c r="CP172">
        <v>10.1</v>
      </c>
      <c r="CQ172">
        <v>0.4</v>
      </c>
      <c r="CR172">
        <v>0.4</v>
      </c>
      <c r="CS172">
        <v>0.4</v>
      </c>
      <c r="CT172">
        <v>0.45</v>
      </c>
      <c r="CU172">
        <v>0.52</v>
      </c>
      <c r="CV172">
        <v>0.5</v>
      </c>
      <c r="CW172">
        <v>35</v>
      </c>
      <c r="CX172">
        <v>35</v>
      </c>
      <c r="CY172">
        <v>35</v>
      </c>
      <c r="CZ172">
        <v>189.7</v>
      </c>
      <c r="DA172">
        <v>257.7</v>
      </c>
      <c r="DB172">
        <v>218</v>
      </c>
      <c r="DC172">
        <v>1660</v>
      </c>
      <c r="DD172">
        <v>720</v>
      </c>
      <c r="DE172">
        <v>540</v>
      </c>
      <c r="DF172">
        <v>1660</v>
      </c>
      <c r="DG172">
        <v>6.0999999999999999E-2</v>
      </c>
      <c r="DH172">
        <v>6.0999999999999999E-2</v>
      </c>
      <c r="DI172">
        <v>6.0999999999999999E-2</v>
      </c>
      <c r="DJ172">
        <v>9.4E-2</v>
      </c>
      <c r="DK172">
        <v>9.4E-2</v>
      </c>
      <c r="DL172">
        <v>9.4E-2</v>
      </c>
      <c r="DM172">
        <v>6.8599999999999994E-2</v>
      </c>
      <c r="DN172">
        <v>6.8599999999999994E-2</v>
      </c>
      <c r="DO172">
        <v>6.8599999999999994E-2</v>
      </c>
      <c r="DP172">
        <v>5.5899999999999998E-2</v>
      </c>
      <c r="DQ172">
        <v>6.6000000000000003E-2</v>
      </c>
      <c r="DR172">
        <v>6.0999999999999999E-2</v>
      </c>
      <c r="DS172">
        <v>6.0999999999999999E-2</v>
      </c>
      <c r="DT172">
        <v>7.1099999999999997E-2</v>
      </c>
      <c r="DU172">
        <v>6.6000000000000003E-2</v>
      </c>
      <c r="DV172">
        <v>0</v>
      </c>
      <c r="DW172">
        <v>6</v>
      </c>
      <c r="DX172">
        <v>3.56E-2</v>
      </c>
      <c r="DY172" t="s">
        <v>825</v>
      </c>
      <c r="DZ172">
        <v>6982</v>
      </c>
      <c r="EA172">
        <v>8252</v>
      </c>
      <c r="EB172">
        <v>8231</v>
      </c>
      <c r="EC172">
        <v>1272</v>
      </c>
      <c r="ED172" t="s">
        <v>516</v>
      </c>
      <c r="EE172" t="s">
        <v>142</v>
      </c>
      <c r="EF172">
        <v>105</v>
      </c>
      <c r="EG172">
        <v>20060316</v>
      </c>
      <c r="EH172" t="s">
        <v>579</v>
      </c>
      <c r="EI172">
        <v>66</v>
      </c>
      <c r="EJ172" t="s">
        <v>143</v>
      </c>
    </row>
    <row r="173" spans="1:140">
      <c r="A173" t="s">
        <v>126</v>
      </c>
      <c r="B173">
        <v>4</v>
      </c>
      <c r="C173">
        <v>15.4</v>
      </c>
      <c r="D173">
        <v>59119</v>
      </c>
      <c r="E173">
        <v>1009</v>
      </c>
      <c r="F173" t="s">
        <v>145</v>
      </c>
      <c r="G173">
        <v>20060607</v>
      </c>
      <c r="H173" t="s">
        <v>205</v>
      </c>
      <c r="I173" t="s">
        <v>236</v>
      </c>
      <c r="J173">
        <v>20060608</v>
      </c>
      <c r="K173">
        <v>20061207</v>
      </c>
      <c r="L173">
        <v>59</v>
      </c>
      <c r="N173" s="2">
        <f t="shared" si="66"/>
        <v>0</v>
      </c>
      <c r="O173" s="27">
        <f t="shared" si="67"/>
        <v>0.74770000000000003</v>
      </c>
      <c r="P173">
        <v>0.74770000000000003</v>
      </c>
      <c r="Q173">
        <f t="shared" si="68"/>
        <v>0.17237719339290408</v>
      </c>
      <c r="R173">
        <f t="shared" si="47"/>
        <v>0</v>
      </c>
      <c r="S173">
        <f t="shared" si="69"/>
        <v>0.74770000000000003</v>
      </c>
      <c r="T173" s="36">
        <f t="shared" si="70"/>
        <v>26.4</v>
      </c>
      <c r="U173">
        <f t="shared" si="71"/>
        <v>0.11439401641188249</v>
      </c>
      <c r="V173" s="26">
        <f t="shared" si="51"/>
        <v>-0.11439401641188249</v>
      </c>
      <c r="W173" s="25">
        <f t="shared" si="72"/>
        <v>0.79163247948514692</v>
      </c>
      <c r="X173" s="36">
        <f t="shared" si="73"/>
        <v>26.949091278777033</v>
      </c>
      <c r="Y173">
        <f t="shared" si="74"/>
        <v>0.79163247948514692</v>
      </c>
      <c r="Z173">
        <f t="shared" si="55"/>
        <v>0</v>
      </c>
      <c r="AA173">
        <f t="shared" si="75"/>
        <v>0.11439401641188249</v>
      </c>
      <c r="AB173">
        <f t="shared" si="57"/>
        <v>0</v>
      </c>
      <c r="AC173">
        <f t="shared" si="76"/>
        <v>0</v>
      </c>
      <c r="AD173">
        <f t="shared" si="77"/>
        <v>0</v>
      </c>
      <c r="AE173">
        <f t="shared" si="78"/>
        <v>0</v>
      </c>
      <c r="AF173">
        <f t="shared" si="79"/>
        <v>0</v>
      </c>
      <c r="AG173" s="2">
        <f t="shared" si="80"/>
        <v>-1.734</v>
      </c>
      <c r="AH173" s="2">
        <f t="shared" si="81"/>
        <v>1.734</v>
      </c>
      <c r="AI173" s="2">
        <f t="shared" si="82"/>
        <v>-2.0659999999999998</v>
      </c>
      <c r="AJ173" s="2">
        <f t="shared" si="83"/>
        <v>2.0659999999999998</v>
      </c>
      <c r="AK173" t="s">
        <v>286</v>
      </c>
      <c r="AL173">
        <v>143.5</v>
      </c>
      <c r="AM173">
        <v>20060605</v>
      </c>
      <c r="AN173" t="s">
        <v>138</v>
      </c>
      <c r="AO173" t="s">
        <v>862</v>
      </c>
      <c r="AP173" t="s">
        <v>828</v>
      </c>
      <c r="AQ173">
        <v>40</v>
      </c>
      <c r="AR173">
        <v>63.89</v>
      </c>
      <c r="AS173">
        <v>57.23</v>
      </c>
      <c r="AT173">
        <v>10.53</v>
      </c>
      <c r="AU173">
        <v>9.44</v>
      </c>
      <c r="AV173">
        <v>9.51</v>
      </c>
      <c r="AW173">
        <v>240</v>
      </c>
      <c r="AX173" t="s">
        <v>863</v>
      </c>
      <c r="AY173">
        <v>40</v>
      </c>
      <c r="AZ173">
        <v>7.3</v>
      </c>
      <c r="BA173">
        <v>8.1</v>
      </c>
      <c r="BB173">
        <v>15.4</v>
      </c>
      <c r="BC173">
        <v>0</v>
      </c>
      <c r="BD173">
        <v>3145</v>
      </c>
      <c r="BE173">
        <v>3155</v>
      </c>
      <c r="BF173">
        <v>3149</v>
      </c>
      <c r="BG173">
        <v>13.3</v>
      </c>
      <c r="BH173">
        <v>13.7</v>
      </c>
      <c r="BI173">
        <v>13.6</v>
      </c>
      <c r="BJ173">
        <v>2.25</v>
      </c>
      <c r="BK173">
        <v>2.34</v>
      </c>
      <c r="BL173">
        <v>2.29</v>
      </c>
      <c r="BM173">
        <v>6.5</v>
      </c>
      <c r="BN173">
        <v>7</v>
      </c>
      <c r="BO173">
        <v>6.8</v>
      </c>
      <c r="BP173" t="s">
        <v>168</v>
      </c>
      <c r="BQ173" t="s">
        <v>168</v>
      </c>
      <c r="BR173" t="s">
        <v>168</v>
      </c>
      <c r="BS173">
        <v>829</v>
      </c>
      <c r="BT173">
        <v>859</v>
      </c>
      <c r="BU173">
        <v>845</v>
      </c>
      <c r="BV173">
        <v>143.19999999999999</v>
      </c>
      <c r="BW173">
        <v>143.69999999999999</v>
      </c>
      <c r="BX173">
        <v>143.4</v>
      </c>
      <c r="BY173">
        <v>87.8</v>
      </c>
      <c r="BZ173">
        <v>88.3</v>
      </c>
      <c r="CA173">
        <v>88</v>
      </c>
      <c r="CB173">
        <v>93.3</v>
      </c>
      <c r="CC173">
        <v>93.8</v>
      </c>
      <c r="CD173">
        <v>93.6</v>
      </c>
      <c r="CE173">
        <v>5.4</v>
      </c>
      <c r="CF173">
        <v>5.7</v>
      </c>
      <c r="CG173">
        <v>5.6</v>
      </c>
      <c r="CH173">
        <v>30.8</v>
      </c>
      <c r="CI173">
        <v>37.799999999999997</v>
      </c>
      <c r="CJ173">
        <v>34</v>
      </c>
      <c r="CK173">
        <v>276</v>
      </c>
      <c r="CL173">
        <v>276</v>
      </c>
      <c r="CM173">
        <v>276</v>
      </c>
      <c r="CN173">
        <v>7.8</v>
      </c>
      <c r="CO173">
        <v>8.8000000000000007</v>
      </c>
      <c r="CP173">
        <v>8.3000000000000007</v>
      </c>
      <c r="CQ173">
        <v>0.3</v>
      </c>
      <c r="CR173">
        <v>0.4</v>
      </c>
      <c r="CS173">
        <v>0.3</v>
      </c>
      <c r="CT173">
        <v>0.5</v>
      </c>
      <c r="CU173">
        <v>0.5</v>
      </c>
      <c r="CV173">
        <v>0.5</v>
      </c>
      <c r="CW173">
        <v>35</v>
      </c>
      <c r="CX173">
        <v>35</v>
      </c>
      <c r="CY173">
        <v>35</v>
      </c>
      <c r="CZ173">
        <v>147.19999999999999</v>
      </c>
      <c r="DA173">
        <v>232.2</v>
      </c>
      <c r="DB173">
        <v>188.9</v>
      </c>
      <c r="DC173">
        <v>1660</v>
      </c>
      <c r="DD173">
        <v>720</v>
      </c>
      <c r="DE173">
        <v>540</v>
      </c>
      <c r="DF173">
        <v>1600</v>
      </c>
      <c r="DG173">
        <v>6.6000000000000003E-2</v>
      </c>
      <c r="DH173">
        <v>6.6000000000000003E-2</v>
      </c>
      <c r="DI173">
        <v>6.6000000000000003E-2</v>
      </c>
      <c r="DJ173">
        <v>8.3799999999999999E-2</v>
      </c>
      <c r="DK173">
        <v>8.3799999999999999E-2</v>
      </c>
      <c r="DL173">
        <v>8.3799999999999999E-2</v>
      </c>
      <c r="DM173">
        <v>6.8599999999999994E-2</v>
      </c>
      <c r="DN173">
        <v>6.8599999999999994E-2</v>
      </c>
      <c r="DO173">
        <v>6.8599999999999994E-2</v>
      </c>
      <c r="DP173">
        <v>5.5899999999999998E-2</v>
      </c>
      <c r="DQ173">
        <v>6.6000000000000003E-2</v>
      </c>
      <c r="DR173">
        <v>6.0999999999999999E-2</v>
      </c>
      <c r="DS173">
        <v>6.0999999999999999E-2</v>
      </c>
      <c r="DT173">
        <v>7.1099999999999997E-2</v>
      </c>
      <c r="DU173">
        <v>6.6000000000000003E-2</v>
      </c>
      <c r="DV173">
        <v>0</v>
      </c>
      <c r="DW173">
        <v>22</v>
      </c>
      <c r="DX173">
        <v>4.5699999999999998E-2</v>
      </c>
      <c r="DY173" t="s">
        <v>825</v>
      </c>
      <c r="DZ173" t="s">
        <v>864</v>
      </c>
      <c r="EA173">
        <v>8252</v>
      </c>
      <c r="EB173">
        <v>8231</v>
      </c>
      <c r="EC173">
        <v>1272</v>
      </c>
      <c r="ED173">
        <v>2405</v>
      </c>
      <c r="EE173" t="s">
        <v>142</v>
      </c>
      <c r="EF173">
        <v>121</v>
      </c>
      <c r="EG173">
        <v>20060607</v>
      </c>
      <c r="EH173" t="s">
        <v>205</v>
      </c>
      <c r="EI173">
        <v>66</v>
      </c>
      <c r="EJ173" t="s">
        <v>143</v>
      </c>
    </row>
    <row r="174" spans="1:140">
      <c r="A174" t="s">
        <v>126</v>
      </c>
      <c r="B174">
        <v>4</v>
      </c>
      <c r="C174">
        <v>16</v>
      </c>
      <c r="D174">
        <v>60999</v>
      </c>
      <c r="E174" t="s">
        <v>577</v>
      </c>
      <c r="F174" t="s">
        <v>145</v>
      </c>
      <c r="G174">
        <v>20060920</v>
      </c>
      <c r="H174" t="s">
        <v>745</v>
      </c>
      <c r="I174" t="s">
        <v>295</v>
      </c>
      <c r="J174">
        <v>20060922</v>
      </c>
      <c r="K174" t="s">
        <v>624</v>
      </c>
      <c r="L174">
        <v>60</v>
      </c>
      <c r="N174" s="2">
        <f t="shared" si="66"/>
        <v>0</v>
      </c>
      <c r="O174" s="27">
        <f t="shared" si="67"/>
        <v>2.06E-2</v>
      </c>
      <c r="P174">
        <v>2.06E-2</v>
      </c>
      <c r="Q174">
        <f t="shared" si="68"/>
        <v>0.1420217547143233</v>
      </c>
      <c r="R174">
        <f t="shared" si="47"/>
        <v>0</v>
      </c>
      <c r="S174">
        <f t="shared" si="69"/>
        <v>2.06E-2</v>
      </c>
      <c r="T174" s="36">
        <f t="shared" si="70"/>
        <v>26.4</v>
      </c>
      <c r="U174">
        <f t="shared" si="71"/>
        <v>9.5635213129506E-2</v>
      </c>
      <c r="V174" s="26">
        <f t="shared" si="51"/>
        <v>-9.5635213129506E-2</v>
      </c>
      <c r="W174" s="25">
        <f t="shared" si="72"/>
        <v>-9.379401641188248E-2</v>
      </c>
      <c r="X174" s="36">
        <f t="shared" si="73"/>
        <v>26.859049023021626</v>
      </c>
      <c r="Y174">
        <f t="shared" si="74"/>
        <v>-9.379401641188248E-2</v>
      </c>
      <c r="Z174">
        <f t="shared" si="55"/>
        <v>0</v>
      </c>
      <c r="AA174">
        <f t="shared" si="75"/>
        <v>9.5635213129506E-2</v>
      </c>
      <c r="AB174">
        <f t="shared" si="57"/>
        <v>0</v>
      </c>
      <c r="AC174">
        <f t="shared" si="76"/>
        <v>0</v>
      </c>
      <c r="AD174">
        <f t="shared" si="77"/>
        <v>0</v>
      </c>
      <c r="AE174">
        <f t="shared" si="78"/>
        <v>1</v>
      </c>
      <c r="AF174">
        <f t="shared" si="79"/>
        <v>1</v>
      </c>
      <c r="AG174" s="2">
        <f t="shared" si="80"/>
        <v>-1.734</v>
      </c>
      <c r="AH174" s="2">
        <f t="shared" si="81"/>
        <v>1.734</v>
      </c>
      <c r="AI174" s="2">
        <f t="shared" si="82"/>
        <v>-2.0659999999999998</v>
      </c>
      <c r="AJ174" s="2">
        <f t="shared" si="83"/>
        <v>2.0659999999999998</v>
      </c>
      <c r="AK174" t="s">
        <v>286</v>
      </c>
      <c r="AL174">
        <v>143.5</v>
      </c>
      <c r="AM174">
        <v>20060918</v>
      </c>
      <c r="AN174" t="s">
        <v>138</v>
      </c>
      <c r="AO174" t="s">
        <v>553</v>
      </c>
      <c r="AP174" t="s">
        <v>901</v>
      </c>
      <c r="AQ174">
        <v>40</v>
      </c>
      <c r="AR174">
        <v>58.97</v>
      </c>
      <c r="AS174">
        <v>52.82</v>
      </c>
      <c r="AT174">
        <v>10.18</v>
      </c>
      <c r="AU174">
        <v>9.26</v>
      </c>
      <c r="AV174">
        <v>9.41</v>
      </c>
      <c r="AW174">
        <v>340</v>
      </c>
      <c r="AX174" t="s">
        <v>953</v>
      </c>
      <c r="AY174">
        <v>40</v>
      </c>
      <c r="AZ174">
        <v>6.4</v>
      </c>
      <c r="BA174">
        <v>9.6</v>
      </c>
      <c r="BB174">
        <v>16</v>
      </c>
      <c r="BC174">
        <v>0</v>
      </c>
      <c r="BD174">
        <v>3145</v>
      </c>
      <c r="BE174">
        <v>3155</v>
      </c>
      <c r="BF174">
        <v>3149</v>
      </c>
      <c r="BG174">
        <v>13.1</v>
      </c>
      <c r="BH174">
        <v>13.3</v>
      </c>
      <c r="BI174">
        <v>13.2</v>
      </c>
      <c r="BJ174">
        <v>2.17</v>
      </c>
      <c r="BK174">
        <v>2.29</v>
      </c>
      <c r="BL174">
        <v>2.2200000000000002</v>
      </c>
      <c r="BM174">
        <v>6.7</v>
      </c>
      <c r="BN174">
        <v>7</v>
      </c>
      <c r="BO174">
        <v>6.8</v>
      </c>
      <c r="BP174" t="s">
        <v>168</v>
      </c>
      <c r="BQ174" t="s">
        <v>168</v>
      </c>
      <c r="BR174" t="s">
        <v>168</v>
      </c>
      <c r="BS174">
        <v>833</v>
      </c>
      <c r="BT174">
        <v>863</v>
      </c>
      <c r="BU174">
        <v>848</v>
      </c>
      <c r="BV174">
        <v>143.4</v>
      </c>
      <c r="BW174">
        <v>143.69999999999999</v>
      </c>
      <c r="BX174">
        <v>143.6</v>
      </c>
      <c r="BY174">
        <v>87.6</v>
      </c>
      <c r="BZ174">
        <v>88.1</v>
      </c>
      <c r="CA174">
        <v>88</v>
      </c>
      <c r="CB174">
        <v>93.3</v>
      </c>
      <c r="CC174">
        <v>93.8</v>
      </c>
      <c r="CD174">
        <v>93.6</v>
      </c>
      <c r="CE174">
        <v>5.3</v>
      </c>
      <c r="CF174">
        <v>5.9</v>
      </c>
      <c r="CG174">
        <v>5.6</v>
      </c>
      <c r="CH174">
        <v>30.7</v>
      </c>
      <c r="CI174">
        <v>37.1</v>
      </c>
      <c r="CJ174">
        <v>33.5</v>
      </c>
      <c r="CK174">
        <v>276</v>
      </c>
      <c r="CL174">
        <v>276</v>
      </c>
      <c r="CM174">
        <v>276</v>
      </c>
      <c r="CN174">
        <v>8.4</v>
      </c>
      <c r="CO174">
        <v>8.8000000000000007</v>
      </c>
      <c r="CP174">
        <v>8.6999999999999993</v>
      </c>
      <c r="CQ174">
        <v>0.4</v>
      </c>
      <c r="CR174">
        <v>0.4</v>
      </c>
      <c r="CS174">
        <v>0.4</v>
      </c>
      <c r="CT174">
        <v>0.5</v>
      </c>
      <c r="CU174">
        <v>0.5</v>
      </c>
      <c r="CV174">
        <v>0.5</v>
      </c>
      <c r="CW174">
        <v>35</v>
      </c>
      <c r="CX174">
        <v>35</v>
      </c>
      <c r="CY174">
        <v>35</v>
      </c>
      <c r="CZ174">
        <v>150.1</v>
      </c>
      <c r="DA174">
        <v>209.6</v>
      </c>
      <c r="DB174">
        <v>173.2</v>
      </c>
      <c r="DC174">
        <v>1660</v>
      </c>
      <c r="DD174">
        <v>720</v>
      </c>
      <c r="DE174">
        <v>540</v>
      </c>
      <c r="DF174">
        <v>1500</v>
      </c>
      <c r="DG174">
        <v>5.8400000000000001E-2</v>
      </c>
      <c r="DH174">
        <v>5.8400000000000001E-2</v>
      </c>
      <c r="DI174">
        <v>5.8400000000000001E-2</v>
      </c>
      <c r="DJ174">
        <v>8.8900000000000007E-2</v>
      </c>
      <c r="DK174">
        <v>8.8900000000000007E-2</v>
      </c>
      <c r="DL174">
        <v>8.8900000000000007E-2</v>
      </c>
      <c r="DM174">
        <v>0</v>
      </c>
      <c r="DN174">
        <v>0</v>
      </c>
      <c r="DO174">
        <v>0</v>
      </c>
      <c r="DP174">
        <v>5.5899999999999998E-2</v>
      </c>
      <c r="DQ174">
        <v>6.6000000000000003E-2</v>
      </c>
      <c r="DR174">
        <v>6.0999999999999999E-2</v>
      </c>
      <c r="DS174">
        <v>6.0999999999999999E-2</v>
      </c>
      <c r="DT174">
        <v>7.1099999999999997E-2</v>
      </c>
      <c r="DU174">
        <v>6.6000000000000003E-2</v>
      </c>
      <c r="DV174">
        <v>0</v>
      </c>
      <c r="DW174">
        <v>4</v>
      </c>
      <c r="DX174">
        <v>5.8400000000000001E-2</v>
      </c>
      <c r="DY174" t="s">
        <v>825</v>
      </c>
      <c r="DZ174">
        <v>6982</v>
      </c>
      <c r="EA174">
        <v>8252</v>
      </c>
      <c r="EB174">
        <v>8231</v>
      </c>
      <c r="EC174">
        <v>1272</v>
      </c>
      <c r="ED174" t="s">
        <v>403</v>
      </c>
      <c r="EE174" t="s">
        <v>142</v>
      </c>
      <c r="EF174">
        <v>141</v>
      </c>
      <c r="EG174">
        <v>20060920</v>
      </c>
      <c r="EH174" t="s">
        <v>745</v>
      </c>
      <c r="EI174">
        <v>66</v>
      </c>
      <c r="EJ174" t="s">
        <v>918</v>
      </c>
    </row>
    <row r="175" spans="1:140">
      <c r="A175" t="s">
        <v>126</v>
      </c>
      <c r="B175">
        <v>3</v>
      </c>
      <c r="C175">
        <v>14.7</v>
      </c>
      <c r="D175">
        <v>60998</v>
      </c>
      <c r="E175" t="s">
        <v>577</v>
      </c>
      <c r="F175" t="s">
        <v>145</v>
      </c>
      <c r="G175">
        <v>20060920</v>
      </c>
      <c r="H175" t="s">
        <v>363</v>
      </c>
      <c r="I175" t="s">
        <v>236</v>
      </c>
      <c r="J175">
        <v>20060926</v>
      </c>
      <c r="K175" t="s">
        <v>624</v>
      </c>
      <c r="L175">
        <v>61</v>
      </c>
      <c r="N175" s="2">
        <f t="shared" si="66"/>
        <v>0</v>
      </c>
      <c r="O175" s="27">
        <f t="shared" si="67"/>
        <v>-0.24740000000000001</v>
      </c>
      <c r="P175">
        <v>-0.24740000000000001</v>
      </c>
      <c r="Q175">
        <f t="shared" si="68"/>
        <v>6.4137403771458629E-2</v>
      </c>
      <c r="R175">
        <f t="shared" si="47"/>
        <v>0</v>
      </c>
      <c r="S175">
        <f t="shared" si="69"/>
        <v>-0.24740000000000001</v>
      </c>
      <c r="T175" s="36">
        <f t="shared" si="70"/>
        <v>26.4</v>
      </c>
      <c r="U175">
        <f t="shared" si="71"/>
        <v>2.7028170503604808E-2</v>
      </c>
      <c r="V175" s="26">
        <f t="shared" si="51"/>
        <v>-2.7028170503604808E-2</v>
      </c>
      <c r="W175" s="25">
        <f t="shared" si="72"/>
        <v>-0.34303521312950602</v>
      </c>
      <c r="X175" s="36">
        <f t="shared" si="73"/>
        <v>26.529735218417301</v>
      </c>
      <c r="Y175">
        <f t="shared" si="74"/>
        <v>-0.34303521312950602</v>
      </c>
      <c r="Z175">
        <f t="shared" si="55"/>
        <v>0</v>
      </c>
      <c r="AA175">
        <f t="shared" si="75"/>
        <v>2.7028170503604808E-2</v>
      </c>
      <c r="AB175">
        <f t="shared" si="57"/>
        <v>0</v>
      </c>
      <c r="AC175">
        <f t="shared" si="76"/>
        <v>0</v>
      </c>
      <c r="AD175">
        <f t="shared" si="77"/>
        <v>0</v>
      </c>
      <c r="AE175">
        <f t="shared" si="78"/>
        <v>1</v>
      </c>
      <c r="AF175">
        <f t="shared" si="79"/>
        <v>1</v>
      </c>
      <c r="AG175" s="2">
        <f t="shared" si="80"/>
        <v>-1.734</v>
      </c>
      <c r="AH175" s="2">
        <f t="shared" si="81"/>
        <v>1.734</v>
      </c>
      <c r="AI175" s="2">
        <f t="shared" si="82"/>
        <v>-2.0659999999999998</v>
      </c>
      <c r="AJ175" s="2">
        <f t="shared" si="83"/>
        <v>2.0659999999999998</v>
      </c>
      <c r="AK175" t="s">
        <v>286</v>
      </c>
      <c r="AL175">
        <v>143.5</v>
      </c>
      <c r="AM175">
        <v>20060918</v>
      </c>
      <c r="AN175" t="s">
        <v>138</v>
      </c>
      <c r="AO175" t="s">
        <v>642</v>
      </c>
      <c r="AP175" t="s">
        <v>901</v>
      </c>
      <c r="AQ175">
        <v>40</v>
      </c>
      <c r="AR175">
        <v>58.99</v>
      </c>
      <c r="AS175">
        <v>52.26</v>
      </c>
      <c r="AT175">
        <v>10.18</v>
      </c>
      <c r="AU175">
        <v>9.17</v>
      </c>
      <c r="AV175">
        <v>9.32</v>
      </c>
      <c r="AW175">
        <v>40</v>
      </c>
      <c r="AX175" t="s">
        <v>955</v>
      </c>
      <c r="AY175">
        <v>40</v>
      </c>
      <c r="AZ175">
        <v>6.7</v>
      </c>
      <c r="BA175">
        <v>8</v>
      </c>
      <c r="BB175">
        <v>14.7</v>
      </c>
      <c r="BC175">
        <v>0</v>
      </c>
      <c r="BD175">
        <v>3145</v>
      </c>
      <c r="BE175">
        <v>3161</v>
      </c>
      <c r="BF175">
        <v>3150.6</v>
      </c>
      <c r="BG175">
        <v>13.3</v>
      </c>
      <c r="BH175">
        <v>13.5</v>
      </c>
      <c r="BI175">
        <v>13.4</v>
      </c>
      <c r="BJ175">
        <v>2.16</v>
      </c>
      <c r="BK175">
        <v>2.2799999999999998</v>
      </c>
      <c r="BL175">
        <v>2.2200000000000002</v>
      </c>
      <c r="BM175">
        <v>6.6</v>
      </c>
      <c r="BN175">
        <v>7</v>
      </c>
      <c r="BO175">
        <v>6.8</v>
      </c>
      <c r="BP175" t="s">
        <v>168</v>
      </c>
      <c r="BQ175" t="s">
        <v>168</v>
      </c>
      <c r="BR175" t="s">
        <v>168</v>
      </c>
      <c r="BS175">
        <v>838</v>
      </c>
      <c r="BT175">
        <v>863</v>
      </c>
      <c r="BU175">
        <v>854</v>
      </c>
      <c r="BV175">
        <v>143.19999999999999</v>
      </c>
      <c r="BW175">
        <v>143.80000000000001</v>
      </c>
      <c r="BX175">
        <v>143.5</v>
      </c>
      <c r="BY175">
        <v>87.6</v>
      </c>
      <c r="BZ175">
        <v>88.3</v>
      </c>
      <c r="CA175">
        <v>88</v>
      </c>
      <c r="CB175">
        <v>93.2</v>
      </c>
      <c r="CC175">
        <v>93.8</v>
      </c>
      <c r="CD175">
        <v>93.6</v>
      </c>
      <c r="CE175">
        <v>5.4</v>
      </c>
      <c r="CF175">
        <v>5.7</v>
      </c>
      <c r="CG175">
        <v>5.6</v>
      </c>
      <c r="CH175">
        <v>24.9</v>
      </c>
      <c r="CI175">
        <v>30.9</v>
      </c>
      <c r="CJ175">
        <v>27.2</v>
      </c>
      <c r="CK175">
        <v>276</v>
      </c>
      <c r="CL175">
        <v>276</v>
      </c>
      <c r="CM175">
        <v>276</v>
      </c>
      <c r="CN175">
        <v>8.4</v>
      </c>
      <c r="CO175">
        <v>9.5</v>
      </c>
      <c r="CP175">
        <v>9.1999999999999993</v>
      </c>
      <c r="CQ175">
        <v>0.3</v>
      </c>
      <c r="CR175">
        <v>0.3</v>
      </c>
      <c r="CS175">
        <v>0.3</v>
      </c>
      <c r="CT175">
        <v>0.5</v>
      </c>
      <c r="CU175">
        <v>0.5</v>
      </c>
      <c r="CV175">
        <v>0.5</v>
      </c>
      <c r="CW175">
        <v>35</v>
      </c>
      <c r="CX175">
        <v>35</v>
      </c>
      <c r="CY175">
        <v>35</v>
      </c>
      <c r="CZ175">
        <v>152.9</v>
      </c>
      <c r="DA175">
        <v>195.4</v>
      </c>
      <c r="DB175">
        <v>172.7</v>
      </c>
      <c r="DC175">
        <v>1660</v>
      </c>
      <c r="DD175">
        <v>720</v>
      </c>
      <c r="DE175">
        <v>540</v>
      </c>
      <c r="DF175">
        <v>1800</v>
      </c>
      <c r="DG175">
        <v>5.5899999999999998E-2</v>
      </c>
      <c r="DH175">
        <v>5.5899999999999998E-2</v>
      </c>
      <c r="DI175">
        <v>5.5899999999999998E-2</v>
      </c>
      <c r="DJ175">
        <v>8.1299999999999997E-2</v>
      </c>
      <c r="DK175">
        <v>8.1299999999999997E-2</v>
      </c>
      <c r="DL175">
        <v>8.1299999999999997E-2</v>
      </c>
      <c r="DM175">
        <v>0</v>
      </c>
      <c r="DN175">
        <v>0</v>
      </c>
      <c r="DO175">
        <v>0</v>
      </c>
      <c r="DP175">
        <v>6.3500000000000001E-2</v>
      </c>
      <c r="DQ175">
        <v>6.3500000000000001E-2</v>
      </c>
      <c r="DR175">
        <v>6.3500000000000001E-2</v>
      </c>
      <c r="DS175">
        <v>6.3500000000000001E-2</v>
      </c>
      <c r="DT175">
        <v>7.6200000000000004E-2</v>
      </c>
      <c r="DU175">
        <v>6.8599999999999994E-2</v>
      </c>
      <c r="DV175">
        <v>0</v>
      </c>
      <c r="DW175">
        <v>3</v>
      </c>
      <c r="DX175">
        <v>4.8300000000000003E-2</v>
      </c>
      <c r="DY175">
        <v>61021</v>
      </c>
      <c r="DZ175" t="s">
        <v>141</v>
      </c>
      <c r="EA175">
        <v>8252</v>
      </c>
      <c r="EB175">
        <v>8231</v>
      </c>
      <c r="EC175">
        <v>1288</v>
      </c>
      <c r="ED175">
        <v>2405</v>
      </c>
      <c r="EE175">
        <v>100030.1</v>
      </c>
      <c r="EF175">
        <v>4</v>
      </c>
      <c r="EG175">
        <v>20060920</v>
      </c>
      <c r="EH175" t="s">
        <v>363</v>
      </c>
      <c r="EI175" t="s">
        <v>927</v>
      </c>
      <c r="EJ175" t="s">
        <v>918</v>
      </c>
    </row>
    <row r="176" spans="1:140">
      <c r="A176" t="s">
        <v>126</v>
      </c>
      <c r="B176">
        <v>4</v>
      </c>
      <c r="C176">
        <v>10.5</v>
      </c>
      <c r="D176">
        <v>60837</v>
      </c>
      <c r="E176" t="s">
        <v>144</v>
      </c>
      <c r="F176" t="s">
        <v>145</v>
      </c>
      <c r="G176">
        <v>20060927</v>
      </c>
      <c r="H176" t="s">
        <v>179</v>
      </c>
      <c r="I176" t="s">
        <v>236</v>
      </c>
      <c r="J176">
        <v>20060928</v>
      </c>
      <c r="K176">
        <v>20070118</v>
      </c>
      <c r="L176">
        <v>62</v>
      </c>
      <c r="N176" s="2">
        <f t="shared" si="66"/>
        <v>0</v>
      </c>
      <c r="O176" s="27">
        <f t="shared" si="67"/>
        <v>0.94830000000000003</v>
      </c>
      <c r="P176">
        <v>0.94830000000000003</v>
      </c>
      <c r="Q176">
        <f t="shared" si="68"/>
        <v>0.24096992301716694</v>
      </c>
      <c r="R176">
        <f t="shared" si="47"/>
        <v>0</v>
      </c>
      <c r="S176">
        <f t="shared" si="69"/>
        <v>0.94830000000000003</v>
      </c>
      <c r="T176" s="36">
        <f t="shared" si="70"/>
        <v>26.4</v>
      </c>
      <c r="U176">
        <f t="shared" si="71"/>
        <v>0.21128253640288386</v>
      </c>
      <c r="V176" s="26">
        <f t="shared" si="51"/>
        <v>-0.21128253640288386</v>
      </c>
      <c r="W176" s="25">
        <f t="shared" si="72"/>
        <v>0.92127182949639519</v>
      </c>
      <c r="X176" s="36">
        <f t="shared" si="73"/>
        <v>27.41415617473384</v>
      </c>
      <c r="Y176">
        <f t="shared" si="74"/>
        <v>0.92127182949639519</v>
      </c>
      <c r="Z176">
        <f t="shared" si="55"/>
        <v>0</v>
      </c>
      <c r="AA176">
        <f t="shared" si="75"/>
        <v>0.21128253640288386</v>
      </c>
      <c r="AB176">
        <f t="shared" si="57"/>
        <v>0</v>
      </c>
      <c r="AC176">
        <f t="shared" si="76"/>
        <v>0</v>
      </c>
      <c r="AD176">
        <f t="shared" si="77"/>
        <v>0</v>
      </c>
      <c r="AE176">
        <f t="shared" si="78"/>
        <v>0</v>
      </c>
      <c r="AF176">
        <f t="shared" si="79"/>
        <v>0</v>
      </c>
      <c r="AG176" s="2">
        <f t="shared" si="80"/>
        <v>-1.734</v>
      </c>
      <c r="AH176" s="2">
        <f t="shared" si="81"/>
        <v>1.734</v>
      </c>
      <c r="AI176" s="2">
        <f t="shared" si="82"/>
        <v>-2.0659999999999998</v>
      </c>
      <c r="AJ176" s="2">
        <f t="shared" si="83"/>
        <v>2.0659999999999998</v>
      </c>
      <c r="AK176" t="s">
        <v>286</v>
      </c>
      <c r="AL176">
        <v>143.5</v>
      </c>
      <c r="AM176">
        <v>20060925</v>
      </c>
      <c r="AN176" t="s">
        <v>138</v>
      </c>
      <c r="AO176" t="s">
        <v>324</v>
      </c>
      <c r="AP176" t="s">
        <v>901</v>
      </c>
      <c r="AQ176">
        <v>40</v>
      </c>
      <c r="AR176">
        <v>71.77</v>
      </c>
      <c r="AS176">
        <v>66.239999999999995</v>
      </c>
      <c r="AT176">
        <v>10.9</v>
      </c>
      <c r="AU176">
        <v>10.26</v>
      </c>
      <c r="AV176">
        <v>10.44</v>
      </c>
      <c r="AW176">
        <v>40</v>
      </c>
      <c r="AX176" t="s">
        <v>959</v>
      </c>
      <c r="AY176">
        <v>40</v>
      </c>
      <c r="AZ176">
        <v>4.9000000000000004</v>
      </c>
      <c r="BA176">
        <v>5.6</v>
      </c>
      <c r="BB176">
        <v>10.5</v>
      </c>
      <c r="BC176">
        <v>0</v>
      </c>
      <c r="BD176">
        <v>3144</v>
      </c>
      <c r="BE176">
        <v>3158</v>
      </c>
      <c r="BF176">
        <v>3148.4</v>
      </c>
      <c r="BG176">
        <v>13.1</v>
      </c>
      <c r="BH176">
        <v>13.6</v>
      </c>
      <c r="BI176">
        <v>13.4</v>
      </c>
      <c r="BJ176">
        <v>2.2000000000000002</v>
      </c>
      <c r="BK176">
        <v>2.29</v>
      </c>
      <c r="BL176">
        <v>2.2200000000000002</v>
      </c>
      <c r="BM176">
        <v>6.8</v>
      </c>
      <c r="BN176">
        <v>7.1</v>
      </c>
      <c r="BO176">
        <v>7</v>
      </c>
      <c r="BP176" t="s">
        <v>168</v>
      </c>
      <c r="BQ176" t="s">
        <v>168</v>
      </c>
      <c r="BR176" t="s">
        <v>168</v>
      </c>
      <c r="BS176">
        <v>832</v>
      </c>
      <c r="BT176">
        <v>872</v>
      </c>
      <c r="BU176">
        <v>848</v>
      </c>
      <c r="BV176">
        <v>143.30000000000001</v>
      </c>
      <c r="BW176">
        <v>144</v>
      </c>
      <c r="BX176">
        <v>143.6</v>
      </c>
      <c r="BY176">
        <v>87.8</v>
      </c>
      <c r="BZ176">
        <v>88.3</v>
      </c>
      <c r="CA176">
        <v>88.1</v>
      </c>
      <c r="CB176">
        <v>93.4</v>
      </c>
      <c r="CC176">
        <v>93.9</v>
      </c>
      <c r="CD176">
        <v>93.7</v>
      </c>
      <c r="CE176">
        <v>5.4</v>
      </c>
      <c r="CF176">
        <v>5.8</v>
      </c>
      <c r="CG176">
        <v>5.6</v>
      </c>
      <c r="CH176">
        <v>29.1</v>
      </c>
      <c r="CI176">
        <v>38.299999999999997</v>
      </c>
      <c r="CJ176">
        <v>33.799999999999997</v>
      </c>
      <c r="CK176">
        <v>276</v>
      </c>
      <c r="CL176">
        <v>276</v>
      </c>
      <c r="CM176">
        <v>276</v>
      </c>
      <c r="CN176">
        <v>8.1</v>
      </c>
      <c r="CO176">
        <v>8.4</v>
      </c>
      <c r="CP176">
        <v>8.3000000000000007</v>
      </c>
      <c r="CQ176">
        <v>0.2</v>
      </c>
      <c r="CR176">
        <v>0.4</v>
      </c>
      <c r="CS176">
        <v>0.3</v>
      </c>
      <c r="CT176">
        <v>0.45</v>
      </c>
      <c r="CU176">
        <v>0.62</v>
      </c>
      <c r="CV176">
        <v>0.51</v>
      </c>
      <c r="CW176">
        <v>35</v>
      </c>
      <c r="CX176">
        <v>35</v>
      </c>
      <c r="CY176">
        <v>35</v>
      </c>
      <c r="CZ176">
        <v>138.80000000000001</v>
      </c>
      <c r="DA176">
        <v>189.7</v>
      </c>
      <c r="DB176">
        <v>169.3</v>
      </c>
      <c r="DC176">
        <v>1660</v>
      </c>
      <c r="DD176">
        <v>720</v>
      </c>
      <c r="DE176">
        <v>540</v>
      </c>
      <c r="DF176">
        <v>1800</v>
      </c>
      <c r="DG176">
        <v>5.8400000000000001E-2</v>
      </c>
      <c r="DH176">
        <v>5.8400000000000001E-2</v>
      </c>
      <c r="DI176">
        <v>5.8400000000000001E-2</v>
      </c>
      <c r="DJ176">
        <v>8.6400000000000005E-2</v>
      </c>
      <c r="DK176">
        <v>8.6400000000000005E-2</v>
      </c>
      <c r="DL176">
        <v>8.6400000000000005E-2</v>
      </c>
      <c r="DM176">
        <v>6.3500000000000001E-2</v>
      </c>
      <c r="DN176">
        <v>6.3500000000000001E-2</v>
      </c>
      <c r="DO176">
        <v>6.3500000000000001E-2</v>
      </c>
      <c r="DP176">
        <v>5.5899999999999998E-2</v>
      </c>
      <c r="DQ176">
        <v>6.6000000000000003E-2</v>
      </c>
      <c r="DR176">
        <v>6.0999999999999999E-2</v>
      </c>
      <c r="DS176">
        <v>6.0999999999999999E-2</v>
      </c>
      <c r="DT176">
        <v>7.1099999999999997E-2</v>
      </c>
      <c r="DU176">
        <v>6.6000000000000003E-2</v>
      </c>
      <c r="DV176">
        <v>0</v>
      </c>
      <c r="DW176">
        <v>6</v>
      </c>
      <c r="DX176">
        <v>5.5899999999999998E-2</v>
      </c>
      <c r="DY176" t="s">
        <v>825</v>
      </c>
      <c r="DZ176">
        <v>6982</v>
      </c>
      <c r="EA176">
        <v>8252</v>
      </c>
      <c r="EB176">
        <v>8231</v>
      </c>
      <c r="EC176">
        <v>1272</v>
      </c>
      <c r="ED176" t="s">
        <v>479</v>
      </c>
      <c r="EE176" t="s">
        <v>142</v>
      </c>
      <c r="EF176">
        <v>143</v>
      </c>
      <c r="EG176">
        <v>20060927</v>
      </c>
      <c r="EH176" t="s">
        <v>179</v>
      </c>
      <c r="EI176">
        <v>66</v>
      </c>
      <c r="EJ176" t="s">
        <v>918</v>
      </c>
    </row>
    <row r="177" spans="1:140">
      <c r="A177" t="s">
        <v>126</v>
      </c>
      <c r="B177">
        <v>3</v>
      </c>
      <c r="C177">
        <v>13.4</v>
      </c>
      <c r="D177">
        <v>61138</v>
      </c>
      <c r="E177" t="s">
        <v>144</v>
      </c>
      <c r="F177" t="s">
        <v>145</v>
      </c>
      <c r="G177">
        <v>20061006</v>
      </c>
      <c r="H177" t="s">
        <v>194</v>
      </c>
      <c r="I177" t="s">
        <v>295</v>
      </c>
      <c r="J177">
        <v>20061009</v>
      </c>
      <c r="K177" t="s">
        <v>624</v>
      </c>
      <c r="L177">
        <v>63</v>
      </c>
      <c r="N177" s="2">
        <f t="shared" si="66"/>
        <v>1</v>
      </c>
      <c r="O177" s="27">
        <f t="shared" si="67"/>
        <v>2.1983000000000001</v>
      </c>
      <c r="P177">
        <v>2.1983000000000001</v>
      </c>
      <c r="Q177">
        <f t="shared" si="68"/>
        <v>0.63243593841373358</v>
      </c>
      <c r="R177">
        <f t="shared" si="47"/>
        <v>-0.63243593841373358</v>
      </c>
      <c r="S177">
        <f t="shared" si="69"/>
        <v>2.1983000000000001</v>
      </c>
      <c r="T177" s="36">
        <f t="shared" si="70"/>
        <v>29.435692504385919</v>
      </c>
      <c r="U177">
        <f t="shared" si="71"/>
        <v>0.60868602912230718</v>
      </c>
      <c r="V177" s="26">
        <f t="shared" si="51"/>
        <v>-0.60868602912230718</v>
      </c>
      <c r="W177" s="25">
        <f t="shared" si="72"/>
        <v>1.9870174635971163</v>
      </c>
      <c r="X177" s="36">
        <f t="shared" si="73"/>
        <v>29.321692939787074</v>
      </c>
      <c r="Y177">
        <f t="shared" si="74"/>
        <v>1.9870174635971163</v>
      </c>
      <c r="Z177">
        <f t="shared" si="55"/>
        <v>0</v>
      </c>
      <c r="AA177">
        <f t="shared" si="75"/>
        <v>0.60868602912230718</v>
      </c>
      <c r="AB177">
        <f t="shared" si="57"/>
        <v>0</v>
      </c>
      <c r="AC177">
        <f t="shared" si="76"/>
        <v>1</v>
      </c>
      <c r="AD177">
        <f t="shared" si="77"/>
        <v>1</v>
      </c>
      <c r="AE177">
        <f t="shared" si="78"/>
        <v>0</v>
      </c>
      <c r="AF177">
        <f t="shared" si="79"/>
        <v>0</v>
      </c>
      <c r="AG177" s="2">
        <f t="shared" si="80"/>
        <v>-1.734</v>
      </c>
      <c r="AH177" s="2">
        <f t="shared" si="81"/>
        <v>1.734</v>
      </c>
      <c r="AI177" s="2">
        <f t="shared" si="82"/>
        <v>-2.0659999999999998</v>
      </c>
      <c r="AJ177" s="2">
        <f t="shared" si="83"/>
        <v>2.0659999999999998</v>
      </c>
      <c r="AK177" t="s">
        <v>147</v>
      </c>
      <c r="AL177">
        <v>143.5</v>
      </c>
      <c r="AM177">
        <v>20061004</v>
      </c>
      <c r="AN177" t="s">
        <v>138</v>
      </c>
      <c r="AO177" t="s">
        <v>441</v>
      </c>
      <c r="AP177" t="s">
        <v>901</v>
      </c>
      <c r="AQ177">
        <v>40</v>
      </c>
      <c r="AR177">
        <v>71.47</v>
      </c>
      <c r="AS177">
        <v>65.41</v>
      </c>
      <c r="AT177">
        <v>10.92</v>
      </c>
      <c r="AU177">
        <v>10.11</v>
      </c>
      <c r="AV177">
        <v>10.41</v>
      </c>
      <c r="AW177">
        <v>240</v>
      </c>
      <c r="AX177" t="s">
        <v>970</v>
      </c>
      <c r="AY177">
        <v>40</v>
      </c>
      <c r="AZ177">
        <v>5.2</v>
      </c>
      <c r="BA177">
        <v>8.1999999999999993</v>
      </c>
      <c r="BB177">
        <v>13.4</v>
      </c>
      <c r="BC177">
        <v>0</v>
      </c>
      <c r="BD177">
        <v>3142</v>
      </c>
      <c r="BE177">
        <v>3160</v>
      </c>
      <c r="BF177">
        <v>3152.2</v>
      </c>
      <c r="BG177">
        <v>13.1</v>
      </c>
      <c r="BH177">
        <v>13.5</v>
      </c>
      <c r="BI177">
        <v>13.3</v>
      </c>
      <c r="BJ177">
        <v>2.15</v>
      </c>
      <c r="BK177">
        <v>2.31</v>
      </c>
      <c r="BL177">
        <v>2.2200000000000002</v>
      </c>
      <c r="BM177">
        <v>6.1</v>
      </c>
      <c r="BN177">
        <v>6.8</v>
      </c>
      <c r="BO177">
        <v>6.5</v>
      </c>
      <c r="BP177" t="s">
        <v>168</v>
      </c>
      <c r="BQ177" t="s">
        <v>168</v>
      </c>
      <c r="BR177" t="s">
        <v>168</v>
      </c>
      <c r="BS177">
        <v>844</v>
      </c>
      <c r="BT177">
        <v>856</v>
      </c>
      <c r="BU177">
        <v>849</v>
      </c>
      <c r="BV177">
        <v>143.30000000000001</v>
      </c>
      <c r="BW177">
        <v>143.80000000000001</v>
      </c>
      <c r="BX177">
        <v>143.6</v>
      </c>
      <c r="BY177">
        <v>87.7</v>
      </c>
      <c r="BZ177">
        <v>88.3</v>
      </c>
      <c r="CA177">
        <v>88</v>
      </c>
      <c r="CB177">
        <v>93.3</v>
      </c>
      <c r="CC177">
        <v>93.8</v>
      </c>
      <c r="CD177">
        <v>93.6</v>
      </c>
      <c r="CE177">
        <v>5.5</v>
      </c>
      <c r="CF177">
        <v>5.8</v>
      </c>
      <c r="CG177">
        <v>5.6</v>
      </c>
      <c r="CH177">
        <v>24.7</v>
      </c>
      <c r="CI177">
        <v>31.4</v>
      </c>
      <c r="CJ177">
        <v>27.2</v>
      </c>
      <c r="CK177">
        <v>276</v>
      </c>
      <c r="CL177">
        <v>276</v>
      </c>
      <c r="CM177">
        <v>276</v>
      </c>
      <c r="CN177">
        <v>8.4</v>
      </c>
      <c r="CO177">
        <v>10.1</v>
      </c>
      <c r="CP177">
        <v>9.6</v>
      </c>
      <c r="CQ177">
        <v>0.3</v>
      </c>
      <c r="CR177">
        <v>0.4</v>
      </c>
      <c r="CS177">
        <v>0.3</v>
      </c>
      <c r="CT177">
        <v>0.5</v>
      </c>
      <c r="CU177">
        <v>0.5</v>
      </c>
      <c r="CV177">
        <v>0.5</v>
      </c>
      <c r="CW177">
        <v>35</v>
      </c>
      <c r="CX177">
        <v>35</v>
      </c>
      <c r="CY177">
        <v>35</v>
      </c>
      <c r="CZ177">
        <v>138.80000000000001</v>
      </c>
      <c r="DA177">
        <v>169.9</v>
      </c>
      <c r="DB177">
        <v>151.6</v>
      </c>
      <c r="DC177">
        <v>1660</v>
      </c>
      <c r="DD177">
        <v>720</v>
      </c>
      <c r="DE177">
        <v>540</v>
      </c>
      <c r="DF177">
        <v>1600</v>
      </c>
      <c r="DG177">
        <v>5.8400000000000001E-2</v>
      </c>
      <c r="DH177">
        <v>5.8400000000000001E-2</v>
      </c>
      <c r="DI177">
        <v>5.8400000000000001E-2</v>
      </c>
      <c r="DJ177">
        <v>8.3799999999999999E-2</v>
      </c>
      <c r="DK177">
        <v>8.3799999999999999E-2</v>
      </c>
      <c r="DL177">
        <v>8.3799999999999999E-2</v>
      </c>
      <c r="DM177">
        <v>6.6000000000000003E-2</v>
      </c>
      <c r="DN177">
        <v>6.6000000000000003E-2</v>
      </c>
      <c r="DO177">
        <v>6.6000000000000003E-2</v>
      </c>
      <c r="DP177">
        <v>6.3500000000000001E-2</v>
      </c>
      <c r="DQ177">
        <v>6.3500000000000001E-2</v>
      </c>
      <c r="DR177">
        <v>6.3500000000000001E-2</v>
      </c>
      <c r="DS177">
        <v>6.6000000000000003E-2</v>
      </c>
      <c r="DT177">
        <v>7.6200000000000004E-2</v>
      </c>
      <c r="DU177">
        <v>7.1099999999999997E-2</v>
      </c>
      <c r="DV177">
        <v>0</v>
      </c>
      <c r="DW177">
        <v>6</v>
      </c>
      <c r="DX177">
        <v>5.0799999999999998E-2</v>
      </c>
      <c r="DY177">
        <v>61021</v>
      </c>
      <c r="DZ177" t="s">
        <v>141</v>
      </c>
      <c r="EA177">
        <v>8252</v>
      </c>
      <c r="EB177">
        <v>8231</v>
      </c>
      <c r="EC177">
        <v>1288</v>
      </c>
      <c r="ED177" t="s">
        <v>619</v>
      </c>
      <c r="EE177" t="s">
        <v>142</v>
      </c>
      <c r="EF177">
        <v>8</v>
      </c>
      <c r="EG177">
        <v>20061006</v>
      </c>
      <c r="EH177" t="s">
        <v>194</v>
      </c>
      <c r="EI177" t="s">
        <v>927</v>
      </c>
      <c r="EJ177" t="s">
        <v>918</v>
      </c>
    </row>
    <row r="178" spans="1:140">
      <c r="A178" t="s">
        <v>126</v>
      </c>
      <c r="B178">
        <v>3</v>
      </c>
      <c r="C178">
        <v>18.8</v>
      </c>
      <c r="D178">
        <v>61040</v>
      </c>
      <c r="E178" t="s">
        <v>577</v>
      </c>
      <c r="F178" t="s">
        <v>145</v>
      </c>
      <c r="G178">
        <v>20061018</v>
      </c>
      <c r="H178" t="s">
        <v>655</v>
      </c>
      <c r="I178" t="s">
        <v>236</v>
      </c>
      <c r="J178">
        <v>20061019</v>
      </c>
      <c r="K178">
        <v>20070118</v>
      </c>
      <c r="L178">
        <v>64</v>
      </c>
      <c r="N178" s="2">
        <f t="shared" si="66"/>
        <v>0</v>
      </c>
      <c r="O178" s="27">
        <f t="shared" si="67"/>
        <v>0.59789999999999999</v>
      </c>
      <c r="P178">
        <v>0.59789999999999999</v>
      </c>
      <c r="Q178">
        <f t="shared" si="68"/>
        <v>0.6255287507309869</v>
      </c>
      <c r="R178">
        <f t="shared" si="47"/>
        <v>-0.6255287507309869</v>
      </c>
      <c r="S178">
        <f t="shared" si="69"/>
        <v>-3.4535938413733591E-2</v>
      </c>
      <c r="T178" s="36">
        <f t="shared" si="70"/>
        <v>29.402538003508734</v>
      </c>
      <c r="U178">
        <f t="shared" si="71"/>
        <v>0.60652882329784574</v>
      </c>
      <c r="V178" s="26">
        <f t="shared" si="51"/>
        <v>-0.60652882329784574</v>
      </c>
      <c r="W178" s="25">
        <f t="shared" si="72"/>
        <v>-1.0786029122307195E-2</v>
      </c>
      <c r="X178" s="36">
        <f t="shared" si="73"/>
        <v>29.311338351829658</v>
      </c>
      <c r="Y178">
        <f t="shared" si="74"/>
        <v>-1.0786029122307195E-2</v>
      </c>
      <c r="Z178">
        <f t="shared" si="55"/>
        <v>0</v>
      </c>
      <c r="AA178">
        <f t="shared" si="75"/>
        <v>0.60652882329784574</v>
      </c>
      <c r="AB178">
        <f t="shared" si="57"/>
        <v>0</v>
      </c>
      <c r="AC178">
        <f t="shared" si="76"/>
        <v>0</v>
      </c>
      <c r="AD178">
        <f t="shared" si="77"/>
        <v>0</v>
      </c>
      <c r="AE178">
        <f t="shared" si="78"/>
        <v>0</v>
      </c>
      <c r="AF178">
        <f t="shared" si="79"/>
        <v>0</v>
      </c>
      <c r="AG178" s="2">
        <f t="shared" si="80"/>
        <v>-1.734</v>
      </c>
      <c r="AH178" s="2">
        <f t="shared" si="81"/>
        <v>1.734</v>
      </c>
      <c r="AI178" s="2">
        <f t="shared" si="82"/>
        <v>-2.0659999999999998</v>
      </c>
      <c r="AJ178" s="2">
        <f t="shared" si="83"/>
        <v>2.0659999999999998</v>
      </c>
      <c r="AK178" t="s">
        <v>151</v>
      </c>
      <c r="AL178">
        <v>143.5</v>
      </c>
      <c r="AM178">
        <v>20061016</v>
      </c>
      <c r="AN178" t="s">
        <v>138</v>
      </c>
      <c r="AO178" t="s">
        <v>655</v>
      </c>
      <c r="AP178" t="s">
        <v>901</v>
      </c>
      <c r="AQ178">
        <v>40</v>
      </c>
      <c r="AR178">
        <v>58.21</v>
      </c>
      <c r="AS178">
        <v>52.28</v>
      </c>
      <c r="AT178">
        <v>10.09</v>
      </c>
      <c r="AU178">
        <v>9.17</v>
      </c>
      <c r="AV178">
        <v>9.32</v>
      </c>
      <c r="AW178">
        <v>190</v>
      </c>
      <c r="AX178" t="s">
        <v>977</v>
      </c>
      <c r="AY178">
        <v>40</v>
      </c>
      <c r="AZ178">
        <v>8.6</v>
      </c>
      <c r="BA178">
        <v>10.199999999999999</v>
      </c>
      <c r="BB178">
        <v>18.8</v>
      </c>
      <c r="BC178">
        <v>0</v>
      </c>
      <c r="BD178">
        <v>3144</v>
      </c>
      <c r="BE178">
        <v>3160</v>
      </c>
      <c r="BF178">
        <v>3151.6</v>
      </c>
      <c r="BG178">
        <v>13.2</v>
      </c>
      <c r="BH178">
        <v>13.7</v>
      </c>
      <c r="BI178">
        <v>13.4</v>
      </c>
      <c r="BJ178">
        <v>2.2200000000000002</v>
      </c>
      <c r="BK178">
        <v>2.3199999999999998</v>
      </c>
      <c r="BL178">
        <v>2.29</v>
      </c>
      <c r="BM178">
        <v>6.5</v>
      </c>
      <c r="BN178">
        <v>7.1</v>
      </c>
      <c r="BO178">
        <v>6.9</v>
      </c>
      <c r="BP178" t="s">
        <v>168</v>
      </c>
      <c r="BQ178" t="s">
        <v>168</v>
      </c>
      <c r="BR178" t="s">
        <v>168</v>
      </c>
      <c r="BS178">
        <v>839</v>
      </c>
      <c r="BT178">
        <v>868</v>
      </c>
      <c r="BU178">
        <v>851</v>
      </c>
      <c r="BV178">
        <v>143.4</v>
      </c>
      <c r="BW178">
        <v>143.9</v>
      </c>
      <c r="BX178">
        <v>143.6</v>
      </c>
      <c r="BY178">
        <v>87.6</v>
      </c>
      <c r="BZ178">
        <v>88.2</v>
      </c>
      <c r="CA178">
        <v>87.9</v>
      </c>
      <c r="CB178">
        <v>93.4</v>
      </c>
      <c r="CC178">
        <v>93.8</v>
      </c>
      <c r="CD178">
        <v>93.6</v>
      </c>
      <c r="CE178">
        <v>5.5</v>
      </c>
      <c r="CF178">
        <v>5.9</v>
      </c>
      <c r="CG178">
        <v>5.7</v>
      </c>
      <c r="CH178">
        <v>25.8</v>
      </c>
      <c r="CI178">
        <v>32</v>
      </c>
      <c r="CJ178">
        <v>28.9</v>
      </c>
      <c r="CK178">
        <v>276</v>
      </c>
      <c r="CL178">
        <v>276</v>
      </c>
      <c r="CM178">
        <v>276</v>
      </c>
      <c r="CN178">
        <v>6.8</v>
      </c>
      <c r="CO178">
        <v>8.1</v>
      </c>
      <c r="CP178">
        <v>8.1</v>
      </c>
      <c r="CQ178">
        <v>0.3</v>
      </c>
      <c r="CR178">
        <v>0.4</v>
      </c>
      <c r="CS178">
        <v>0.4</v>
      </c>
      <c r="CT178">
        <v>0.5</v>
      </c>
      <c r="CU178">
        <v>0.6</v>
      </c>
      <c r="CV178">
        <v>0.5</v>
      </c>
      <c r="CW178">
        <v>35</v>
      </c>
      <c r="CX178">
        <v>35</v>
      </c>
      <c r="CY178">
        <v>35</v>
      </c>
      <c r="CZ178">
        <v>150.1</v>
      </c>
      <c r="DA178">
        <v>172.7</v>
      </c>
      <c r="DB178">
        <v>161.5</v>
      </c>
      <c r="DC178">
        <v>1660</v>
      </c>
      <c r="DD178">
        <v>720</v>
      </c>
      <c r="DE178">
        <v>540</v>
      </c>
      <c r="DF178">
        <v>1650</v>
      </c>
      <c r="DG178">
        <v>5.0799999999999998E-2</v>
      </c>
      <c r="DH178">
        <v>5.0799999999999998E-2</v>
      </c>
      <c r="DI178">
        <v>5.0799999999999998E-2</v>
      </c>
      <c r="DJ178">
        <v>8.3799999999999999E-2</v>
      </c>
      <c r="DK178">
        <v>8.3799999999999999E-2</v>
      </c>
      <c r="DL178">
        <v>8.3799999999999999E-2</v>
      </c>
      <c r="DM178">
        <v>6.6000000000000003E-2</v>
      </c>
      <c r="DN178">
        <v>6.6000000000000003E-2</v>
      </c>
      <c r="DO178">
        <v>6.6000000000000003E-2</v>
      </c>
      <c r="DP178">
        <v>6.3500000000000001E-2</v>
      </c>
      <c r="DQ178">
        <v>6.3500000000000001E-2</v>
      </c>
      <c r="DR178">
        <v>6.3500000000000001E-2</v>
      </c>
      <c r="DS178">
        <v>6.6000000000000003E-2</v>
      </c>
      <c r="DT178">
        <v>7.6200000000000004E-2</v>
      </c>
      <c r="DU178">
        <v>7.1099999999999997E-2</v>
      </c>
      <c r="DV178">
        <v>0</v>
      </c>
      <c r="DW178">
        <v>7</v>
      </c>
      <c r="DX178">
        <v>5.0799999999999998E-2</v>
      </c>
      <c r="DY178">
        <v>61021</v>
      </c>
      <c r="DZ178" t="s">
        <v>141</v>
      </c>
      <c r="EA178">
        <v>8252</v>
      </c>
      <c r="EB178">
        <v>8231</v>
      </c>
      <c r="EC178">
        <v>1288</v>
      </c>
      <c r="ED178" t="s">
        <v>403</v>
      </c>
      <c r="EE178" t="s">
        <v>142</v>
      </c>
      <c r="EF178">
        <v>9</v>
      </c>
      <c r="EG178">
        <v>20061018</v>
      </c>
      <c r="EH178" t="s">
        <v>655</v>
      </c>
      <c r="EI178" t="s">
        <v>927</v>
      </c>
      <c r="EJ178" t="s">
        <v>918</v>
      </c>
    </row>
    <row r="179" spans="1:140">
      <c r="A179" t="s">
        <v>126</v>
      </c>
      <c r="B179">
        <v>4</v>
      </c>
      <c r="C179">
        <v>23.4</v>
      </c>
      <c r="D179">
        <v>61041</v>
      </c>
      <c r="E179" t="s">
        <v>577</v>
      </c>
      <c r="F179" t="s">
        <v>145</v>
      </c>
      <c r="G179">
        <v>20061207</v>
      </c>
      <c r="H179" t="s">
        <v>427</v>
      </c>
      <c r="I179" t="s">
        <v>295</v>
      </c>
      <c r="J179">
        <v>20061211</v>
      </c>
      <c r="K179" t="s">
        <v>624</v>
      </c>
      <c r="L179">
        <v>65</v>
      </c>
      <c r="N179" s="2">
        <f t="shared" si="66"/>
        <v>0</v>
      </c>
      <c r="O179" s="27">
        <f t="shared" si="67"/>
        <v>1.5464</v>
      </c>
      <c r="P179">
        <v>1.5464</v>
      </c>
      <c r="Q179">
        <f t="shared" si="68"/>
        <v>0.8097030005847895</v>
      </c>
      <c r="R179">
        <f t="shared" ref="R179:R200" si="84">IF(ABS(Q179)&gt;=R$3*R$2,-Q179,0)</f>
        <v>-0.8097030005847895</v>
      </c>
      <c r="S179">
        <f t="shared" si="69"/>
        <v>0.92087124926901309</v>
      </c>
      <c r="T179" s="36">
        <f t="shared" si="70"/>
        <v>30.286574402806988</v>
      </c>
      <c r="U179">
        <f t="shared" si="71"/>
        <v>0.79450305863827664</v>
      </c>
      <c r="V179" s="26">
        <f t="shared" ref="V179:V200" si="85">-U179</f>
        <v>-0.79450305863827664</v>
      </c>
      <c r="W179" s="25">
        <f t="shared" si="72"/>
        <v>0.93987117670215425</v>
      </c>
      <c r="X179" s="36">
        <f t="shared" si="73"/>
        <v>30.213614681463724</v>
      </c>
      <c r="Y179">
        <f t="shared" si="74"/>
        <v>0.93987117670215425</v>
      </c>
      <c r="Z179">
        <f t="shared" ref="Z179:Z200" si="86">IF(ABS(P179-AA178)&gt;Z$3,1,0)</f>
        <v>0</v>
      </c>
      <c r="AA179">
        <f t="shared" si="75"/>
        <v>0.79450305863827664</v>
      </c>
      <c r="AB179">
        <f t="shared" ref="AB179:AB200" si="87">IF(ABS(Y179)&gt;AB$3,1,0)</f>
        <v>0</v>
      </c>
      <c r="AC179">
        <f t="shared" si="76"/>
        <v>0</v>
      </c>
      <c r="AD179">
        <f t="shared" si="77"/>
        <v>0</v>
      </c>
      <c r="AE179">
        <f t="shared" si="78"/>
        <v>0</v>
      </c>
      <c r="AF179">
        <f t="shared" si="79"/>
        <v>0</v>
      </c>
      <c r="AG179" s="2">
        <f t="shared" si="80"/>
        <v>-1.734</v>
      </c>
      <c r="AH179" s="2">
        <f t="shared" si="81"/>
        <v>1.734</v>
      </c>
      <c r="AI179" s="2">
        <f t="shared" si="82"/>
        <v>-2.0659999999999998</v>
      </c>
      <c r="AJ179" s="2">
        <f t="shared" si="83"/>
        <v>2.0659999999999998</v>
      </c>
      <c r="AK179" t="s">
        <v>286</v>
      </c>
      <c r="AL179">
        <v>143.5</v>
      </c>
      <c r="AM179">
        <v>20061205</v>
      </c>
      <c r="AN179" t="s">
        <v>138</v>
      </c>
      <c r="AO179" t="s">
        <v>637</v>
      </c>
      <c r="AP179" t="s">
        <v>901</v>
      </c>
      <c r="AQ179">
        <v>40</v>
      </c>
      <c r="AR179">
        <v>58.85</v>
      </c>
      <c r="AS179">
        <v>52.85</v>
      </c>
      <c r="AT179">
        <v>10.17</v>
      </c>
      <c r="AU179">
        <v>9.2799999999999994</v>
      </c>
      <c r="AV179">
        <v>9.48</v>
      </c>
      <c r="AW179">
        <v>140</v>
      </c>
      <c r="AX179" t="s">
        <v>990</v>
      </c>
      <c r="AY179">
        <v>40</v>
      </c>
      <c r="AZ179">
        <v>10.1</v>
      </c>
      <c r="BA179">
        <v>13.3</v>
      </c>
      <c r="BB179">
        <v>23.4</v>
      </c>
      <c r="BC179">
        <v>0</v>
      </c>
      <c r="BD179">
        <v>3147</v>
      </c>
      <c r="BE179">
        <v>3160</v>
      </c>
      <c r="BF179">
        <v>3151.9</v>
      </c>
      <c r="BG179">
        <v>13.2</v>
      </c>
      <c r="BH179">
        <v>13.6</v>
      </c>
      <c r="BI179">
        <v>13.3</v>
      </c>
      <c r="BJ179">
        <v>2.15</v>
      </c>
      <c r="BK179">
        <v>2.2799999999999998</v>
      </c>
      <c r="BL179">
        <v>2.21</v>
      </c>
      <c r="BM179">
        <v>6.3</v>
      </c>
      <c r="BN179">
        <v>7.7</v>
      </c>
      <c r="BO179">
        <v>7</v>
      </c>
      <c r="BP179" t="s">
        <v>168</v>
      </c>
      <c r="BQ179" t="s">
        <v>168</v>
      </c>
      <c r="BR179" t="s">
        <v>168</v>
      </c>
      <c r="BS179">
        <v>833</v>
      </c>
      <c r="BT179">
        <v>856</v>
      </c>
      <c r="BU179">
        <v>846</v>
      </c>
      <c r="BV179">
        <v>143.1</v>
      </c>
      <c r="BW179">
        <v>144.1</v>
      </c>
      <c r="BX179">
        <v>143.6</v>
      </c>
      <c r="BY179">
        <v>87.5</v>
      </c>
      <c r="BZ179">
        <v>88.1</v>
      </c>
      <c r="CA179">
        <v>87.9</v>
      </c>
      <c r="CB179">
        <v>93.3</v>
      </c>
      <c r="CC179">
        <v>93.9</v>
      </c>
      <c r="CD179">
        <v>93.6</v>
      </c>
      <c r="CE179">
        <v>5.4</v>
      </c>
      <c r="CF179">
        <v>6.3</v>
      </c>
      <c r="CG179">
        <v>5.6</v>
      </c>
      <c r="CH179">
        <v>25.7</v>
      </c>
      <c r="CI179">
        <v>32.6</v>
      </c>
      <c r="CJ179">
        <v>28.8</v>
      </c>
      <c r="CK179">
        <v>276</v>
      </c>
      <c r="CL179">
        <v>276</v>
      </c>
      <c r="CM179">
        <v>276</v>
      </c>
      <c r="CN179">
        <v>8.1</v>
      </c>
      <c r="CO179">
        <v>10.1</v>
      </c>
      <c r="CP179">
        <v>9.1</v>
      </c>
      <c r="CQ179">
        <v>0.2</v>
      </c>
      <c r="CR179">
        <v>0.3</v>
      </c>
      <c r="CS179">
        <v>0.2</v>
      </c>
      <c r="CT179">
        <v>0.45</v>
      </c>
      <c r="CU179">
        <v>0.55000000000000004</v>
      </c>
      <c r="CV179">
        <v>0.5</v>
      </c>
      <c r="CW179">
        <v>35</v>
      </c>
      <c r="CX179">
        <v>35</v>
      </c>
      <c r="CY179">
        <v>35</v>
      </c>
      <c r="CZ179">
        <v>158.6</v>
      </c>
      <c r="DA179">
        <v>206.7</v>
      </c>
      <c r="DB179">
        <v>185.6</v>
      </c>
      <c r="DC179">
        <v>1660</v>
      </c>
      <c r="DD179">
        <v>720</v>
      </c>
      <c r="DE179">
        <v>540</v>
      </c>
      <c r="DF179">
        <v>1700</v>
      </c>
      <c r="DG179">
        <v>5.5899999999999998E-2</v>
      </c>
      <c r="DH179">
        <v>5.5899999999999998E-2</v>
      </c>
      <c r="DI179">
        <v>5.5899999999999998E-2</v>
      </c>
      <c r="DJ179">
        <v>7.8700000000000006E-2</v>
      </c>
      <c r="DK179">
        <v>7.8700000000000006E-2</v>
      </c>
      <c r="DL179">
        <v>7.8700000000000006E-2</v>
      </c>
      <c r="DM179">
        <v>6.3500000000000001E-2</v>
      </c>
      <c r="DN179">
        <v>6.3500000000000001E-2</v>
      </c>
      <c r="DO179">
        <v>6.3500000000000001E-2</v>
      </c>
      <c r="DP179">
        <v>5.5899999999999998E-2</v>
      </c>
      <c r="DQ179">
        <v>6.6000000000000003E-2</v>
      </c>
      <c r="DR179">
        <v>6.0999999999999999E-2</v>
      </c>
      <c r="DS179">
        <v>6.0999999999999999E-2</v>
      </c>
      <c r="DT179">
        <v>7.1099999999999997E-2</v>
      </c>
      <c r="DU179">
        <v>6.6000000000000003E-2</v>
      </c>
      <c r="DV179">
        <v>0</v>
      </c>
      <c r="DW179">
        <v>15</v>
      </c>
      <c r="DX179">
        <v>5.0799999999999998E-2</v>
      </c>
      <c r="DY179" t="s">
        <v>825</v>
      </c>
      <c r="DZ179">
        <v>6982</v>
      </c>
      <c r="EA179">
        <v>8252</v>
      </c>
      <c r="EB179">
        <v>8231</v>
      </c>
      <c r="EC179">
        <v>1272</v>
      </c>
      <c r="ED179">
        <v>2405</v>
      </c>
      <c r="EE179" t="s">
        <v>142</v>
      </c>
      <c r="EF179">
        <v>152</v>
      </c>
      <c r="EG179">
        <v>20061207</v>
      </c>
      <c r="EH179" t="s">
        <v>427</v>
      </c>
      <c r="EI179">
        <v>66</v>
      </c>
      <c r="EJ179" t="s">
        <v>918</v>
      </c>
    </row>
    <row r="180" spans="1:140">
      <c r="A180" t="s">
        <v>126</v>
      </c>
      <c r="B180">
        <v>4</v>
      </c>
      <c r="C180">
        <v>11.9</v>
      </c>
      <c r="D180">
        <v>60844</v>
      </c>
      <c r="E180" t="s">
        <v>577</v>
      </c>
      <c r="F180" t="s">
        <v>145</v>
      </c>
      <c r="G180">
        <v>20061214</v>
      </c>
      <c r="H180" t="s">
        <v>401</v>
      </c>
      <c r="I180" t="s">
        <v>236</v>
      </c>
      <c r="J180">
        <v>20061215</v>
      </c>
      <c r="K180">
        <v>20070314</v>
      </c>
      <c r="L180">
        <v>66</v>
      </c>
      <c r="N180" s="2">
        <f t="shared" ref="N180:N200" si="88">IF(ABS(P180)&gt;=N$3,1,0)</f>
        <v>0</v>
      </c>
      <c r="O180" s="27">
        <f t="shared" ref="O180:O200" si="89">IF(ABS(P180-U179)&lt;=AB$3,P180,IF(ABS(P180-P181)&lt;=O$3,P180,IF(AND(P180&gt;=U179,(P180-P181)&gt;O$3),O$3+U179,IF(AND(P180&lt;U179,(P180-P181)&lt;-O$3),-O$3+U179,"error"))))</f>
        <v>-0.82469999999999999</v>
      </c>
      <c r="P180">
        <v>-0.82469999999999999</v>
      </c>
      <c r="Q180">
        <f t="shared" ref="Q180:Q200" si="90">P180*Q$3+(1-Q$3)*Q179</f>
        <v>0.48282240046783165</v>
      </c>
      <c r="R180">
        <f t="shared" si="84"/>
        <v>0</v>
      </c>
      <c r="S180">
        <f t="shared" ref="S180:S200" si="91">P180+R179</f>
        <v>-1.6344030005847894</v>
      </c>
      <c r="T180" s="36">
        <f t="shared" ref="T180:T200" si="92">IF(R180=0,T$2,T$2+Q180*T$3)</f>
        <v>26.4</v>
      </c>
      <c r="U180">
        <f t="shared" ref="U180:U200" si="93">U$3*O180+(1-U$3)*U179</f>
        <v>0.47066244691062142</v>
      </c>
      <c r="V180" s="26">
        <f t="shared" si="85"/>
        <v>-0.47066244691062142</v>
      </c>
      <c r="W180" s="25">
        <f t="shared" ref="W180:W200" si="94">O180+V179</f>
        <v>-1.6192030586382766</v>
      </c>
      <c r="X180" s="36">
        <f t="shared" ref="X180:X200" si="95">IF(V180=0,X$2,X$2+U180*X$3)</f>
        <v>28.659179745170981</v>
      </c>
      <c r="Y180">
        <f t="shared" ref="Y180:Y200" si="96">O180-U179</f>
        <v>-1.6192030586382766</v>
      </c>
      <c r="Z180">
        <f t="shared" si="86"/>
        <v>0</v>
      </c>
      <c r="AA180">
        <f t="shared" ref="AA180:AA200" si="97">P180*AA$3+(1-AA$3)*AA179</f>
        <v>0.47066244691062142</v>
      </c>
      <c r="AB180">
        <f t="shared" si="87"/>
        <v>0</v>
      </c>
      <c r="AC180">
        <f t="shared" ref="AC180:AC200" si="98">IF(ABS(Y180)&gt;AC$3,1,0)</f>
        <v>0</v>
      </c>
      <c r="AD180">
        <f t="shared" ref="AD180:AD200" si="99">IF(ABS(Y180)&gt;AD$3,1,0)</f>
        <v>1</v>
      </c>
      <c r="AE180">
        <f t="shared" ref="AE180:AE200" si="100">IF(AB179+AC179=0,IF(ABS(Y180)&lt;=AE$2,IF(ABS(U180)&lt;=AE$3,1,0),0),0)</f>
        <v>0</v>
      </c>
      <c r="AF180">
        <f t="shared" ref="AF180:AF200" si="101">IF(AB179+AC179=0,IF(ABS(Y180)&lt;=AF$2,IF(ABS(U180)&lt;=AF$3,1,0),0),0)</f>
        <v>0</v>
      </c>
      <c r="AG180" s="2">
        <f t="shared" ref="AG180:AG200" si="102">-AC$3</f>
        <v>-1.734</v>
      </c>
      <c r="AH180" s="2">
        <f t="shared" ref="AH180:AH200" si="103">AC$3</f>
        <v>1.734</v>
      </c>
      <c r="AI180" s="2">
        <f t="shared" ref="AI180:AI200" si="104">-AB$3</f>
        <v>-2.0659999999999998</v>
      </c>
      <c r="AJ180" s="2">
        <f t="shared" ref="AJ180:AJ200" si="105">AB$3</f>
        <v>2.0659999999999998</v>
      </c>
      <c r="AK180" t="s">
        <v>151</v>
      </c>
      <c r="AL180">
        <v>143.5</v>
      </c>
      <c r="AM180">
        <v>20061212</v>
      </c>
      <c r="AN180" t="s">
        <v>138</v>
      </c>
      <c r="AO180" t="s">
        <v>994</v>
      </c>
      <c r="AP180" t="s">
        <v>901</v>
      </c>
      <c r="AQ180">
        <v>40</v>
      </c>
      <c r="AR180">
        <v>58.99</v>
      </c>
      <c r="AS180">
        <v>52.32</v>
      </c>
      <c r="AT180">
        <v>10.07</v>
      </c>
      <c r="AU180">
        <v>9.2200000000000006</v>
      </c>
      <c r="AV180">
        <v>9.3699999999999992</v>
      </c>
      <c r="AW180">
        <v>242</v>
      </c>
      <c r="AX180" t="s">
        <v>995</v>
      </c>
      <c r="AY180">
        <v>40</v>
      </c>
      <c r="AZ180">
        <v>5.3</v>
      </c>
      <c r="BA180">
        <v>6.6</v>
      </c>
      <c r="BB180">
        <v>11.9</v>
      </c>
      <c r="BC180">
        <v>0</v>
      </c>
      <c r="BD180">
        <v>3147</v>
      </c>
      <c r="BE180">
        <v>3162</v>
      </c>
      <c r="BF180">
        <v>3154.2</v>
      </c>
      <c r="BG180">
        <v>13.3</v>
      </c>
      <c r="BH180">
        <v>13.5</v>
      </c>
      <c r="BI180">
        <v>13.4</v>
      </c>
      <c r="BJ180">
        <v>2.17</v>
      </c>
      <c r="BK180">
        <v>2.2200000000000002</v>
      </c>
      <c r="BL180">
        <v>2.19</v>
      </c>
      <c r="BM180">
        <v>6.8</v>
      </c>
      <c r="BN180">
        <v>7.1</v>
      </c>
      <c r="BO180">
        <v>7</v>
      </c>
      <c r="BP180" t="s">
        <v>168</v>
      </c>
      <c r="BQ180" t="s">
        <v>168</v>
      </c>
      <c r="BR180" t="s">
        <v>168</v>
      </c>
      <c r="BS180">
        <v>835</v>
      </c>
      <c r="BT180">
        <v>870</v>
      </c>
      <c r="BU180">
        <v>851</v>
      </c>
      <c r="BV180">
        <v>143.19999999999999</v>
      </c>
      <c r="BW180">
        <v>143.9</v>
      </c>
      <c r="BX180">
        <v>143.4</v>
      </c>
      <c r="BY180">
        <v>87.6</v>
      </c>
      <c r="BZ180">
        <v>88.2</v>
      </c>
      <c r="CA180">
        <v>87.9</v>
      </c>
      <c r="CB180">
        <v>93.2</v>
      </c>
      <c r="CC180">
        <v>93.9</v>
      </c>
      <c r="CD180">
        <v>93.6</v>
      </c>
      <c r="CE180">
        <v>5.3</v>
      </c>
      <c r="CF180">
        <v>5.8</v>
      </c>
      <c r="CG180">
        <v>5.6</v>
      </c>
      <c r="CH180">
        <v>23.9</v>
      </c>
      <c r="CI180">
        <v>28.8</v>
      </c>
      <c r="CJ180">
        <v>25.7</v>
      </c>
      <c r="CK180">
        <v>272</v>
      </c>
      <c r="CL180">
        <v>276</v>
      </c>
      <c r="CM180">
        <v>276</v>
      </c>
      <c r="CN180">
        <v>8.8000000000000007</v>
      </c>
      <c r="CO180">
        <v>9.8000000000000007</v>
      </c>
      <c r="CP180">
        <v>9.6</v>
      </c>
      <c r="CQ180">
        <v>0.2</v>
      </c>
      <c r="CR180">
        <v>0.2</v>
      </c>
      <c r="CS180">
        <v>0.2</v>
      </c>
      <c r="CT180">
        <v>0.5</v>
      </c>
      <c r="CU180">
        <v>0.52</v>
      </c>
      <c r="CV180">
        <v>0.5</v>
      </c>
      <c r="CW180">
        <v>35</v>
      </c>
      <c r="CX180">
        <v>35</v>
      </c>
      <c r="CY180">
        <v>35</v>
      </c>
      <c r="CZ180">
        <v>167.1</v>
      </c>
      <c r="DA180">
        <v>212.4</v>
      </c>
      <c r="DB180">
        <v>187.7</v>
      </c>
      <c r="DC180">
        <v>1660</v>
      </c>
      <c r="DD180">
        <v>720</v>
      </c>
      <c r="DE180">
        <v>540</v>
      </c>
      <c r="DF180">
        <v>1598</v>
      </c>
      <c r="DG180">
        <v>5.0799999999999998E-2</v>
      </c>
      <c r="DH180">
        <v>5.0799999999999998E-2</v>
      </c>
      <c r="DI180">
        <v>5.0799999999999998E-2</v>
      </c>
      <c r="DJ180">
        <v>7.8700000000000006E-2</v>
      </c>
      <c r="DK180">
        <v>7.8700000000000006E-2</v>
      </c>
      <c r="DL180">
        <v>7.8700000000000006E-2</v>
      </c>
      <c r="DM180">
        <v>6.3500000000000001E-2</v>
      </c>
      <c r="DN180">
        <v>6.3500000000000001E-2</v>
      </c>
      <c r="DO180">
        <v>6.3500000000000001E-2</v>
      </c>
      <c r="DP180">
        <v>5.5899999999999998E-2</v>
      </c>
      <c r="DQ180">
        <v>6.6000000000000003E-2</v>
      </c>
      <c r="DR180">
        <v>6.0999999999999999E-2</v>
      </c>
      <c r="DS180">
        <v>6.0999999999999999E-2</v>
      </c>
      <c r="DT180">
        <v>7.1099999999999997E-2</v>
      </c>
      <c r="DU180">
        <v>6.6000000000000003E-2</v>
      </c>
      <c r="DV180">
        <v>0</v>
      </c>
      <c r="DW180">
        <v>16</v>
      </c>
      <c r="DX180">
        <v>5.33E-2</v>
      </c>
      <c r="DY180" t="s">
        <v>825</v>
      </c>
      <c r="DZ180" t="s">
        <v>864</v>
      </c>
      <c r="EA180">
        <v>8252</v>
      </c>
      <c r="EB180">
        <v>8231</v>
      </c>
      <c r="EC180">
        <v>1272</v>
      </c>
      <c r="ED180">
        <v>2405</v>
      </c>
      <c r="EE180" t="s">
        <v>142</v>
      </c>
      <c r="EF180" t="s">
        <v>996</v>
      </c>
      <c r="EG180">
        <v>20061214</v>
      </c>
      <c r="EH180" t="s">
        <v>401</v>
      </c>
      <c r="EI180">
        <v>66</v>
      </c>
      <c r="EJ180" t="s">
        <v>918</v>
      </c>
    </row>
    <row r="181" spans="1:140">
      <c r="A181" t="s">
        <v>126</v>
      </c>
      <c r="B181">
        <v>4</v>
      </c>
      <c r="C181">
        <v>19.2</v>
      </c>
      <c r="D181">
        <v>61877</v>
      </c>
      <c r="E181" t="s">
        <v>577</v>
      </c>
      <c r="F181" t="s">
        <v>145</v>
      </c>
      <c r="G181">
        <v>20070309</v>
      </c>
      <c r="H181" t="s">
        <v>427</v>
      </c>
      <c r="I181" t="s">
        <v>236</v>
      </c>
      <c r="J181">
        <v>20070312</v>
      </c>
      <c r="K181">
        <v>20070609</v>
      </c>
      <c r="L181">
        <v>67</v>
      </c>
      <c r="N181" s="2">
        <f t="shared" si="88"/>
        <v>0</v>
      </c>
      <c r="O181" s="27">
        <f t="shared" si="89"/>
        <v>0.6804</v>
      </c>
      <c r="P181">
        <v>0.6804</v>
      </c>
      <c r="Q181">
        <f t="shared" si="90"/>
        <v>0.5223379203742653</v>
      </c>
      <c r="R181">
        <f t="shared" si="84"/>
        <v>0</v>
      </c>
      <c r="S181">
        <f t="shared" si="91"/>
        <v>0.6804</v>
      </c>
      <c r="T181" s="36">
        <f t="shared" si="92"/>
        <v>26.4</v>
      </c>
      <c r="U181">
        <f t="shared" si="93"/>
        <v>0.51260995752849714</v>
      </c>
      <c r="V181" s="26">
        <f t="shared" si="85"/>
        <v>-0.51260995752849714</v>
      </c>
      <c r="W181" s="25">
        <f t="shared" si="94"/>
        <v>0.20973755308937858</v>
      </c>
      <c r="X181" s="36">
        <f t="shared" si="95"/>
        <v>28.860527796136786</v>
      </c>
      <c r="Y181">
        <f t="shared" si="96"/>
        <v>0.20973755308937858</v>
      </c>
      <c r="Z181">
        <f t="shared" si="86"/>
        <v>0</v>
      </c>
      <c r="AA181">
        <f t="shared" si="97"/>
        <v>0.51260995752849714</v>
      </c>
      <c r="AB181">
        <f t="shared" si="87"/>
        <v>0</v>
      </c>
      <c r="AC181">
        <f t="shared" si="98"/>
        <v>0</v>
      </c>
      <c r="AD181">
        <f t="shared" si="99"/>
        <v>0</v>
      </c>
      <c r="AE181">
        <f t="shared" si="100"/>
        <v>0</v>
      </c>
      <c r="AF181">
        <f t="shared" si="101"/>
        <v>1</v>
      </c>
      <c r="AG181" s="2">
        <f t="shared" si="102"/>
        <v>-1.734</v>
      </c>
      <c r="AH181" s="2">
        <f t="shared" si="103"/>
        <v>1.734</v>
      </c>
      <c r="AI181" s="2">
        <f t="shared" si="104"/>
        <v>-2.0659999999999998</v>
      </c>
      <c r="AJ181" s="2">
        <f t="shared" si="105"/>
        <v>2.0659999999999998</v>
      </c>
      <c r="AK181" t="s">
        <v>151</v>
      </c>
      <c r="AL181">
        <v>143.5</v>
      </c>
      <c r="AM181">
        <v>20070307</v>
      </c>
      <c r="AN181" t="s">
        <v>138</v>
      </c>
      <c r="AO181" t="s">
        <v>669</v>
      </c>
      <c r="AP181" t="s">
        <v>1016</v>
      </c>
      <c r="AQ181">
        <v>40</v>
      </c>
      <c r="AR181">
        <v>59.08</v>
      </c>
      <c r="AS181">
        <v>52.78</v>
      </c>
      <c r="AT181">
        <v>10.17</v>
      </c>
      <c r="AU181">
        <v>9.2200000000000006</v>
      </c>
      <c r="AV181">
        <v>9.36</v>
      </c>
      <c r="AW181">
        <v>340</v>
      </c>
      <c r="AX181" t="s">
        <v>1021</v>
      </c>
      <c r="AY181">
        <v>40</v>
      </c>
      <c r="AZ181">
        <v>9.1999999999999993</v>
      </c>
      <c r="BA181">
        <v>10</v>
      </c>
      <c r="BB181">
        <v>19.2</v>
      </c>
      <c r="BC181">
        <v>0</v>
      </c>
      <c r="BD181">
        <v>3147</v>
      </c>
      <c r="BE181">
        <v>3156</v>
      </c>
      <c r="BF181">
        <v>3151.1</v>
      </c>
      <c r="BG181">
        <v>13.1</v>
      </c>
      <c r="BH181">
        <v>13.6</v>
      </c>
      <c r="BI181">
        <v>13.4</v>
      </c>
      <c r="BJ181">
        <v>2.23</v>
      </c>
      <c r="BK181">
        <v>2.31</v>
      </c>
      <c r="BL181">
        <v>2.27</v>
      </c>
      <c r="BM181">
        <v>6.8</v>
      </c>
      <c r="BN181">
        <v>7.1</v>
      </c>
      <c r="BO181">
        <v>7</v>
      </c>
      <c r="BP181" t="s">
        <v>168</v>
      </c>
      <c r="BQ181" t="s">
        <v>168</v>
      </c>
      <c r="BR181" t="s">
        <v>168</v>
      </c>
      <c r="BS181">
        <v>833</v>
      </c>
      <c r="BT181">
        <v>860</v>
      </c>
      <c r="BU181">
        <v>849</v>
      </c>
      <c r="BV181">
        <v>143.19999999999999</v>
      </c>
      <c r="BW181">
        <v>144</v>
      </c>
      <c r="BX181">
        <v>143.69999999999999</v>
      </c>
      <c r="BY181">
        <v>87</v>
      </c>
      <c r="BZ181">
        <v>88.3</v>
      </c>
      <c r="CA181">
        <v>87.8</v>
      </c>
      <c r="CB181">
        <v>93.2</v>
      </c>
      <c r="CC181">
        <v>93.8</v>
      </c>
      <c r="CD181">
        <v>93.5</v>
      </c>
      <c r="CE181">
        <v>5.3</v>
      </c>
      <c r="CF181">
        <v>6.3</v>
      </c>
      <c r="CG181">
        <v>5.6</v>
      </c>
      <c r="CH181">
        <v>24.8</v>
      </c>
      <c r="CI181">
        <v>31.8</v>
      </c>
      <c r="CJ181">
        <v>28.4</v>
      </c>
      <c r="CK181">
        <v>276</v>
      </c>
      <c r="CL181">
        <v>276</v>
      </c>
      <c r="CM181">
        <v>276</v>
      </c>
      <c r="CN181">
        <v>6.8</v>
      </c>
      <c r="CO181">
        <v>7.8</v>
      </c>
      <c r="CP181">
        <v>7.2</v>
      </c>
      <c r="CQ181">
        <v>0.4</v>
      </c>
      <c r="CR181">
        <v>0.4</v>
      </c>
      <c r="CS181">
        <v>0.4</v>
      </c>
      <c r="CT181">
        <v>0.45</v>
      </c>
      <c r="CU181">
        <v>0.55000000000000004</v>
      </c>
      <c r="CV181">
        <v>0.5</v>
      </c>
      <c r="CW181">
        <v>35</v>
      </c>
      <c r="CX181">
        <v>35</v>
      </c>
      <c r="CY181">
        <v>35</v>
      </c>
      <c r="CZ181">
        <v>203.9</v>
      </c>
      <c r="DA181">
        <v>235</v>
      </c>
      <c r="DB181">
        <v>218.3</v>
      </c>
      <c r="DC181">
        <v>1660</v>
      </c>
      <c r="DD181">
        <v>720</v>
      </c>
      <c r="DE181">
        <v>540</v>
      </c>
      <c r="DF181">
        <v>1500</v>
      </c>
      <c r="DG181">
        <v>5.5899999999999998E-2</v>
      </c>
      <c r="DH181">
        <v>5.5899999999999998E-2</v>
      </c>
      <c r="DI181">
        <v>5.5899999999999998E-2</v>
      </c>
      <c r="DJ181">
        <v>8.1299999999999997E-2</v>
      </c>
      <c r="DK181">
        <v>8.1299999999999997E-2</v>
      </c>
      <c r="DL181">
        <v>8.1299999999999997E-2</v>
      </c>
      <c r="DM181">
        <v>7.6200000000000004E-2</v>
      </c>
      <c r="DN181">
        <v>7.6200000000000004E-2</v>
      </c>
      <c r="DO181">
        <v>7.6200000000000004E-2</v>
      </c>
      <c r="DP181">
        <v>5.5899999999999998E-2</v>
      </c>
      <c r="DQ181">
        <v>6.6000000000000003E-2</v>
      </c>
      <c r="DR181">
        <v>6.0999999999999999E-2</v>
      </c>
      <c r="DS181">
        <v>6.0999999999999999E-2</v>
      </c>
      <c r="DT181">
        <v>7.1099999999999997E-2</v>
      </c>
      <c r="DU181">
        <v>6.6000000000000003E-2</v>
      </c>
      <c r="DV181">
        <v>0</v>
      </c>
      <c r="DW181">
        <v>11</v>
      </c>
      <c r="DX181">
        <v>4.3200000000000002E-2</v>
      </c>
      <c r="DY181" t="s">
        <v>825</v>
      </c>
      <c r="DZ181" t="s">
        <v>1020</v>
      </c>
      <c r="EA181">
        <v>8252</v>
      </c>
      <c r="EB181">
        <v>8231</v>
      </c>
      <c r="EC181">
        <v>1061</v>
      </c>
      <c r="ED181" t="s">
        <v>619</v>
      </c>
      <c r="EE181" t="s">
        <v>142</v>
      </c>
      <c r="EF181" t="s">
        <v>1022</v>
      </c>
      <c r="EG181">
        <v>20070309</v>
      </c>
      <c r="EH181" t="s">
        <v>427</v>
      </c>
      <c r="EI181">
        <v>66</v>
      </c>
      <c r="EJ181" t="s">
        <v>918</v>
      </c>
    </row>
    <row r="182" spans="1:140">
      <c r="A182" t="s">
        <v>126</v>
      </c>
      <c r="B182">
        <v>4</v>
      </c>
      <c r="C182">
        <v>15.1</v>
      </c>
      <c r="D182">
        <v>61881</v>
      </c>
      <c r="E182" t="s">
        <v>144</v>
      </c>
      <c r="F182" t="s">
        <v>145</v>
      </c>
      <c r="G182">
        <v>20070613</v>
      </c>
      <c r="H182" t="s">
        <v>185</v>
      </c>
      <c r="I182" t="s">
        <v>295</v>
      </c>
      <c r="J182">
        <v>20070618</v>
      </c>
      <c r="K182" t="s">
        <v>624</v>
      </c>
      <c r="L182">
        <v>68</v>
      </c>
      <c r="N182" s="2">
        <f t="shared" si="88"/>
        <v>1</v>
      </c>
      <c r="O182" s="31">
        <f t="shared" si="89"/>
        <v>2.931</v>
      </c>
      <c r="P182">
        <v>2.931</v>
      </c>
      <c r="Q182">
        <f t="shared" si="90"/>
        <v>1.0040703362994123</v>
      </c>
      <c r="R182">
        <f t="shared" si="84"/>
        <v>-1.0040703362994123</v>
      </c>
      <c r="S182">
        <f t="shared" si="91"/>
        <v>2.931</v>
      </c>
      <c r="T182" s="36">
        <f t="shared" si="92"/>
        <v>31.219537614237176</v>
      </c>
      <c r="U182">
        <f t="shared" si="93"/>
        <v>0.99628796602279779</v>
      </c>
      <c r="V182" s="26">
        <f t="shared" si="85"/>
        <v>-0.99628796602279779</v>
      </c>
      <c r="W182" s="25">
        <f t="shared" si="94"/>
        <v>2.4183900424715028</v>
      </c>
      <c r="X182" s="36">
        <f t="shared" si="95"/>
        <v>31.182182236909426</v>
      </c>
      <c r="Y182">
        <f t="shared" si="96"/>
        <v>2.4183900424715028</v>
      </c>
      <c r="Z182">
        <f t="shared" si="86"/>
        <v>1</v>
      </c>
      <c r="AA182">
        <f t="shared" si="97"/>
        <v>0.99628796602279779</v>
      </c>
      <c r="AB182">
        <f t="shared" si="87"/>
        <v>1</v>
      </c>
      <c r="AC182">
        <f t="shared" si="98"/>
        <v>1</v>
      </c>
      <c r="AD182">
        <f t="shared" si="99"/>
        <v>1</v>
      </c>
      <c r="AE182">
        <f t="shared" si="100"/>
        <v>0</v>
      </c>
      <c r="AF182">
        <f t="shared" si="101"/>
        <v>0</v>
      </c>
      <c r="AG182" s="2">
        <f t="shared" si="102"/>
        <v>-1.734</v>
      </c>
      <c r="AH182" s="2">
        <f t="shared" si="103"/>
        <v>1.734</v>
      </c>
      <c r="AI182" s="2">
        <f t="shared" si="104"/>
        <v>-2.0659999999999998</v>
      </c>
      <c r="AJ182" s="2">
        <f t="shared" si="105"/>
        <v>2.0659999999999998</v>
      </c>
      <c r="AK182" t="s">
        <v>147</v>
      </c>
      <c r="AL182">
        <v>143.5</v>
      </c>
      <c r="AM182">
        <v>20070611</v>
      </c>
      <c r="AN182" t="s">
        <v>138</v>
      </c>
      <c r="AO182" t="s">
        <v>1039</v>
      </c>
      <c r="AP182" t="s">
        <v>1016</v>
      </c>
      <c r="AQ182">
        <v>40</v>
      </c>
      <c r="AR182">
        <v>71.61</v>
      </c>
      <c r="AS182">
        <v>65.41</v>
      </c>
      <c r="AT182">
        <v>10.91</v>
      </c>
      <c r="AU182">
        <v>10.130000000000001</v>
      </c>
      <c r="AV182">
        <v>10.220000000000001</v>
      </c>
      <c r="AW182">
        <v>340</v>
      </c>
      <c r="AX182" t="s">
        <v>1040</v>
      </c>
      <c r="AY182">
        <v>40</v>
      </c>
      <c r="AZ182">
        <v>6.7</v>
      </c>
      <c r="BA182">
        <v>8.4</v>
      </c>
      <c r="BB182">
        <v>15.1</v>
      </c>
      <c r="BC182">
        <v>0</v>
      </c>
      <c r="BD182">
        <v>3150</v>
      </c>
      <c r="BE182">
        <v>3159</v>
      </c>
      <c r="BF182">
        <v>3153.6</v>
      </c>
      <c r="BG182">
        <v>13.2</v>
      </c>
      <c r="BH182">
        <v>13.8</v>
      </c>
      <c r="BI182">
        <v>13.5</v>
      </c>
      <c r="BJ182">
        <v>2.2000000000000002</v>
      </c>
      <c r="BK182">
        <v>2.35</v>
      </c>
      <c r="BL182">
        <v>2.2999999999999998</v>
      </c>
      <c r="BM182">
        <v>7.1</v>
      </c>
      <c r="BN182">
        <v>7.9</v>
      </c>
      <c r="BO182">
        <v>7.5</v>
      </c>
      <c r="BP182" t="s">
        <v>168</v>
      </c>
      <c r="BQ182" t="s">
        <v>168</v>
      </c>
      <c r="BR182" t="s">
        <v>168</v>
      </c>
      <c r="BS182">
        <v>832</v>
      </c>
      <c r="BT182">
        <v>858</v>
      </c>
      <c r="BU182">
        <v>846</v>
      </c>
      <c r="BV182">
        <v>142.80000000000001</v>
      </c>
      <c r="BW182">
        <v>143.80000000000001</v>
      </c>
      <c r="BX182">
        <v>143.4</v>
      </c>
      <c r="BY182">
        <v>87.8</v>
      </c>
      <c r="BZ182">
        <v>88.2</v>
      </c>
      <c r="CA182">
        <v>88</v>
      </c>
      <c r="CB182">
        <v>93.3</v>
      </c>
      <c r="CC182">
        <v>93.9</v>
      </c>
      <c r="CD182">
        <v>93.6</v>
      </c>
      <c r="CE182">
        <v>5.3</v>
      </c>
      <c r="CF182">
        <v>6.1</v>
      </c>
      <c r="CG182">
        <v>5.6</v>
      </c>
      <c r="CH182">
        <v>31.8</v>
      </c>
      <c r="CI182">
        <v>43.7</v>
      </c>
      <c r="CJ182">
        <v>35.700000000000003</v>
      </c>
      <c r="CK182">
        <v>276</v>
      </c>
      <c r="CL182">
        <v>276</v>
      </c>
      <c r="CM182">
        <v>276</v>
      </c>
      <c r="CN182">
        <v>6.8</v>
      </c>
      <c r="CO182">
        <v>7.4</v>
      </c>
      <c r="CP182">
        <v>7.4</v>
      </c>
      <c r="CQ182">
        <v>0.4</v>
      </c>
      <c r="CR182">
        <v>0.4</v>
      </c>
      <c r="CS182">
        <v>0.4</v>
      </c>
      <c r="CT182">
        <v>0.45</v>
      </c>
      <c r="CU182">
        <v>0.52</v>
      </c>
      <c r="CV182">
        <v>0.5</v>
      </c>
      <c r="CW182">
        <v>35</v>
      </c>
      <c r="CX182">
        <v>35</v>
      </c>
      <c r="CY182">
        <v>35</v>
      </c>
      <c r="CZ182">
        <v>186.9</v>
      </c>
      <c r="DA182">
        <v>209.6</v>
      </c>
      <c r="DB182">
        <v>195.4</v>
      </c>
      <c r="DC182">
        <v>1660</v>
      </c>
      <c r="DD182">
        <v>720</v>
      </c>
      <c r="DE182">
        <v>540</v>
      </c>
      <c r="DF182">
        <v>1500</v>
      </c>
      <c r="DG182">
        <v>6.0999999999999999E-2</v>
      </c>
      <c r="DH182">
        <v>6.0999999999999999E-2</v>
      </c>
      <c r="DI182">
        <v>6.0999999999999999E-2</v>
      </c>
      <c r="DJ182">
        <v>8.8900000000000007E-2</v>
      </c>
      <c r="DK182">
        <v>8.8900000000000007E-2</v>
      </c>
      <c r="DL182">
        <v>8.8900000000000007E-2</v>
      </c>
      <c r="DM182">
        <v>7.6200000000000004E-2</v>
      </c>
      <c r="DN182">
        <v>7.6200000000000004E-2</v>
      </c>
      <c r="DO182">
        <v>7.6200000000000004E-2</v>
      </c>
      <c r="DP182">
        <v>5.5899999999999998E-2</v>
      </c>
      <c r="DQ182">
        <v>6.6000000000000003E-2</v>
      </c>
      <c r="DR182">
        <v>6.0999999999999999E-2</v>
      </c>
      <c r="DS182">
        <v>6.0999999999999999E-2</v>
      </c>
      <c r="DT182">
        <v>7.1099999999999997E-2</v>
      </c>
      <c r="DU182">
        <v>6.6000000000000003E-2</v>
      </c>
      <c r="DV182">
        <v>0</v>
      </c>
      <c r="DW182">
        <v>16</v>
      </c>
      <c r="DX182">
        <v>4.8300000000000003E-2</v>
      </c>
      <c r="DY182" t="s">
        <v>825</v>
      </c>
      <c r="DZ182" t="s">
        <v>1020</v>
      </c>
      <c r="EA182">
        <v>8252</v>
      </c>
      <c r="EB182">
        <v>8231</v>
      </c>
      <c r="EC182">
        <v>1061</v>
      </c>
      <c r="ED182">
        <v>2405</v>
      </c>
      <c r="EE182">
        <v>100030</v>
      </c>
      <c r="EF182">
        <v>166</v>
      </c>
      <c r="EG182">
        <v>20070613</v>
      </c>
      <c r="EH182" t="s">
        <v>185</v>
      </c>
      <c r="EI182">
        <v>66</v>
      </c>
      <c r="EJ182" t="s">
        <v>918</v>
      </c>
    </row>
    <row r="183" spans="1:140">
      <c r="A183" t="s">
        <v>126</v>
      </c>
      <c r="B183">
        <v>4</v>
      </c>
      <c r="C183">
        <v>12.2</v>
      </c>
      <c r="D183">
        <v>63014</v>
      </c>
      <c r="E183" t="s">
        <v>144</v>
      </c>
      <c r="F183" t="s">
        <v>145</v>
      </c>
      <c r="G183">
        <v>20070617</v>
      </c>
      <c r="H183" t="s">
        <v>415</v>
      </c>
      <c r="I183" t="s">
        <v>236</v>
      </c>
      <c r="J183">
        <v>20070618</v>
      </c>
      <c r="K183" t="s">
        <v>624</v>
      </c>
      <c r="L183">
        <v>69</v>
      </c>
      <c r="N183" s="2">
        <f t="shared" si="88"/>
        <v>0</v>
      </c>
      <c r="O183" s="27">
        <f t="shared" si="89"/>
        <v>1.681</v>
      </c>
      <c r="P183">
        <v>1.681</v>
      </c>
      <c r="Q183">
        <f t="shared" si="90"/>
        <v>1.13945626903953</v>
      </c>
      <c r="R183">
        <f t="shared" si="84"/>
        <v>-1.13945626903953</v>
      </c>
      <c r="S183">
        <f t="shared" si="91"/>
        <v>0.67692966370058771</v>
      </c>
      <c r="T183" s="36">
        <f t="shared" si="92"/>
        <v>31.869390091389743</v>
      </c>
      <c r="U183">
        <f t="shared" si="93"/>
        <v>1.1332303728182382</v>
      </c>
      <c r="V183" s="26">
        <f t="shared" si="85"/>
        <v>-1.1332303728182382</v>
      </c>
      <c r="W183" s="25">
        <f t="shared" si="94"/>
        <v>0.68471203397720226</v>
      </c>
      <c r="X183" s="36">
        <f t="shared" si="95"/>
        <v>31.839505789527543</v>
      </c>
      <c r="Y183">
        <f t="shared" si="96"/>
        <v>0.68471203397720226</v>
      </c>
      <c r="Z183">
        <f t="shared" si="86"/>
        <v>0</v>
      </c>
      <c r="AA183">
        <f t="shared" si="97"/>
        <v>1.1332303728182382</v>
      </c>
      <c r="AB183">
        <f t="shared" si="87"/>
        <v>0</v>
      </c>
      <c r="AC183">
        <f t="shared" si="98"/>
        <v>0</v>
      </c>
      <c r="AD183">
        <f t="shared" si="99"/>
        <v>0</v>
      </c>
      <c r="AE183">
        <f t="shared" si="100"/>
        <v>0</v>
      </c>
      <c r="AF183">
        <f t="shared" si="101"/>
        <v>0</v>
      </c>
      <c r="AG183" s="2">
        <f t="shared" si="102"/>
        <v>-1.734</v>
      </c>
      <c r="AH183" s="2">
        <f t="shared" si="103"/>
        <v>1.734</v>
      </c>
      <c r="AI183" s="2">
        <f t="shared" si="104"/>
        <v>-2.0659999999999998</v>
      </c>
      <c r="AJ183" s="2">
        <f t="shared" si="105"/>
        <v>2.0659999999999998</v>
      </c>
      <c r="AK183" t="s">
        <v>147</v>
      </c>
      <c r="AL183">
        <v>143.5</v>
      </c>
      <c r="AM183">
        <v>20070615</v>
      </c>
      <c r="AN183" t="s">
        <v>138</v>
      </c>
      <c r="AO183" t="s">
        <v>328</v>
      </c>
      <c r="AP183" t="s">
        <v>1016</v>
      </c>
      <c r="AQ183">
        <v>40</v>
      </c>
      <c r="AR183">
        <v>71.53</v>
      </c>
      <c r="AS183">
        <v>66.69</v>
      </c>
      <c r="AT183">
        <v>10.89</v>
      </c>
      <c r="AU183">
        <v>10.25</v>
      </c>
      <c r="AV183">
        <v>10.41</v>
      </c>
      <c r="AW183">
        <v>220</v>
      </c>
      <c r="AX183" t="s">
        <v>1042</v>
      </c>
      <c r="AY183">
        <v>40</v>
      </c>
      <c r="AZ183">
        <v>3.6</v>
      </c>
      <c r="BA183">
        <v>8.6</v>
      </c>
      <c r="BB183">
        <v>12.2</v>
      </c>
      <c r="BC183">
        <v>0</v>
      </c>
      <c r="BD183">
        <v>3147</v>
      </c>
      <c r="BE183">
        <v>3155</v>
      </c>
      <c r="BF183">
        <v>3152.3</v>
      </c>
      <c r="BG183">
        <v>13.2</v>
      </c>
      <c r="BH183">
        <v>13.7</v>
      </c>
      <c r="BI183">
        <v>13.4</v>
      </c>
      <c r="BJ183">
        <v>2.1800000000000002</v>
      </c>
      <c r="BK183">
        <v>2.31</v>
      </c>
      <c r="BL183">
        <v>2.25</v>
      </c>
      <c r="BM183">
        <v>6.3</v>
      </c>
      <c r="BN183">
        <v>7.2</v>
      </c>
      <c r="BO183">
        <v>6.9</v>
      </c>
      <c r="BP183" t="s">
        <v>168</v>
      </c>
      <c r="BQ183" t="s">
        <v>168</v>
      </c>
      <c r="BR183" t="s">
        <v>168</v>
      </c>
      <c r="BS183">
        <v>842</v>
      </c>
      <c r="BT183">
        <v>863</v>
      </c>
      <c r="BU183">
        <v>851</v>
      </c>
      <c r="BV183">
        <v>143.1</v>
      </c>
      <c r="BW183">
        <v>143.69999999999999</v>
      </c>
      <c r="BX183">
        <v>143.4</v>
      </c>
      <c r="BY183">
        <v>87.2</v>
      </c>
      <c r="BZ183">
        <v>88.1</v>
      </c>
      <c r="CA183">
        <v>87.6</v>
      </c>
      <c r="CB183">
        <v>92.8</v>
      </c>
      <c r="CC183">
        <v>93.7</v>
      </c>
      <c r="CD183">
        <v>93.2</v>
      </c>
      <c r="CE183">
        <v>5.4</v>
      </c>
      <c r="CF183">
        <v>5.8</v>
      </c>
      <c r="CG183">
        <v>5.6</v>
      </c>
      <c r="CH183">
        <v>26.6</v>
      </c>
      <c r="CI183">
        <v>32.200000000000003</v>
      </c>
      <c r="CJ183">
        <v>29.5</v>
      </c>
      <c r="CK183">
        <v>276</v>
      </c>
      <c r="CL183">
        <v>276</v>
      </c>
      <c r="CM183">
        <v>276</v>
      </c>
      <c r="CN183">
        <v>6.8</v>
      </c>
      <c r="CO183">
        <v>7.4</v>
      </c>
      <c r="CP183">
        <v>7.2</v>
      </c>
      <c r="CQ183">
        <v>0.3</v>
      </c>
      <c r="CR183">
        <v>0.4</v>
      </c>
      <c r="CS183">
        <v>0.3</v>
      </c>
      <c r="CT183">
        <v>0.5</v>
      </c>
      <c r="CU183">
        <v>0.5</v>
      </c>
      <c r="CV183">
        <v>0.5</v>
      </c>
      <c r="CW183">
        <v>35</v>
      </c>
      <c r="CX183">
        <v>35</v>
      </c>
      <c r="CY183">
        <v>35</v>
      </c>
      <c r="CZ183">
        <v>138.80000000000001</v>
      </c>
      <c r="DA183">
        <v>169.9</v>
      </c>
      <c r="DB183">
        <v>155.6</v>
      </c>
      <c r="DC183">
        <v>1660</v>
      </c>
      <c r="DD183">
        <v>720</v>
      </c>
      <c r="DE183">
        <v>540</v>
      </c>
      <c r="DF183">
        <v>1620</v>
      </c>
      <c r="DG183">
        <v>6.6000000000000003E-2</v>
      </c>
      <c r="DH183">
        <v>6.6000000000000003E-2</v>
      </c>
      <c r="DI183">
        <v>6.6000000000000003E-2</v>
      </c>
      <c r="DJ183">
        <v>9.6500000000000002E-2</v>
      </c>
      <c r="DK183">
        <v>9.6500000000000002E-2</v>
      </c>
      <c r="DL183">
        <v>9.6500000000000002E-2</v>
      </c>
      <c r="DM183">
        <v>7.6200000000000004E-2</v>
      </c>
      <c r="DN183">
        <v>7.6200000000000004E-2</v>
      </c>
      <c r="DO183">
        <v>7.6200000000000004E-2</v>
      </c>
      <c r="DP183">
        <v>5.5899999999999998E-2</v>
      </c>
      <c r="DQ183">
        <v>6.6000000000000003E-2</v>
      </c>
      <c r="DR183">
        <v>6.0999999999999999E-2</v>
      </c>
      <c r="DS183">
        <v>6.0999999999999999E-2</v>
      </c>
      <c r="DT183">
        <v>7.1099999999999997E-2</v>
      </c>
      <c r="DU183">
        <v>6.6000000000000003E-2</v>
      </c>
      <c r="DV183">
        <v>0</v>
      </c>
      <c r="DW183">
        <v>17</v>
      </c>
      <c r="DX183">
        <v>4.5699999999999998E-2</v>
      </c>
      <c r="DY183" t="s">
        <v>825</v>
      </c>
      <c r="DZ183" t="s">
        <v>1020</v>
      </c>
      <c r="EA183">
        <v>8252</v>
      </c>
      <c r="EB183">
        <v>8231</v>
      </c>
      <c r="EC183">
        <v>1061</v>
      </c>
      <c r="ED183" t="s">
        <v>403</v>
      </c>
      <c r="EE183" t="s">
        <v>142</v>
      </c>
      <c r="EF183" t="s">
        <v>1043</v>
      </c>
      <c r="EG183">
        <v>20070617</v>
      </c>
      <c r="EH183" t="s">
        <v>415</v>
      </c>
      <c r="EI183">
        <v>66</v>
      </c>
      <c r="EJ183" t="s">
        <v>918</v>
      </c>
    </row>
    <row r="184" spans="1:140">
      <c r="A184" t="s">
        <v>126</v>
      </c>
      <c r="B184">
        <v>4</v>
      </c>
      <c r="C184">
        <v>10.5</v>
      </c>
      <c r="D184">
        <v>63015</v>
      </c>
      <c r="E184" t="s">
        <v>144</v>
      </c>
      <c r="F184" t="s">
        <v>145</v>
      </c>
      <c r="G184">
        <v>20070621</v>
      </c>
      <c r="H184" t="s">
        <v>707</v>
      </c>
      <c r="I184" t="s">
        <v>236</v>
      </c>
      <c r="J184">
        <v>20070622</v>
      </c>
      <c r="K184">
        <v>20070921</v>
      </c>
      <c r="L184">
        <v>70</v>
      </c>
      <c r="N184" s="2">
        <f t="shared" si="88"/>
        <v>0</v>
      </c>
      <c r="O184" s="27">
        <f t="shared" si="89"/>
        <v>0.94830000000000003</v>
      </c>
      <c r="P184">
        <v>0.94830000000000003</v>
      </c>
      <c r="Q184">
        <f t="shared" si="90"/>
        <v>1.1012250152316241</v>
      </c>
      <c r="R184">
        <f t="shared" si="84"/>
        <v>-1.1012250152316241</v>
      </c>
      <c r="S184">
        <f t="shared" si="91"/>
        <v>-0.19115626903952998</v>
      </c>
      <c r="T184" s="36">
        <f t="shared" si="92"/>
        <v>31.685880073111793</v>
      </c>
      <c r="U184">
        <f t="shared" si="93"/>
        <v>1.0962442982545906</v>
      </c>
      <c r="V184" s="26">
        <f t="shared" si="85"/>
        <v>-1.0962442982545906</v>
      </c>
      <c r="W184" s="25">
        <f t="shared" si="94"/>
        <v>-0.18493037281823821</v>
      </c>
      <c r="X184" s="36">
        <f t="shared" si="95"/>
        <v>31.661972631622035</v>
      </c>
      <c r="Y184">
        <f t="shared" si="96"/>
        <v>-0.18493037281823821</v>
      </c>
      <c r="Z184">
        <f t="shared" si="86"/>
        <v>0</v>
      </c>
      <c r="AA184">
        <f t="shared" si="97"/>
        <v>1.0962442982545906</v>
      </c>
      <c r="AB184">
        <f t="shared" si="87"/>
        <v>0</v>
      </c>
      <c r="AC184">
        <f t="shared" si="98"/>
        <v>0</v>
      </c>
      <c r="AD184">
        <f t="shared" si="99"/>
        <v>0</v>
      </c>
      <c r="AE184">
        <f t="shared" si="100"/>
        <v>0</v>
      </c>
      <c r="AF184">
        <f t="shared" si="101"/>
        <v>1</v>
      </c>
      <c r="AG184" s="2">
        <f t="shared" si="102"/>
        <v>-1.734</v>
      </c>
      <c r="AH184" s="2">
        <f t="shared" si="103"/>
        <v>1.734</v>
      </c>
      <c r="AI184" s="2">
        <f t="shared" si="104"/>
        <v>-2.0659999999999998</v>
      </c>
      <c r="AJ184" s="2">
        <f t="shared" si="105"/>
        <v>2.0659999999999998</v>
      </c>
      <c r="AK184" t="s">
        <v>147</v>
      </c>
      <c r="AL184">
        <v>143.5</v>
      </c>
      <c r="AM184">
        <v>20070619</v>
      </c>
      <c r="AN184" t="s">
        <v>138</v>
      </c>
      <c r="AO184" t="s">
        <v>505</v>
      </c>
      <c r="AP184" t="s">
        <v>1016</v>
      </c>
      <c r="AQ184">
        <v>40</v>
      </c>
      <c r="AR184">
        <v>71.62</v>
      </c>
      <c r="AS184">
        <v>66.489999999999995</v>
      </c>
      <c r="AT184">
        <v>10.89</v>
      </c>
      <c r="AU184">
        <v>10.220000000000001</v>
      </c>
      <c r="AV184">
        <v>10.29</v>
      </c>
      <c r="AW184">
        <v>280</v>
      </c>
      <c r="AX184" t="s">
        <v>1044</v>
      </c>
      <c r="AY184">
        <v>40</v>
      </c>
      <c r="AZ184">
        <v>4</v>
      </c>
      <c r="BA184">
        <v>6.5</v>
      </c>
      <c r="BB184">
        <v>10.5</v>
      </c>
      <c r="BC184">
        <v>0</v>
      </c>
      <c r="BD184">
        <v>3146</v>
      </c>
      <c r="BE184">
        <v>3152</v>
      </c>
      <c r="BF184">
        <v>3149.9</v>
      </c>
      <c r="BG184">
        <v>13.1</v>
      </c>
      <c r="BH184">
        <v>13.7</v>
      </c>
      <c r="BI184">
        <v>13.5</v>
      </c>
      <c r="BJ184">
        <v>2.25</v>
      </c>
      <c r="BK184">
        <v>2.33</v>
      </c>
      <c r="BL184">
        <v>2.2999999999999998</v>
      </c>
      <c r="BM184">
        <v>7.3</v>
      </c>
      <c r="BN184">
        <v>7.8</v>
      </c>
      <c r="BO184">
        <v>7.6</v>
      </c>
      <c r="BP184" t="s">
        <v>168</v>
      </c>
      <c r="BQ184" t="s">
        <v>168</v>
      </c>
      <c r="BR184" t="s">
        <v>168</v>
      </c>
      <c r="BS184">
        <v>841</v>
      </c>
      <c r="BT184">
        <v>872</v>
      </c>
      <c r="BU184">
        <v>851</v>
      </c>
      <c r="BV184">
        <v>143.1</v>
      </c>
      <c r="BW184">
        <v>143.80000000000001</v>
      </c>
      <c r="BX184">
        <v>143.4</v>
      </c>
      <c r="BY184">
        <v>86.7</v>
      </c>
      <c r="BZ184">
        <v>88.6</v>
      </c>
      <c r="CA184">
        <v>87.8</v>
      </c>
      <c r="CB184">
        <v>93.1</v>
      </c>
      <c r="CC184">
        <v>93.6</v>
      </c>
      <c r="CD184">
        <v>93.4</v>
      </c>
      <c r="CE184">
        <v>4.8</v>
      </c>
      <c r="CF184">
        <v>6.4</v>
      </c>
      <c r="CG184">
        <v>5.6</v>
      </c>
      <c r="CH184">
        <v>30</v>
      </c>
      <c r="CI184">
        <v>33.299999999999997</v>
      </c>
      <c r="CJ184">
        <v>31.5</v>
      </c>
      <c r="CK184">
        <v>272</v>
      </c>
      <c r="CL184">
        <v>276</v>
      </c>
      <c r="CM184">
        <v>276</v>
      </c>
      <c r="CN184">
        <v>7.4</v>
      </c>
      <c r="CO184">
        <v>7.4</v>
      </c>
      <c r="CP184">
        <v>7.4</v>
      </c>
      <c r="CQ184">
        <v>0.3</v>
      </c>
      <c r="CR184">
        <v>0.4</v>
      </c>
      <c r="CS184">
        <v>0.3</v>
      </c>
      <c r="CT184">
        <v>0.47</v>
      </c>
      <c r="CU184">
        <v>0.55000000000000004</v>
      </c>
      <c r="CV184">
        <v>0.5</v>
      </c>
      <c r="CW184">
        <v>35</v>
      </c>
      <c r="CX184">
        <v>35</v>
      </c>
      <c r="CY184">
        <v>35</v>
      </c>
      <c r="CZ184">
        <v>161.4</v>
      </c>
      <c r="DA184">
        <v>189.7</v>
      </c>
      <c r="DB184">
        <v>176.5</v>
      </c>
      <c r="DC184">
        <v>1660</v>
      </c>
      <c r="DD184">
        <v>720</v>
      </c>
      <c r="DE184">
        <v>540</v>
      </c>
      <c r="DF184">
        <v>1560</v>
      </c>
      <c r="DG184">
        <v>6.0999999999999999E-2</v>
      </c>
      <c r="DH184">
        <v>6.0999999999999999E-2</v>
      </c>
      <c r="DI184">
        <v>6.0999999999999999E-2</v>
      </c>
      <c r="DJ184">
        <v>8.6400000000000005E-2</v>
      </c>
      <c r="DK184">
        <v>8.6400000000000005E-2</v>
      </c>
      <c r="DL184">
        <v>8.6400000000000005E-2</v>
      </c>
      <c r="DM184">
        <v>7.6200000000000004E-2</v>
      </c>
      <c r="DN184">
        <v>7.6200000000000004E-2</v>
      </c>
      <c r="DO184">
        <v>7.6200000000000004E-2</v>
      </c>
      <c r="DP184">
        <v>5.5899999999999998E-2</v>
      </c>
      <c r="DQ184">
        <v>6.6000000000000003E-2</v>
      </c>
      <c r="DR184">
        <v>6.0999999999999999E-2</v>
      </c>
      <c r="DS184">
        <v>6.0999999999999999E-2</v>
      </c>
      <c r="DT184">
        <v>7.1099999999999997E-2</v>
      </c>
      <c r="DU184">
        <v>6.6000000000000003E-2</v>
      </c>
      <c r="DV184">
        <v>0</v>
      </c>
      <c r="DW184">
        <v>18</v>
      </c>
      <c r="DX184">
        <v>4.5699999999999998E-2</v>
      </c>
      <c r="DY184" t="s">
        <v>825</v>
      </c>
      <c r="DZ184">
        <v>3192</v>
      </c>
      <c r="EA184">
        <v>8252</v>
      </c>
      <c r="EB184">
        <v>8231</v>
      </c>
      <c r="EC184">
        <v>1061</v>
      </c>
      <c r="ED184">
        <v>2405</v>
      </c>
      <c r="EE184" t="s">
        <v>142</v>
      </c>
      <c r="EF184" t="s">
        <v>1045</v>
      </c>
      <c r="EG184">
        <v>20070621</v>
      </c>
      <c r="EH184" t="s">
        <v>707</v>
      </c>
      <c r="EI184">
        <v>66</v>
      </c>
      <c r="EJ184" t="s">
        <v>918</v>
      </c>
    </row>
    <row r="185" spans="1:140">
      <c r="A185" t="s">
        <v>126</v>
      </c>
      <c r="B185">
        <v>4</v>
      </c>
      <c r="C185">
        <v>21.8</v>
      </c>
      <c r="D185">
        <v>63013</v>
      </c>
      <c r="E185" t="s">
        <v>577</v>
      </c>
      <c r="F185" t="s">
        <v>145</v>
      </c>
      <c r="G185">
        <v>20070929</v>
      </c>
      <c r="H185" t="s">
        <v>272</v>
      </c>
      <c r="I185" t="s">
        <v>236</v>
      </c>
      <c r="J185">
        <v>20071001</v>
      </c>
      <c r="K185">
        <v>20080329</v>
      </c>
      <c r="L185">
        <v>71</v>
      </c>
      <c r="N185" s="2">
        <f t="shared" si="88"/>
        <v>0</v>
      </c>
      <c r="O185" s="27">
        <f t="shared" si="89"/>
        <v>1.0165</v>
      </c>
      <c r="P185">
        <v>1.0165</v>
      </c>
      <c r="Q185">
        <f t="shared" si="90"/>
        <v>1.0842800121852993</v>
      </c>
      <c r="R185">
        <f t="shared" si="84"/>
        <v>-1.0842800121852993</v>
      </c>
      <c r="S185">
        <f t="shared" si="91"/>
        <v>-8.4725015231624123E-2</v>
      </c>
      <c r="T185" s="36">
        <f t="shared" si="92"/>
        <v>31.604544058489434</v>
      </c>
      <c r="U185">
        <f t="shared" si="93"/>
        <v>1.0802954386036725</v>
      </c>
      <c r="V185" s="26">
        <f t="shared" si="85"/>
        <v>-1.0802954386036725</v>
      </c>
      <c r="W185" s="25">
        <f t="shared" si="94"/>
        <v>-7.9744298254590618E-2</v>
      </c>
      <c r="X185" s="36">
        <f t="shared" si="95"/>
        <v>31.585418105297627</v>
      </c>
      <c r="Y185">
        <f t="shared" si="96"/>
        <v>-7.9744298254590618E-2</v>
      </c>
      <c r="Z185">
        <f t="shared" si="86"/>
        <v>0</v>
      </c>
      <c r="AA185">
        <f t="shared" si="97"/>
        <v>1.0802954386036725</v>
      </c>
      <c r="AB185">
        <f t="shared" si="87"/>
        <v>0</v>
      </c>
      <c r="AC185">
        <f t="shared" si="98"/>
        <v>0</v>
      </c>
      <c r="AD185">
        <f t="shared" si="99"/>
        <v>0</v>
      </c>
      <c r="AE185">
        <f t="shared" si="100"/>
        <v>0</v>
      </c>
      <c r="AF185">
        <f t="shared" si="101"/>
        <v>1</v>
      </c>
      <c r="AG185" s="2">
        <f t="shared" si="102"/>
        <v>-1.734</v>
      </c>
      <c r="AH185" s="2">
        <f t="shared" si="103"/>
        <v>1.734</v>
      </c>
      <c r="AI185" s="2">
        <f t="shared" si="104"/>
        <v>-2.0659999999999998</v>
      </c>
      <c r="AJ185" s="2">
        <f t="shared" si="105"/>
        <v>2.0659999999999998</v>
      </c>
      <c r="AK185" t="s">
        <v>151</v>
      </c>
      <c r="AL185">
        <v>143.5</v>
      </c>
      <c r="AM185">
        <v>20070927</v>
      </c>
      <c r="AN185" t="s">
        <v>138</v>
      </c>
      <c r="AO185" t="s">
        <v>265</v>
      </c>
      <c r="AP185" t="s">
        <v>1016</v>
      </c>
      <c r="AQ185">
        <v>40</v>
      </c>
      <c r="AR185">
        <v>59.1</v>
      </c>
      <c r="AS185">
        <v>53.55</v>
      </c>
      <c r="AT185">
        <v>10.16</v>
      </c>
      <c r="AU185">
        <v>9.27</v>
      </c>
      <c r="AV185">
        <v>9.43</v>
      </c>
      <c r="AW185">
        <v>340</v>
      </c>
      <c r="AX185" t="s">
        <v>1060</v>
      </c>
      <c r="AY185">
        <v>40</v>
      </c>
      <c r="AZ185">
        <v>7.6</v>
      </c>
      <c r="BA185">
        <v>14.2</v>
      </c>
      <c r="BB185">
        <v>21.8</v>
      </c>
      <c r="BC185">
        <v>0</v>
      </c>
      <c r="BD185">
        <v>3145</v>
      </c>
      <c r="BE185">
        <v>3152</v>
      </c>
      <c r="BF185">
        <v>3148.1</v>
      </c>
      <c r="BG185">
        <v>13.1</v>
      </c>
      <c r="BH185">
        <v>13.7</v>
      </c>
      <c r="BI185">
        <v>13.4</v>
      </c>
      <c r="BJ185">
        <v>2.2000000000000002</v>
      </c>
      <c r="BK185">
        <v>2.3199999999999998</v>
      </c>
      <c r="BL185">
        <v>2.2599999999999998</v>
      </c>
      <c r="BM185">
        <v>6.1</v>
      </c>
      <c r="BN185">
        <v>7.7</v>
      </c>
      <c r="BO185">
        <v>7</v>
      </c>
      <c r="BP185" t="s">
        <v>168</v>
      </c>
      <c r="BQ185" t="s">
        <v>168</v>
      </c>
      <c r="BR185" t="s">
        <v>168</v>
      </c>
      <c r="BS185">
        <v>840</v>
      </c>
      <c r="BT185">
        <v>861</v>
      </c>
      <c r="BU185">
        <v>849</v>
      </c>
      <c r="BV185">
        <v>143</v>
      </c>
      <c r="BW185">
        <v>143.80000000000001</v>
      </c>
      <c r="BX185">
        <v>143.4</v>
      </c>
      <c r="BY185">
        <v>87.4</v>
      </c>
      <c r="BZ185">
        <v>88.3</v>
      </c>
      <c r="CA185">
        <v>88</v>
      </c>
      <c r="CB185">
        <v>93.3</v>
      </c>
      <c r="CC185">
        <v>93.8</v>
      </c>
      <c r="CD185">
        <v>93.6</v>
      </c>
      <c r="CE185">
        <v>5.3</v>
      </c>
      <c r="CF185">
        <v>6.1</v>
      </c>
      <c r="CG185">
        <v>5.6</v>
      </c>
      <c r="CH185">
        <v>25.4</v>
      </c>
      <c r="CI185">
        <v>28.6</v>
      </c>
      <c r="CJ185">
        <v>26.8</v>
      </c>
      <c r="CK185">
        <v>276</v>
      </c>
      <c r="CL185">
        <v>276</v>
      </c>
      <c r="CM185">
        <v>276</v>
      </c>
      <c r="CN185">
        <v>8.1</v>
      </c>
      <c r="CO185">
        <v>10.1</v>
      </c>
      <c r="CP185">
        <v>8.8000000000000007</v>
      </c>
      <c r="CQ185">
        <v>0.4</v>
      </c>
      <c r="CR185">
        <v>0.4</v>
      </c>
      <c r="CS185">
        <v>0.4</v>
      </c>
      <c r="CT185">
        <v>0.5</v>
      </c>
      <c r="CU185">
        <v>0.5</v>
      </c>
      <c r="CV185">
        <v>0.5</v>
      </c>
      <c r="CW185">
        <v>35</v>
      </c>
      <c r="CX185">
        <v>35</v>
      </c>
      <c r="CY185">
        <v>35</v>
      </c>
      <c r="CZ185">
        <v>116.1</v>
      </c>
      <c r="DA185">
        <v>254.8</v>
      </c>
      <c r="DB185">
        <v>166.4</v>
      </c>
      <c r="DC185">
        <v>1660</v>
      </c>
      <c r="DD185">
        <v>720</v>
      </c>
      <c r="DE185">
        <v>540</v>
      </c>
      <c r="DF185">
        <v>1500</v>
      </c>
      <c r="DG185">
        <v>6.3500000000000001E-2</v>
      </c>
      <c r="DH185">
        <v>6.3500000000000001E-2</v>
      </c>
      <c r="DI185">
        <v>6.3500000000000001E-2</v>
      </c>
      <c r="DJ185">
        <v>8.3799999999999999E-2</v>
      </c>
      <c r="DK185">
        <v>8.3799999999999999E-2</v>
      </c>
      <c r="DL185">
        <v>8.3799999999999999E-2</v>
      </c>
      <c r="DM185">
        <v>7.6200000000000004E-2</v>
      </c>
      <c r="DN185">
        <v>7.6200000000000004E-2</v>
      </c>
      <c r="DO185">
        <v>7.6200000000000004E-2</v>
      </c>
      <c r="DP185">
        <v>7.3700000000000002E-2</v>
      </c>
      <c r="DQ185">
        <v>7.6200000000000004E-2</v>
      </c>
      <c r="DR185">
        <v>7.6200000000000004E-2</v>
      </c>
      <c r="DS185">
        <v>7.1099999999999997E-2</v>
      </c>
      <c r="DT185">
        <v>7.6200000000000004E-2</v>
      </c>
      <c r="DU185">
        <v>7.3700000000000002E-2</v>
      </c>
      <c r="DV185">
        <v>0</v>
      </c>
      <c r="DW185">
        <v>2</v>
      </c>
      <c r="DX185">
        <v>4.0599999999999997E-2</v>
      </c>
      <c r="DY185" t="s">
        <v>825</v>
      </c>
      <c r="DZ185" t="s">
        <v>1020</v>
      </c>
      <c r="EA185">
        <v>8252</v>
      </c>
      <c r="EB185">
        <v>8231</v>
      </c>
      <c r="EC185">
        <v>1061</v>
      </c>
      <c r="ED185" t="s">
        <v>516</v>
      </c>
      <c r="EE185" t="s">
        <v>142</v>
      </c>
      <c r="EF185" t="s">
        <v>1061</v>
      </c>
      <c r="EG185">
        <v>20070929</v>
      </c>
      <c r="EH185" t="s">
        <v>272</v>
      </c>
      <c r="EI185">
        <v>66</v>
      </c>
      <c r="EJ185" t="s">
        <v>918</v>
      </c>
    </row>
    <row r="186" spans="1:140">
      <c r="A186" t="s">
        <v>126</v>
      </c>
      <c r="B186">
        <v>4</v>
      </c>
      <c r="C186">
        <v>29.7</v>
      </c>
      <c r="D186">
        <v>65024</v>
      </c>
      <c r="E186" t="s">
        <v>577</v>
      </c>
      <c r="F186" t="s">
        <v>145</v>
      </c>
      <c r="G186">
        <v>20080104</v>
      </c>
      <c r="H186" t="s">
        <v>669</v>
      </c>
      <c r="I186" t="s">
        <v>295</v>
      </c>
      <c r="J186">
        <v>20080107</v>
      </c>
      <c r="K186" t="s">
        <v>624</v>
      </c>
      <c r="L186">
        <v>72</v>
      </c>
      <c r="N186" s="2">
        <f t="shared" si="88"/>
        <v>1</v>
      </c>
      <c r="O186" s="27">
        <f t="shared" si="89"/>
        <v>2.8841999999999999</v>
      </c>
      <c r="P186">
        <v>2.8841999999999999</v>
      </c>
      <c r="Q186">
        <f t="shared" si="90"/>
        <v>1.4442640097482395</v>
      </c>
      <c r="R186">
        <f t="shared" si="84"/>
        <v>-1.4442640097482395</v>
      </c>
      <c r="S186">
        <f t="shared" si="91"/>
        <v>1.7999199878147005</v>
      </c>
      <c r="T186" s="36">
        <f t="shared" si="92"/>
        <v>33.332467246791552</v>
      </c>
      <c r="U186">
        <f t="shared" si="93"/>
        <v>1.4410763508829381</v>
      </c>
      <c r="V186" s="26">
        <f t="shared" si="85"/>
        <v>-1.4410763508829381</v>
      </c>
      <c r="W186" s="25">
        <f t="shared" si="94"/>
        <v>1.8039045613963274</v>
      </c>
      <c r="X186" s="36">
        <f t="shared" si="95"/>
        <v>33.317166484238101</v>
      </c>
      <c r="Y186">
        <f t="shared" si="96"/>
        <v>1.8039045613963274</v>
      </c>
      <c r="Z186">
        <f t="shared" si="86"/>
        <v>0</v>
      </c>
      <c r="AA186">
        <f t="shared" si="97"/>
        <v>1.4410763508829381</v>
      </c>
      <c r="AB186">
        <f t="shared" si="87"/>
        <v>0</v>
      </c>
      <c r="AC186">
        <f t="shared" si="98"/>
        <v>1</v>
      </c>
      <c r="AD186">
        <f t="shared" si="99"/>
        <v>1</v>
      </c>
      <c r="AE186">
        <f t="shared" si="100"/>
        <v>0</v>
      </c>
      <c r="AF186">
        <f t="shared" si="101"/>
        <v>0</v>
      </c>
      <c r="AG186" s="2">
        <f t="shared" si="102"/>
        <v>-1.734</v>
      </c>
      <c r="AH186" s="2">
        <f t="shared" si="103"/>
        <v>1.734</v>
      </c>
      <c r="AI186" s="2">
        <f t="shared" si="104"/>
        <v>-2.0659999999999998</v>
      </c>
      <c r="AJ186" s="2">
        <f t="shared" si="105"/>
        <v>2.0659999999999998</v>
      </c>
      <c r="AK186" t="s">
        <v>151</v>
      </c>
      <c r="AL186">
        <v>143.5</v>
      </c>
      <c r="AM186">
        <v>20080102</v>
      </c>
      <c r="AN186" t="s">
        <v>138</v>
      </c>
      <c r="AO186" t="s">
        <v>240</v>
      </c>
      <c r="AP186" t="s">
        <v>1016</v>
      </c>
      <c r="AQ186">
        <v>40</v>
      </c>
      <c r="AR186">
        <v>59.14</v>
      </c>
      <c r="AS186">
        <v>53.16</v>
      </c>
      <c r="AT186">
        <v>10.19</v>
      </c>
      <c r="AU186">
        <v>9.3000000000000007</v>
      </c>
      <c r="AV186">
        <v>9.44</v>
      </c>
      <c r="AW186">
        <v>90</v>
      </c>
      <c r="AX186" t="s">
        <v>1077</v>
      </c>
      <c r="AY186">
        <v>40</v>
      </c>
      <c r="AZ186">
        <v>16.3</v>
      </c>
      <c r="BA186">
        <v>13.4</v>
      </c>
      <c r="BB186">
        <v>29.7</v>
      </c>
      <c r="BC186">
        <v>0</v>
      </c>
      <c r="BD186">
        <v>3149</v>
      </c>
      <c r="BE186">
        <v>3161</v>
      </c>
      <c r="BF186">
        <v>3154.4</v>
      </c>
      <c r="BG186">
        <v>13.3</v>
      </c>
      <c r="BH186">
        <v>13.6</v>
      </c>
      <c r="BI186">
        <v>13.4</v>
      </c>
      <c r="BJ186">
        <v>2.2999999999999998</v>
      </c>
      <c r="BK186">
        <v>2.33</v>
      </c>
      <c r="BL186">
        <v>2.31</v>
      </c>
      <c r="BM186">
        <v>6.7</v>
      </c>
      <c r="BN186">
        <v>7</v>
      </c>
      <c r="BO186">
        <v>6.8</v>
      </c>
      <c r="BP186" t="s">
        <v>168</v>
      </c>
      <c r="BQ186" t="s">
        <v>168</v>
      </c>
      <c r="BR186" t="s">
        <v>168</v>
      </c>
      <c r="BS186">
        <v>837</v>
      </c>
      <c r="BT186">
        <v>866</v>
      </c>
      <c r="BU186">
        <v>853</v>
      </c>
      <c r="BV186">
        <v>143.19999999999999</v>
      </c>
      <c r="BW186">
        <v>143.80000000000001</v>
      </c>
      <c r="BX186">
        <v>143.6</v>
      </c>
      <c r="BY186">
        <v>87.7</v>
      </c>
      <c r="BZ186">
        <v>88.1</v>
      </c>
      <c r="CA186">
        <v>87.9</v>
      </c>
      <c r="CB186">
        <v>93.1</v>
      </c>
      <c r="CC186">
        <v>94</v>
      </c>
      <c r="CD186">
        <v>93.6</v>
      </c>
      <c r="CE186">
        <v>5.3</v>
      </c>
      <c r="CF186">
        <v>6</v>
      </c>
      <c r="CG186">
        <v>5.7</v>
      </c>
      <c r="CH186">
        <v>21.8</v>
      </c>
      <c r="CI186">
        <v>24.5</v>
      </c>
      <c r="CJ186">
        <v>23</v>
      </c>
      <c r="CK186">
        <v>276</v>
      </c>
      <c r="CL186">
        <v>276</v>
      </c>
      <c r="CM186">
        <v>276</v>
      </c>
      <c r="CN186">
        <v>8.1</v>
      </c>
      <c r="CO186">
        <v>8.4</v>
      </c>
      <c r="CP186">
        <v>8.1999999999999993</v>
      </c>
      <c r="CQ186">
        <v>0.3</v>
      </c>
      <c r="CR186">
        <v>0.4</v>
      </c>
      <c r="CS186">
        <v>0.3</v>
      </c>
      <c r="CT186">
        <v>0.5</v>
      </c>
      <c r="CU186">
        <v>0.5</v>
      </c>
      <c r="CV186">
        <v>0.5</v>
      </c>
      <c r="CW186">
        <v>35</v>
      </c>
      <c r="CX186">
        <v>35</v>
      </c>
      <c r="CY186">
        <v>35</v>
      </c>
      <c r="CZ186">
        <v>172.7</v>
      </c>
      <c r="DA186">
        <v>243.5</v>
      </c>
      <c r="DB186">
        <v>211.9</v>
      </c>
      <c r="DC186">
        <v>1660</v>
      </c>
      <c r="DD186">
        <v>720</v>
      </c>
      <c r="DE186">
        <v>540</v>
      </c>
      <c r="DF186">
        <v>1750</v>
      </c>
      <c r="DG186">
        <v>6.0999999999999999E-2</v>
      </c>
      <c r="DH186">
        <v>6.0999999999999999E-2</v>
      </c>
      <c r="DI186">
        <v>6.0999999999999999E-2</v>
      </c>
      <c r="DJ186">
        <v>8.6400000000000005E-2</v>
      </c>
      <c r="DK186">
        <v>8.6400000000000005E-2</v>
      </c>
      <c r="DL186">
        <v>8.6400000000000005E-2</v>
      </c>
      <c r="DM186">
        <v>7.1099999999999997E-2</v>
      </c>
      <c r="DN186">
        <v>7.1099999999999997E-2</v>
      </c>
      <c r="DO186">
        <v>7.1099999999999997E-2</v>
      </c>
      <c r="DP186">
        <v>5.5899999999999998E-2</v>
      </c>
      <c r="DQ186">
        <v>6.0999999999999999E-2</v>
      </c>
      <c r="DR186">
        <v>5.8400000000000001E-2</v>
      </c>
      <c r="DS186">
        <v>5.0799999999999998E-2</v>
      </c>
      <c r="DT186">
        <v>6.6000000000000003E-2</v>
      </c>
      <c r="DU186">
        <v>5.8400000000000001E-2</v>
      </c>
      <c r="DV186">
        <v>0</v>
      </c>
      <c r="DW186">
        <v>18</v>
      </c>
      <c r="DX186">
        <v>3.8100000000000002E-2</v>
      </c>
      <c r="DY186" t="s">
        <v>825</v>
      </c>
      <c r="DZ186">
        <v>3192</v>
      </c>
      <c r="EA186">
        <v>8252</v>
      </c>
      <c r="EB186">
        <v>8231</v>
      </c>
      <c r="EC186">
        <v>1061</v>
      </c>
      <c r="ED186" t="s">
        <v>403</v>
      </c>
      <c r="EE186" t="s">
        <v>142</v>
      </c>
      <c r="EF186">
        <v>188</v>
      </c>
      <c r="EG186">
        <v>20080104</v>
      </c>
      <c r="EH186" t="s">
        <v>669</v>
      </c>
      <c r="EI186">
        <v>66</v>
      </c>
      <c r="EJ186" t="s">
        <v>918</v>
      </c>
    </row>
    <row r="187" spans="1:140">
      <c r="A187" t="s">
        <v>126</v>
      </c>
      <c r="B187">
        <v>4</v>
      </c>
      <c r="C187">
        <v>21.2</v>
      </c>
      <c r="D187">
        <v>65025</v>
      </c>
      <c r="E187" t="s">
        <v>577</v>
      </c>
      <c r="F187" t="s">
        <v>145</v>
      </c>
      <c r="G187">
        <v>20080113</v>
      </c>
      <c r="H187" t="s">
        <v>669</v>
      </c>
      <c r="I187" t="s">
        <v>295</v>
      </c>
      <c r="J187">
        <v>20080114</v>
      </c>
      <c r="K187" t="s">
        <v>624</v>
      </c>
      <c r="L187">
        <v>73</v>
      </c>
      <c r="N187" s="2">
        <f t="shared" si="88"/>
        <v>0</v>
      </c>
      <c r="O187" s="27">
        <f t="shared" si="89"/>
        <v>0.87470000000000003</v>
      </c>
      <c r="P187">
        <v>0.87470000000000003</v>
      </c>
      <c r="Q187">
        <f t="shared" si="90"/>
        <v>1.3303512077985917</v>
      </c>
      <c r="R187">
        <f t="shared" si="84"/>
        <v>-1.3303512077985917</v>
      </c>
      <c r="S187">
        <f t="shared" si="91"/>
        <v>-0.56956400974823951</v>
      </c>
      <c r="T187" s="36">
        <f t="shared" si="92"/>
        <v>32.785685797433239</v>
      </c>
      <c r="U187">
        <f t="shared" si="93"/>
        <v>1.3278010807063505</v>
      </c>
      <c r="V187" s="26">
        <f t="shared" si="85"/>
        <v>-1.3278010807063505</v>
      </c>
      <c r="W187" s="25">
        <f t="shared" si="94"/>
        <v>-0.56637635088293803</v>
      </c>
      <c r="X187" s="36">
        <f t="shared" si="95"/>
        <v>32.773445187390479</v>
      </c>
      <c r="Y187">
        <f t="shared" si="96"/>
        <v>-0.56637635088293803</v>
      </c>
      <c r="Z187">
        <f t="shared" si="86"/>
        <v>0</v>
      </c>
      <c r="AA187">
        <f t="shared" si="97"/>
        <v>1.3278010807063505</v>
      </c>
      <c r="AB187">
        <f t="shared" si="87"/>
        <v>0</v>
      </c>
      <c r="AC187">
        <f t="shared" si="98"/>
        <v>0</v>
      </c>
      <c r="AD187">
        <f t="shared" si="99"/>
        <v>0</v>
      </c>
      <c r="AE187">
        <f t="shared" si="100"/>
        <v>0</v>
      </c>
      <c r="AF187">
        <f t="shared" si="101"/>
        <v>0</v>
      </c>
      <c r="AG187" s="2">
        <f t="shared" si="102"/>
        <v>-1.734</v>
      </c>
      <c r="AH187" s="2">
        <f t="shared" si="103"/>
        <v>1.734</v>
      </c>
      <c r="AI187" s="2">
        <f t="shared" si="104"/>
        <v>-2.0659999999999998</v>
      </c>
      <c r="AJ187" s="2">
        <f t="shared" si="105"/>
        <v>2.0659999999999998</v>
      </c>
      <c r="AK187" t="s">
        <v>151</v>
      </c>
      <c r="AL187">
        <v>143.5</v>
      </c>
      <c r="AM187">
        <v>20080111</v>
      </c>
      <c r="AN187" t="s">
        <v>138</v>
      </c>
      <c r="AO187" t="s">
        <v>941</v>
      </c>
      <c r="AP187" t="s">
        <v>1081</v>
      </c>
      <c r="AQ187">
        <v>40</v>
      </c>
      <c r="AR187">
        <v>59.09</v>
      </c>
      <c r="AS187">
        <v>53.56</v>
      </c>
      <c r="AT187">
        <v>10.19</v>
      </c>
      <c r="AU187">
        <v>9.4</v>
      </c>
      <c r="AV187">
        <v>9.5399999999999991</v>
      </c>
      <c r="AW187">
        <v>20</v>
      </c>
      <c r="AX187" t="s">
        <v>1084</v>
      </c>
      <c r="AY187">
        <v>40</v>
      </c>
      <c r="AZ187">
        <v>10.1</v>
      </c>
      <c r="BA187">
        <v>11.1</v>
      </c>
      <c r="BB187">
        <v>21.2</v>
      </c>
      <c r="BC187">
        <v>0</v>
      </c>
      <c r="BD187">
        <v>3146</v>
      </c>
      <c r="BE187">
        <v>3153</v>
      </c>
      <c r="BF187">
        <v>3149.8</v>
      </c>
      <c r="BG187">
        <v>13.4</v>
      </c>
      <c r="BH187">
        <v>13.7</v>
      </c>
      <c r="BI187">
        <v>13.6</v>
      </c>
      <c r="BJ187">
        <v>2.31</v>
      </c>
      <c r="BK187">
        <v>2.35</v>
      </c>
      <c r="BL187">
        <v>2.34</v>
      </c>
      <c r="BM187">
        <v>6.9</v>
      </c>
      <c r="BN187">
        <v>7.3</v>
      </c>
      <c r="BO187">
        <v>7.1</v>
      </c>
      <c r="BP187" t="s">
        <v>168</v>
      </c>
      <c r="BQ187" t="s">
        <v>168</v>
      </c>
      <c r="BR187" t="s">
        <v>168</v>
      </c>
      <c r="BS187">
        <v>829</v>
      </c>
      <c r="BT187">
        <v>878</v>
      </c>
      <c r="BU187">
        <v>846</v>
      </c>
      <c r="BV187">
        <v>143.19999999999999</v>
      </c>
      <c r="BW187">
        <v>144.30000000000001</v>
      </c>
      <c r="BX187">
        <v>143.69999999999999</v>
      </c>
      <c r="BY187">
        <v>87.4</v>
      </c>
      <c r="BZ187">
        <v>88.4</v>
      </c>
      <c r="CA187">
        <v>87.9</v>
      </c>
      <c r="CB187">
        <v>93.1</v>
      </c>
      <c r="CC187">
        <v>94.1</v>
      </c>
      <c r="CD187">
        <v>93.6</v>
      </c>
      <c r="CE187">
        <v>5.0999999999999996</v>
      </c>
      <c r="CF187">
        <v>6.2</v>
      </c>
      <c r="CG187">
        <v>5.7</v>
      </c>
      <c r="CH187">
        <v>22.8</v>
      </c>
      <c r="CI187">
        <v>30.1</v>
      </c>
      <c r="CJ187">
        <v>26.8</v>
      </c>
      <c r="CK187">
        <v>276</v>
      </c>
      <c r="CL187">
        <v>276</v>
      </c>
      <c r="CM187">
        <v>276</v>
      </c>
      <c r="CN187">
        <v>7.4</v>
      </c>
      <c r="CO187">
        <v>7.4</v>
      </c>
      <c r="CP187">
        <v>7.4</v>
      </c>
      <c r="CQ187">
        <v>0.4</v>
      </c>
      <c r="CR187">
        <v>0.5</v>
      </c>
      <c r="CS187">
        <v>0.4</v>
      </c>
      <c r="CT187">
        <v>0.47</v>
      </c>
      <c r="CU187">
        <v>0.52</v>
      </c>
      <c r="CV187">
        <v>0.49</v>
      </c>
      <c r="CW187">
        <v>35</v>
      </c>
      <c r="CX187">
        <v>35</v>
      </c>
      <c r="CY187">
        <v>35</v>
      </c>
      <c r="CZ187">
        <v>271.8</v>
      </c>
      <c r="DA187">
        <v>328.5</v>
      </c>
      <c r="DB187">
        <v>295.39999999999998</v>
      </c>
      <c r="DC187">
        <v>1660</v>
      </c>
      <c r="DD187">
        <v>720</v>
      </c>
      <c r="DE187">
        <v>540</v>
      </c>
      <c r="DF187">
        <v>1820</v>
      </c>
      <c r="DG187">
        <v>6.6000000000000003E-2</v>
      </c>
      <c r="DH187">
        <v>6.6000000000000003E-2</v>
      </c>
      <c r="DI187">
        <v>6.6000000000000003E-2</v>
      </c>
      <c r="DJ187">
        <v>8.8900000000000007E-2</v>
      </c>
      <c r="DK187">
        <v>8.8900000000000007E-2</v>
      </c>
      <c r="DL187">
        <v>8.8900000000000007E-2</v>
      </c>
      <c r="DM187">
        <v>7.3700000000000002E-2</v>
      </c>
      <c r="DN187">
        <v>7.3700000000000002E-2</v>
      </c>
      <c r="DO187">
        <v>7.3700000000000002E-2</v>
      </c>
      <c r="DP187">
        <v>5.5899999999999998E-2</v>
      </c>
      <c r="DQ187">
        <v>5.5899999999999998E-2</v>
      </c>
      <c r="DR187">
        <v>5.5899999999999998E-2</v>
      </c>
      <c r="DS187">
        <v>5.5899999999999998E-2</v>
      </c>
      <c r="DT187">
        <v>7.6200000000000004E-2</v>
      </c>
      <c r="DU187">
        <v>6.6000000000000003E-2</v>
      </c>
      <c r="DV187">
        <v>0</v>
      </c>
      <c r="DW187">
        <v>20</v>
      </c>
      <c r="DX187">
        <v>5.0799999999999998E-2</v>
      </c>
      <c r="DY187" t="s">
        <v>1085</v>
      </c>
      <c r="DZ187">
        <v>3192</v>
      </c>
      <c r="EA187">
        <v>8252</v>
      </c>
      <c r="EB187">
        <v>8231</v>
      </c>
      <c r="EC187">
        <v>2000</v>
      </c>
      <c r="ED187" t="s">
        <v>619</v>
      </c>
      <c r="EE187" t="s">
        <v>142</v>
      </c>
      <c r="EF187">
        <v>1</v>
      </c>
      <c r="EG187">
        <v>20080113</v>
      </c>
      <c r="EH187" t="s">
        <v>669</v>
      </c>
      <c r="EI187" t="s">
        <v>1086</v>
      </c>
      <c r="EJ187" t="s">
        <v>918</v>
      </c>
    </row>
    <row r="188" spans="1:140">
      <c r="A188" t="s">
        <v>126</v>
      </c>
      <c r="B188">
        <v>4</v>
      </c>
      <c r="C188">
        <v>15.5</v>
      </c>
      <c r="D188">
        <v>65027</v>
      </c>
      <c r="E188" t="s">
        <v>144</v>
      </c>
      <c r="F188" t="s">
        <v>145</v>
      </c>
      <c r="G188">
        <v>20080117</v>
      </c>
      <c r="H188" t="s">
        <v>338</v>
      </c>
      <c r="I188" t="s">
        <v>295</v>
      </c>
      <c r="J188">
        <v>20080121</v>
      </c>
      <c r="K188" t="s">
        <v>624</v>
      </c>
      <c r="L188">
        <v>74</v>
      </c>
      <c r="N188" s="2">
        <f t="shared" si="88"/>
        <v>1</v>
      </c>
      <c r="O188" s="27">
        <f t="shared" si="89"/>
        <v>3.1034000000000002</v>
      </c>
      <c r="P188">
        <v>3.1034000000000002</v>
      </c>
      <c r="Q188">
        <f t="shared" si="90"/>
        <v>1.6849609662388736</v>
      </c>
      <c r="R188">
        <f t="shared" si="84"/>
        <v>-1.6849609662388736</v>
      </c>
      <c r="S188">
        <f t="shared" si="91"/>
        <v>1.7730487922014084</v>
      </c>
      <c r="T188" s="36">
        <f t="shared" si="92"/>
        <v>34.48781263794659</v>
      </c>
      <c r="U188">
        <f t="shared" si="93"/>
        <v>1.6829208645650806</v>
      </c>
      <c r="V188" s="26">
        <f t="shared" si="85"/>
        <v>-1.6829208645650806</v>
      </c>
      <c r="W188" s="25">
        <f t="shared" si="94"/>
        <v>1.7755989192936497</v>
      </c>
      <c r="X188" s="36">
        <f t="shared" si="95"/>
        <v>34.478020149912382</v>
      </c>
      <c r="Y188">
        <f t="shared" si="96"/>
        <v>1.7755989192936497</v>
      </c>
      <c r="Z188">
        <f t="shared" si="86"/>
        <v>0</v>
      </c>
      <c r="AA188">
        <f t="shared" si="97"/>
        <v>1.6829208645650806</v>
      </c>
      <c r="AB188">
        <f t="shared" si="87"/>
        <v>0</v>
      </c>
      <c r="AC188">
        <f t="shared" si="98"/>
        <v>1</v>
      </c>
      <c r="AD188">
        <f t="shared" si="99"/>
        <v>1</v>
      </c>
      <c r="AE188">
        <f t="shared" si="100"/>
        <v>0</v>
      </c>
      <c r="AF188">
        <f t="shared" si="101"/>
        <v>0</v>
      </c>
      <c r="AG188" s="2">
        <f t="shared" si="102"/>
        <v>-1.734</v>
      </c>
      <c r="AH188" s="2">
        <f t="shared" si="103"/>
        <v>1.734</v>
      </c>
      <c r="AI188" s="2">
        <f t="shared" si="104"/>
        <v>-2.0659999999999998</v>
      </c>
      <c r="AJ188" s="2">
        <f t="shared" si="105"/>
        <v>2.0659999999999998</v>
      </c>
      <c r="AK188" t="s">
        <v>147</v>
      </c>
      <c r="AL188">
        <v>143.5</v>
      </c>
      <c r="AM188">
        <v>20080115</v>
      </c>
      <c r="AN188" t="s">
        <v>138</v>
      </c>
      <c r="AO188" t="s">
        <v>195</v>
      </c>
      <c r="AP188" t="s">
        <v>1081</v>
      </c>
      <c r="AQ188">
        <v>40</v>
      </c>
      <c r="AR188">
        <v>71.87</v>
      </c>
      <c r="AS188">
        <v>65.680000000000007</v>
      </c>
      <c r="AT188">
        <v>10.92</v>
      </c>
      <c r="AU188">
        <v>10.17</v>
      </c>
      <c r="AV188">
        <v>10.39</v>
      </c>
      <c r="AW188">
        <v>100</v>
      </c>
      <c r="AX188" t="s">
        <v>1087</v>
      </c>
      <c r="AY188">
        <v>40</v>
      </c>
      <c r="AZ188">
        <v>7.3</v>
      </c>
      <c r="BA188">
        <v>8.1999999999999993</v>
      </c>
      <c r="BB188">
        <v>15.5</v>
      </c>
      <c r="BC188">
        <v>0</v>
      </c>
      <c r="BD188">
        <v>3149</v>
      </c>
      <c r="BE188">
        <v>3156</v>
      </c>
      <c r="BF188">
        <v>3152</v>
      </c>
      <c r="BG188">
        <v>13.5</v>
      </c>
      <c r="BH188">
        <v>13.8</v>
      </c>
      <c r="BI188">
        <v>13.6</v>
      </c>
      <c r="BJ188">
        <v>2.33</v>
      </c>
      <c r="BK188">
        <v>2.35</v>
      </c>
      <c r="BL188">
        <v>2.34</v>
      </c>
      <c r="BM188">
        <v>6.8</v>
      </c>
      <c r="BN188">
        <v>7.1</v>
      </c>
      <c r="BO188">
        <v>7</v>
      </c>
      <c r="BP188" t="s">
        <v>168</v>
      </c>
      <c r="BQ188" t="s">
        <v>168</v>
      </c>
      <c r="BR188" t="s">
        <v>168</v>
      </c>
      <c r="BS188">
        <v>828</v>
      </c>
      <c r="BT188">
        <v>866</v>
      </c>
      <c r="BU188">
        <v>849</v>
      </c>
      <c r="BV188">
        <v>143.5</v>
      </c>
      <c r="BW188">
        <v>143.9</v>
      </c>
      <c r="BX188">
        <v>143.69999999999999</v>
      </c>
      <c r="BY188">
        <v>87.6</v>
      </c>
      <c r="BZ188">
        <v>88.4</v>
      </c>
      <c r="CA188">
        <v>87.9</v>
      </c>
      <c r="CB188">
        <v>93.2</v>
      </c>
      <c r="CC188">
        <v>93.9</v>
      </c>
      <c r="CD188">
        <v>93.5</v>
      </c>
      <c r="CE188">
        <v>5.2</v>
      </c>
      <c r="CF188">
        <v>6.2</v>
      </c>
      <c r="CG188">
        <v>5.7</v>
      </c>
      <c r="CH188">
        <v>21</v>
      </c>
      <c r="CI188">
        <v>24.4</v>
      </c>
      <c r="CJ188">
        <v>22.9</v>
      </c>
      <c r="CK188">
        <v>276</v>
      </c>
      <c r="CL188">
        <v>276</v>
      </c>
      <c r="CM188">
        <v>276</v>
      </c>
      <c r="CN188">
        <v>7.4</v>
      </c>
      <c r="CO188">
        <v>7.4</v>
      </c>
      <c r="CP188">
        <v>7.4</v>
      </c>
      <c r="CQ188">
        <v>0.4</v>
      </c>
      <c r="CR188">
        <v>0.4</v>
      </c>
      <c r="CS188">
        <v>0.4</v>
      </c>
      <c r="CT188">
        <v>0.5</v>
      </c>
      <c r="CU188">
        <v>0.5</v>
      </c>
      <c r="CV188">
        <v>0.5</v>
      </c>
      <c r="CW188">
        <v>35</v>
      </c>
      <c r="CX188">
        <v>35</v>
      </c>
      <c r="CY188">
        <v>35</v>
      </c>
      <c r="CZ188">
        <v>260.5</v>
      </c>
      <c r="DA188">
        <v>337</v>
      </c>
      <c r="DB188">
        <v>277</v>
      </c>
      <c r="DC188">
        <v>1660</v>
      </c>
      <c r="DD188">
        <v>720</v>
      </c>
      <c r="DE188">
        <v>540</v>
      </c>
      <c r="DF188">
        <v>1740</v>
      </c>
      <c r="DG188">
        <v>6.6000000000000003E-2</v>
      </c>
      <c r="DH188">
        <v>6.6000000000000003E-2</v>
      </c>
      <c r="DI188">
        <v>6.6000000000000003E-2</v>
      </c>
      <c r="DJ188">
        <v>8.8900000000000007E-2</v>
      </c>
      <c r="DK188">
        <v>8.8900000000000007E-2</v>
      </c>
      <c r="DL188">
        <v>8.8900000000000007E-2</v>
      </c>
      <c r="DM188">
        <v>7.3700000000000002E-2</v>
      </c>
      <c r="DN188">
        <v>7.3700000000000002E-2</v>
      </c>
      <c r="DO188">
        <v>7.3700000000000002E-2</v>
      </c>
      <c r="DP188">
        <v>5.5899999999999998E-2</v>
      </c>
      <c r="DQ188">
        <v>5.5899999999999998E-2</v>
      </c>
      <c r="DR188">
        <v>5.5899999999999998E-2</v>
      </c>
      <c r="DS188">
        <v>5.5899999999999998E-2</v>
      </c>
      <c r="DT188">
        <v>7.6200000000000004E-2</v>
      </c>
      <c r="DU188">
        <v>6.6000000000000003E-2</v>
      </c>
      <c r="DV188">
        <v>0</v>
      </c>
      <c r="DW188">
        <v>21</v>
      </c>
      <c r="DX188">
        <v>5.33E-2</v>
      </c>
      <c r="DY188" t="s">
        <v>1088</v>
      </c>
      <c r="DZ188">
        <v>3192</v>
      </c>
      <c r="EA188">
        <v>8252</v>
      </c>
      <c r="EB188">
        <v>8231</v>
      </c>
      <c r="EC188">
        <v>2000</v>
      </c>
      <c r="ED188" t="s">
        <v>403</v>
      </c>
      <c r="EE188" t="s">
        <v>142</v>
      </c>
      <c r="EF188" t="s">
        <v>679</v>
      </c>
      <c r="EG188">
        <v>20080117</v>
      </c>
      <c r="EH188" t="s">
        <v>338</v>
      </c>
      <c r="EI188" t="s">
        <v>1086</v>
      </c>
      <c r="EJ188" t="s">
        <v>918</v>
      </c>
    </row>
    <row r="189" spans="1:140">
      <c r="A189" t="s">
        <v>126</v>
      </c>
      <c r="B189">
        <v>4</v>
      </c>
      <c r="C189">
        <v>28.1</v>
      </c>
      <c r="D189">
        <v>67549</v>
      </c>
      <c r="E189" t="s">
        <v>577</v>
      </c>
      <c r="F189" t="s">
        <v>145</v>
      </c>
      <c r="G189">
        <v>20080815</v>
      </c>
      <c r="H189" t="s">
        <v>709</v>
      </c>
      <c r="I189" t="s">
        <v>295</v>
      </c>
      <c r="J189">
        <v>20080822</v>
      </c>
      <c r="K189" t="s">
        <v>624</v>
      </c>
      <c r="L189">
        <v>75</v>
      </c>
      <c r="N189" s="2">
        <f t="shared" si="88"/>
        <v>1</v>
      </c>
      <c r="O189" s="27">
        <f t="shared" si="89"/>
        <v>2.5059</v>
      </c>
      <c r="P189">
        <v>2.5059</v>
      </c>
      <c r="Q189">
        <f t="shared" si="90"/>
        <v>1.8491487729910991</v>
      </c>
      <c r="R189">
        <f t="shared" si="84"/>
        <v>-1.8491487729910991</v>
      </c>
      <c r="S189">
        <f t="shared" si="91"/>
        <v>0.82093903376112642</v>
      </c>
      <c r="T189" s="36">
        <f t="shared" si="92"/>
        <v>35.275914110357277</v>
      </c>
      <c r="U189">
        <f t="shared" si="93"/>
        <v>1.8475166916520647</v>
      </c>
      <c r="V189" s="26">
        <f t="shared" si="85"/>
        <v>-1.8475166916520647</v>
      </c>
      <c r="W189" s="25">
        <f t="shared" si="94"/>
        <v>0.82297913543491941</v>
      </c>
      <c r="X189" s="36">
        <f t="shared" si="95"/>
        <v>35.268080119929905</v>
      </c>
      <c r="Y189">
        <f t="shared" si="96"/>
        <v>0.82297913543491941</v>
      </c>
      <c r="Z189">
        <f t="shared" si="86"/>
        <v>0</v>
      </c>
      <c r="AA189">
        <f t="shared" si="97"/>
        <v>1.8475166916520647</v>
      </c>
      <c r="AB189">
        <f t="shared" si="87"/>
        <v>0</v>
      </c>
      <c r="AC189">
        <f t="shared" si="98"/>
        <v>0</v>
      </c>
      <c r="AD189">
        <f t="shared" si="99"/>
        <v>0</v>
      </c>
      <c r="AE189">
        <f t="shared" si="100"/>
        <v>0</v>
      </c>
      <c r="AF189">
        <f t="shared" si="101"/>
        <v>0</v>
      </c>
      <c r="AG189" s="2">
        <f t="shared" si="102"/>
        <v>-1.734</v>
      </c>
      <c r="AH189" s="2">
        <f t="shared" si="103"/>
        <v>1.734</v>
      </c>
      <c r="AI189" s="2">
        <f t="shared" si="104"/>
        <v>-2.0659999999999998</v>
      </c>
      <c r="AJ189" s="2">
        <f t="shared" si="105"/>
        <v>2.0659999999999998</v>
      </c>
      <c r="AK189" t="s">
        <v>151</v>
      </c>
      <c r="AL189">
        <v>143.5</v>
      </c>
      <c r="AM189">
        <v>20080813</v>
      </c>
      <c r="AN189" t="s">
        <v>138</v>
      </c>
      <c r="AO189" t="s">
        <v>1007</v>
      </c>
      <c r="AP189" t="s">
        <v>1182</v>
      </c>
      <c r="AQ189">
        <v>40</v>
      </c>
      <c r="AR189">
        <v>59.03</v>
      </c>
      <c r="AS189">
        <v>52.93</v>
      </c>
      <c r="AT189">
        <v>10.16</v>
      </c>
      <c r="AU189">
        <v>9.2200000000000006</v>
      </c>
      <c r="AV189">
        <v>9.4</v>
      </c>
      <c r="AW189">
        <v>90</v>
      </c>
      <c r="AX189" t="s">
        <v>1183</v>
      </c>
      <c r="AY189">
        <v>40</v>
      </c>
      <c r="AZ189">
        <v>12.4</v>
      </c>
      <c r="BA189">
        <v>15.7</v>
      </c>
      <c r="BB189">
        <v>28.1</v>
      </c>
      <c r="BC189">
        <v>0</v>
      </c>
      <c r="BD189">
        <v>3147</v>
      </c>
      <c r="BE189">
        <v>3158</v>
      </c>
      <c r="BF189">
        <v>3152.6</v>
      </c>
      <c r="BG189">
        <v>13</v>
      </c>
      <c r="BH189">
        <v>13.4</v>
      </c>
      <c r="BI189">
        <v>13.2</v>
      </c>
      <c r="BJ189">
        <v>2.21</v>
      </c>
      <c r="BK189">
        <v>2.2799999999999998</v>
      </c>
      <c r="BL189">
        <v>2.2400000000000002</v>
      </c>
      <c r="BM189">
        <v>5.9</v>
      </c>
      <c r="BN189">
        <v>6.1</v>
      </c>
      <c r="BO189">
        <v>6</v>
      </c>
      <c r="BP189" t="s">
        <v>168</v>
      </c>
      <c r="BQ189" t="s">
        <v>168</v>
      </c>
      <c r="BR189" t="s">
        <v>168</v>
      </c>
      <c r="BS189">
        <v>843</v>
      </c>
      <c r="BT189">
        <v>872</v>
      </c>
      <c r="BU189">
        <v>855</v>
      </c>
      <c r="BV189">
        <v>142.6</v>
      </c>
      <c r="BW189">
        <v>143.80000000000001</v>
      </c>
      <c r="BX189">
        <v>143.4</v>
      </c>
      <c r="BY189">
        <v>87.4</v>
      </c>
      <c r="BZ189">
        <v>88.2</v>
      </c>
      <c r="CA189">
        <v>87.9</v>
      </c>
      <c r="CB189">
        <v>93.1</v>
      </c>
      <c r="CC189">
        <v>93.9</v>
      </c>
      <c r="CD189">
        <v>93.5</v>
      </c>
      <c r="CE189">
        <v>5.0999999999999996</v>
      </c>
      <c r="CF189">
        <v>5.9</v>
      </c>
      <c r="CG189">
        <v>5.6</v>
      </c>
      <c r="CH189">
        <v>35.799999999999997</v>
      </c>
      <c r="CI189">
        <v>43.8</v>
      </c>
      <c r="CJ189">
        <v>39.700000000000003</v>
      </c>
      <c r="CK189">
        <v>276</v>
      </c>
      <c r="CL189">
        <v>276</v>
      </c>
      <c r="CM189">
        <v>276</v>
      </c>
      <c r="CN189">
        <v>9.5</v>
      </c>
      <c r="CO189">
        <v>10.1</v>
      </c>
      <c r="CP189">
        <v>9.5</v>
      </c>
      <c r="CQ189">
        <v>0.2</v>
      </c>
      <c r="CR189">
        <v>0.4</v>
      </c>
      <c r="CS189">
        <v>0.3</v>
      </c>
      <c r="CT189">
        <v>0.45</v>
      </c>
      <c r="CU189">
        <v>0.55000000000000004</v>
      </c>
      <c r="CV189">
        <v>0.5</v>
      </c>
      <c r="CW189">
        <v>35</v>
      </c>
      <c r="CX189">
        <v>35</v>
      </c>
      <c r="CY189">
        <v>35</v>
      </c>
      <c r="CZ189">
        <v>82.1</v>
      </c>
      <c r="DA189">
        <v>121.8</v>
      </c>
      <c r="DB189">
        <v>105.8</v>
      </c>
      <c r="DC189">
        <v>1660</v>
      </c>
      <c r="DD189">
        <v>720</v>
      </c>
      <c r="DE189">
        <v>540</v>
      </c>
      <c r="DF189">
        <v>1750</v>
      </c>
      <c r="DG189">
        <v>5.0799999999999998E-2</v>
      </c>
      <c r="DH189">
        <v>5.0799999999999998E-2</v>
      </c>
      <c r="DI189">
        <v>5.0799999999999998E-2</v>
      </c>
      <c r="DJ189">
        <v>8.3799999999999999E-2</v>
      </c>
      <c r="DK189">
        <v>8.3799999999999999E-2</v>
      </c>
      <c r="DL189">
        <v>8.3799999999999999E-2</v>
      </c>
      <c r="DM189">
        <v>7.3700000000000002E-2</v>
      </c>
      <c r="DN189">
        <v>7.3700000000000002E-2</v>
      </c>
      <c r="DO189">
        <v>7.3700000000000002E-2</v>
      </c>
      <c r="DP189">
        <v>5.0799999999999998E-2</v>
      </c>
      <c r="DQ189">
        <v>6.0999999999999999E-2</v>
      </c>
      <c r="DR189">
        <v>5.5899999999999998E-2</v>
      </c>
      <c r="DS189">
        <v>5.8400000000000001E-2</v>
      </c>
      <c r="DT189">
        <v>5.8400000000000001E-2</v>
      </c>
      <c r="DU189">
        <v>5.8400000000000001E-2</v>
      </c>
      <c r="DV189">
        <v>0</v>
      </c>
      <c r="DW189">
        <v>6</v>
      </c>
      <c r="DX189">
        <v>4.3200000000000002E-2</v>
      </c>
      <c r="DY189" t="s">
        <v>1085</v>
      </c>
      <c r="DZ189" t="s">
        <v>1163</v>
      </c>
      <c r="EA189">
        <v>8252</v>
      </c>
      <c r="EB189">
        <v>8231</v>
      </c>
      <c r="EC189" t="s">
        <v>1143</v>
      </c>
      <c r="ED189" t="s">
        <v>403</v>
      </c>
      <c r="EE189" t="s">
        <v>142</v>
      </c>
      <c r="EF189">
        <v>5</v>
      </c>
      <c r="EG189">
        <v>20080815</v>
      </c>
      <c r="EH189" t="s">
        <v>709</v>
      </c>
      <c r="EI189">
        <v>189</v>
      </c>
      <c r="EJ189" t="s">
        <v>1144</v>
      </c>
    </row>
    <row r="190" spans="1:140">
      <c r="A190" t="s">
        <v>126</v>
      </c>
      <c r="B190">
        <v>4</v>
      </c>
      <c r="C190">
        <v>14.1</v>
      </c>
      <c r="D190">
        <v>67923</v>
      </c>
      <c r="E190" t="s">
        <v>144</v>
      </c>
      <c r="F190" t="s">
        <v>145</v>
      </c>
      <c r="G190">
        <v>20080823</v>
      </c>
      <c r="H190" t="s">
        <v>202</v>
      </c>
      <c r="I190" t="s">
        <v>295</v>
      </c>
      <c r="J190">
        <v>20080829</v>
      </c>
      <c r="K190" t="s">
        <v>624</v>
      </c>
      <c r="L190">
        <v>76</v>
      </c>
      <c r="N190" s="2">
        <f t="shared" si="88"/>
        <v>1</v>
      </c>
      <c r="O190" s="27">
        <f t="shared" si="89"/>
        <v>2.5</v>
      </c>
      <c r="P190">
        <v>2.5</v>
      </c>
      <c r="Q190">
        <f t="shared" si="90"/>
        <v>1.9793190183928795</v>
      </c>
      <c r="R190">
        <f t="shared" si="84"/>
        <v>-1.9793190183928795</v>
      </c>
      <c r="S190">
        <f t="shared" si="91"/>
        <v>0.65085122700890086</v>
      </c>
      <c r="T190" s="36">
        <f t="shared" si="92"/>
        <v>35.900731288285819</v>
      </c>
      <c r="U190">
        <f t="shared" si="93"/>
        <v>1.9780133533216517</v>
      </c>
      <c r="V190" s="26">
        <f t="shared" si="85"/>
        <v>-1.9780133533216517</v>
      </c>
      <c r="W190" s="25">
        <f t="shared" si="94"/>
        <v>0.65248330834793533</v>
      </c>
      <c r="X190" s="36">
        <f t="shared" si="95"/>
        <v>35.894464095943924</v>
      </c>
      <c r="Y190">
        <f t="shared" si="96"/>
        <v>0.65248330834793533</v>
      </c>
      <c r="Z190">
        <f t="shared" si="86"/>
        <v>0</v>
      </c>
      <c r="AA190">
        <f t="shared" si="97"/>
        <v>1.9780133533216517</v>
      </c>
      <c r="AB190">
        <f t="shared" si="87"/>
        <v>0</v>
      </c>
      <c r="AC190">
        <f t="shared" si="98"/>
        <v>0</v>
      </c>
      <c r="AD190">
        <f t="shared" si="99"/>
        <v>0</v>
      </c>
      <c r="AE190">
        <f t="shared" si="100"/>
        <v>0</v>
      </c>
      <c r="AF190">
        <f t="shared" si="101"/>
        <v>0</v>
      </c>
      <c r="AG190" s="2">
        <f t="shared" si="102"/>
        <v>-1.734</v>
      </c>
      <c r="AH190" s="2">
        <f t="shared" si="103"/>
        <v>1.734</v>
      </c>
      <c r="AI190" s="2">
        <f t="shared" si="104"/>
        <v>-2.0659999999999998</v>
      </c>
      <c r="AJ190" s="2">
        <f t="shared" si="105"/>
        <v>2.0659999999999998</v>
      </c>
      <c r="AK190" t="s">
        <v>147</v>
      </c>
      <c r="AL190">
        <v>143.5</v>
      </c>
      <c r="AM190">
        <v>20080821</v>
      </c>
      <c r="AN190" t="s">
        <v>138</v>
      </c>
      <c r="AO190" t="s">
        <v>715</v>
      </c>
      <c r="AP190" t="s">
        <v>1182</v>
      </c>
      <c r="AQ190">
        <v>40</v>
      </c>
      <c r="AR190">
        <v>71.48</v>
      </c>
      <c r="AS190">
        <v>65.72</v>
      </c>
      <c r="AT190">
        <v>10.86</v>
      </c>
      <c r="AU190">
        <v>10.11</v>
      </c>
      <c r="AV190">
        <v>10.24</v>
      </c>
      <c r="AW190">
        <v>210</v>
      </c>
      <c r="AX190" t="s">
        <v>1187</v>
      </c>
      <c r="AY190">
        <v>40</v>
      </c>
      <c r="AZ190">
        <v>5.7</v>
      </c>
      <c r="BA190">
        <v>8.4</v>
      </c>
      <c r="BB190">
        <v>14.1</v>
      </c>
      <c r="BC190">
        <v>0</v>
      </c>
      <c r="BD190">
        <v>3150</v>
      </c>
      <c r="BE190">
        <v>3158</v>
      </c>
      <c r="BF190">
        <v>3153.6</v>
      </c>
      <c r="BG190">
        <v>13.4</v>
      </c>
      <c r="BH190">
        <v>13.5</v>
      </c>
      <c r="BI190">
        <v>13.5</v>
      </c>
      <c r="BJ190">
        <v>2.31</v>
      </c>
      <c r="BK190">
        <v>2.34</v>
      </c>
      <c r="BL190">
        <v>2.33</v>
      </c>
      <c r="BM190">
        <v>6.3</v>
      </c>
      <c r="BN190">
        <v>6.6</v>
      </c>
      <c r="BO190">
        <v>6.5</v>
      </c>
      <c r="BP190" t="s">
        <v>168</v>
      </c>
      <c r="BQ190" t="s">
        <v>168</v>
      </c>
      <c r="BR190" t="s">
        <v>168</v>
      </c>
      <c r="BS190">
        <v>834</v>
      </c>
      <c r="BT190">
        <v>857</v>
      </c>
      <c r="BU190">
        <v>847</v>
      </c>
      <c r="BV190">
        <v>143.30000000000001</v>
      </c>
      <c r="BW190">
        <v>143.80000000000001</v>
      </c>
      <c r="BX190">
        <v>143.6</v>
      </c>
      <c r="BY190">
        <v>87.7</v>
      </c>
      <c r="BZ190">
        <v>88.1</v>
      </c>
      <c r="CA190">
        <v>87.9</v>
      </c>
      <c r="CB190">
        <v>93.4</v>
      </c>
      <c r="CC190">
        <v>93.8</v>
      </c>
      <c r="CD190">
        <v>93.6</v>
      </c>
      <c r="CE190">
        <v>5.4</v>
      </c>
      <c r="CF190">
        <v>6</v>
      </c>
      <c r="CG190">
        <v>5.7</v>
      </c>
      <c r="CH190">
        <v>30.1</v>
      </c>
      <c r="CI190">
        <v>33.6</v>
      </c>
      <c r="CJ190">
        <v>31.7</v>
      </c>
      <c r="CK190">
        <v>276</v>
      </c>
      <c r="CL190">
        <v>279</v>
      </c>
      <c r="CM190">
        <v>276</v>
      </c>
      <c r="CN190">
        <v>7.4</v>
      </c>
      <c r="CO190">
        <v>8.1</v>
      </c>
      <c r="CP190">
        <v>8</v>
      </c>
      <c r="CQ190">
        <v>0.4</v>
      </c>
      <c r="CR190">
        <v>0.4</v>
      </c>
      <c r="CS190">
        <v>0.4</v>
      </c>
      <c r="CT190">
        <v>0.45</v>
      </c>
      <c r="CU190">
        <v>0.52</v>
      </c>
      <c r="CV190">
        <v>0.5</v>
      </c>
      <c r="CW190">
        <v>35</v>
      </c>
      <c r="CX190">
        <v>35</v>
      </c>
      <c r="CY190">
        <v>35</v>
      </c>
      <c r="CZ190">
        <v>147.19999999999999</v>
      </c>
      <c r="DA190">
        <v>215.2</v>
      </c>
      <c r="DB190">
        <v>179.9</v>
      </c>
      <c r="DC190">
        <v>1660</v>
      </c>
      <c r="DD190">
        <v>720</v>
      </c>
      <c r="DE190">
        <v>540</v>
      </c>
      <c r="DF190">
        <v>1630</v>
      </c>
      <c r="DG190">
        <v>5.0799999999999998E-2</v>
      </c>
      <c r="DH190">
        <v>5.0799999999999998E-2</v>
      </c>
      <c r="DI190">
        <v>5.0799999999999998E-2</v>
      </c>
      <c r="DJ190">
        <v>8.3799999999999999E-2</v>
      </c>
      <c r="DK190">
        <v>8.3799999999999999E-2</v>
      </c>
      <c r="DL190">
        <v>8.3799999999999999E-2</v>
      </c>
      <c r="DM190">
        <v>7.3700000000000002E-2</v>
      </c>
      <c r="DN190">
        <v>7.3700000000000002E-2</v>
      </c>
      <c r="DO190">
        <v>7.3700000000000002E-2</v>
      </c>
      <c r="DP190">
        <v>5.0799999999999998E-2</v>
      </c>
      <c r="DQ190">
        <v>6.0999999999999999E-2</v>
      </c>
      <c r="DR190">
        <v>5.5899999999999998E-2</v>
      </c>
      <c r="DS190">
        <v>5.8400000000000001E-2</v>
      </c>
      <c r="DT190">
        <v>5.8400000000000001E-2</v>
      </c>
      <c r="DU190">
        <v>5.8400000000000001E-2</v>
      </c>
      <c r="DV190">
        <v>0</v>
      </c>
      <c r="DW190">
        <v>8</v>
      </c>
      <c r="DX190">
        <v>5.33E-2</v>
      </c>
      <c r="DY190" t="s">
        <v>1085</v>
      </c>
      <c r="DZ190" t="s">
        <v>1163</v>
      </c>
      <c r="EA190">
        <v>8252</v>
      </c>
      <c r="EB190">
        <v>8231</v>
      </c>
      <c r="EC190" t="s">
        <v>1143</v>
      </c>
      <c r="ED190" t="s">
        <v>516</v>
      </c>
      <c r="EE190" t="s">
        <v>644</v>
      </c>
      <c r="EF190" t="s">
        <v>1188</v>
      </c>
      <c r="EG190">
        <v>20080823</v>
      </c>
      <c r="EH190" t="s">
        <v>202</v>
      </c>
      <c r="EI190">
        <v>189</v>
      </c>
      <c r="EJ190" t="s">
        <v>1144</v>
      </c>
    </row>
    <row r="191" spans="1:140">
      <c r="A191" t="s">
        <v>126</v>
      </c>
      <c r="B191">
        <v>4</v>
      </c>
      <c r="C191">
        <v>17.899999999999999</v>
      </c>
      <c r="D191">
        <v>67550</v>
      </c>
      <c r="E191" t="s">
        <v>577</v>
      </c>
      <c r="F191" t="s">
        <v>145</v>
      </c>
      <c r="G191">
        <v>20080828</v>
      </c>
      <c r="H191" t="s">
        <v>481</v>
      </c>
      <c r="I191" t="s">
        <v>236</v>
      </c>
      <c r="J191">
        <v>20080829</v>
      </c>
      <c r="K191" t="s">
        <v>624</v>
      </c>
      <c r="L191">
        <v>77</v>
      </c>
      <c r="N191" s="2">
        <f t="shared" si="88"/>
        <v>0</v>
      </c>
      <c r="O191" s="27">
        <f t="shared" si="89"/>
        <v>9.4600000000000004E-2</v>
      </c>
      <c r="P191">
        <v>9.4600000000000004E-2</v>
      </c>
      <c r="Q191">
        <f t="shared" si="90"/>
        <v>1.6023752147143038</v>
      </c>
      <c r="R191">
        <f t="shared" si="84"/>
        <v>-1.6023752147143038</v>
      </c>
      <c r="S191">
        <f t="shared" si="91"/>
        <v>-1.8847190183928795</v>
      </c>
      <c r="T191" s="36">
        <f t="shared" si="92"/>
        <v>34.09140103062866</v>
      </c>
      <c r="U191">
        <f t="shared" si="93"/>
        <v>1.6013306826573215</v>
      </c>
      <c r="V191" s="26">
        <f t="shared" si="85"/>
        <v>-1.6013306826573215</v>
      </c>
      <c r="W191" s="25">
        <f t="shared" si="94"/>
        <v>-1.8834133533216517</v>
      </c>
      <c r="X191" s="36">
        <f t="shared" si="95"/>
        <v>34.08638727675514</v>
      </c>
      <c r="Y191">
        <f t="shared" si="96"/>
        <v>-1.8834133533216517</v>
      </c>
      <c r="Z191">
        <f t="shared" si="86"/>
        <v>0</v>
      </c>
      <c r="AA191">
        <f t="shared" si="97"/>
        <v>1.6013306826573215</v>
      </c>
      <c r="AB191">
        <f t="shared" si="87"/>
        <v>0</v>
      </c>
      <c r="AC191">
        <f t="shared" si="98"/>
        <v>1</v>
      </c>
      <c r="AD191">
        <f t="shared" si="99"/>
        <v>1</v>
      </c>
      <c r="AE191">
        <f t="shared" si="100"/>
        <v>0</v>
      </c>
      <c r="AF191">
        <f t="shared" si="101"/>
        <v>0</v>
      </c>
      <c r="AG191" s="2">
        <f t="shared" si="102"/>
        <v>-1.734</v>
      </c>
      <c r="AH191" s="2">
        <f t="shared" si="103"/>
        <v>1.734</v>
      </c>
      <c r="AI191" s="2">
        <f t="shared" si="104"/>
        <v>-2.0659999999999998</v>
      </c>
      <c r="AJ191" s="2">
        <f t="shared" si="105"/>
        <v>2.0659999999999998</v>
      </c>
      <c r="AK191" t="s">
        <v>151</v>
      </c>
      <c r="AL191">
        <v>143.5</v>
      </c>
      <c r="AM191">
        <v>20080826</v>
      </c>
      <c r="AN191" t="s">
        <v>138</v>
      </c>
      <c r="AO191" t="s">
        <v>1189</v>
      </c>
      <c r="AP191" t="s">
        <v>1182</v>
      </c>
      <c r="AQ191">
        <v>40</v>
      </c>
      <c r="AR191">
        <v>58.96</v>
      </c>
      <c r="AS191">
        <v>51.89</v>
      </c>
      <c r="AT191">
        <v>10.130000000000001</v>
      </c>
      <c r="AU191">
        <v>9.08</v>
      </c>
      <c r="AV191">
        <v>9.3000000000000007</v>
      </c>
      <c r="AW191">
        <v>-20</v>
      </c>
      <c r="AX191" t="s">
        <v>1190</v>
      </c>
      <c r="AY191">
        <v>40</v>
      </c>
      <c r="AZ191">
        <v>10.9</v>
      </c>
      <c r="BA191">
        <v>7</v>
      </c>
      <c r="BB191">
        <v>17.899999999999999</v>
      </c>
      <c r="BC191">
        <v>0</v>
      </c>
      <c r="BD191">
        <v>3145</v>
      </c>
      <c r="BE191">
        <v>3154</v>
      </c>
      <c r="BF191">
        <v>3149.5</v>
      </c>
      <c r="BG191">
        <v>13.1</v>
      </c>
      <c r="BH191">
        <v>13.8</v>
      </c>
      <c r="BI191">
        <v>13.4</v>
      </c>
      <c r="BJ191">
        <v>2.2400000000000002</v>
      </c>
      <c r="BK191">
        <v>2.35</v>
      </c>
      <c r="BL191">
        <v>2.31</v>
      </c>
      <c r="BM191">
        <v>6.4</v>
      </c>
      <c r="BN191">
        <v>6.5</v>
      </c>
      <c r="BO191">
        <v>6.5</v>
      </c>
      <c r="BP191" t="s">
        <v>168</v>
      </c>
      <c r="BQ191" t="s">
        <v>168</v>
      </c>
      <c r="BR191" t="s">
        <v>168</v>
      </c>
      <c r="BS191">
        <v>841</v>
      </c>
      <c r="BT191">
        <v>860</v>
      </c>
      <c r="BU191">
        <v>850</v>
      </c>
      <c r="BV191">
        <v>143</v>
      </c>
      <c r="BW191">
        <v>144.19999999999999</v>
      </c>
      <c r="BX191">
        <v>143.5</v>
      </c>
      <c r="BY191">
        <v>87.2</v>
      </c>
      <c r="BZ191">
        <v>88.2</v>
      </c>
      <c r="CA191">
        <v>87.9</v>
      </c>
      <c r="CB191">
        <v>93.1</v>
      </c>
      <c r="CC191">
        <v>93.8</v>
      </c>
      <c r="CD191">
        <v>93.4</v>
      </c>
      <c r="CE191">
        <v>5.4</v>
      </c>
      <c r="CF191">
        <v>6.1</v>
      </c>
      <c r="CG191">
        <v>5.6</v>
      </c>
      <c r="CH191">
        <v>31.1</v>
      </c>
      <c r="CI191">
        <v>35.9</v>
      </c>
      <c r="CJ191">
        <v>33.200000000000003</v>
      </c>
      <c r="CK191">
        <v>276</v>
      </c>
      <c r="CL191">
        <v>276</v>
      </c>
      <c r="CM191">
        <v>276</v>
      </c>
      <c r="CN191">
        <v>8.4</v>
      </c>
      <c r="CO191">
        <v>9.5</v>
      </c>
      <c r="CP191">
        <v>8.6999999999999993</v>
      </c>
      <c r="CQ191">
        <v>0.3</v>
      </c>
      <c r="CR191">
        <v>0.4</v>
      </c>
      <c r="CS191">
        <v>0.4</v>
      </c>
      <c r="CT191">
        <v>0.5</v>
      </c>
      <c r="CU191">
        <v>0.52</v>
      </c>
      <c r="CV191">
        <v>0.5</v>
      </c>
      <c r="CW191">
        <v>35</v>
      </c>
      <c r="CX191">
        <v>35</v>
      </c>
      <c r="CY191">
        <v>35</v>
      </c>
      <c r="CZ191">
        <v>286</v>
      </c>
      <c r="DA191">
        <v>393.6</v>
      </c>
      <c r="DB191">
        <v>337.3</v>
      </c>
      <c r="DC191">
        <v>1660</v>
      </c>
      <c r="DD191">
        <v>720</v>
      </c>
      <c r="DE191">
        <v>540</v>
      </c>
      <c r="DF191">
        <v>1860</v>
      </c>
      <c r="DG191">
        <v>5.0799999999999998E-2</v>
      </c>
      <c r="DH191">
        <v>5.0799999999999998E-2</v>
      </c>
      <c r="DI191">
        <v>5.0799999999999998E-2</v>
      </c>
      <c r="DJ191">
        <v>8.6400000000000005E-2</v>
      </c>
      <c r="DK191">
        <v>8.6400000000000005E-2</v>
      </c>
      <c r="DL191">
        <v>8.6400000000000005E-2</v>
      </c>
      <c r="DM191">
        <v>7.3700000000000002E-2</v>
      </c>
      <c r="DN191">
        <v>7.3700000000000002E-2</v>
      </c>
      <c r="DO191">
        <v>7.3700000000000002E-2</v>
      </c>
      <c r="DP191">
        <v>5.0799999999999998E-2</v>
      </c>
      <c r="DQ191">
        <v>6.0999999999999999E-2</v>
      </c>
      <c r="DR191">
        <v>5.5899999999999998E-2</v>
      </c>
      <c r="DS191">
        <v>5.8400000000000001E-2</v>
      </c>
      <c r="DT191">
        <v>5.8400000000000001E-2</v>
      </c>
      <c r="DU191">
        <v>5.8400000000000001E-2</v>
      </c>
      <c r="DV191">
        <v>0</v>
      </c>
      <c r="DW191">
        <v>9</v>
      </c>
      <c r="DX191">
        <v>4.5699999999999998E-2</v>
      </c>
      <c r="DY191" t="s">
        <v>1085</v>
      </c>
      <c r="DZ191" t="s">
        <v>1163</v>
      </c>
      <c r="EA191">
        <v>8252</v>
      </c>
      <c r="EB191">
        <v>8231</v>
      </c>
      <c r="EC191" t="s">
        <v>1143</v>
      </c>
      <c r="ED191" t="s">
        <v>403</v>
      </c>
      <c r="EE191" t="s">
        <v>142</v>
      </c>
      <c r="EF191" t="s">
        <v>1191</v>
      </c>
      <c r="EG191">
        <v>20080828</v>
      </c>
      <c r="EH191" t="s">
        <v>481</v>
      </c>
      <c r="EI191">
        <v>189</v>
      </c>
      <c r="EJ191" t="s">
        <v>1144</v>
      </c>
    </row>
    <row r="192" spans="1:140">
      <c r="A192" t="s">
        <v>126</v>
      </c>
      <c r="B192">
        <v>4</v>
      </c>
      <c r="C192">
        <v>8.8000000000000007</v>
      </c>
      <c r="D192">
        <v>67924</v>
      </c>
      <c r="E192" t="s">
        <v>144</v>
      </c>
      <c r="F192" t="s">
        <v>145</v>
      </c>
      <c r="G192">
        <v>20080831</v>
      </c>
      <c r="H192" t="s">
        <v>205</v>
      </c>
      <c r="I192" t="s">
        <v>236</v>
      </c>
      <c r="J192">
        <v>20080908</v>
      </c>
      <c r="K192">
        <v>20090303</v>
      </c>
      <c r="L192">
        <v>78</v>
      </c>
      <c r="N192" s="2">
        <f t="shared" si="88"/>
        <v>0</v>
      </c>
      <c r="O192" s="27">
        <f t="shared" si="89"/>
        <v>0.2155</v>
      </c>
      <c r="P192">
        <v>0.2155</v>
      </c>
      <c r="Q192">
        <f t="shared" si="90"/>
        <v>1.325000171771443</v>
      </c>
      <c r="R192">
        <f t="shared" si="84"/>
        <v>-1.325000171771443</v>
      </c>
      <c r="S192">
        <f t="shared" si="91"/>
        <v>-1.3868752147143038</v>
      </c>
      <c r="T192" s="36">
        <f t="shared" si="92"/>
        <v>32.760000824502924</v>
      </c>
      <c r="U192">
        <f t="shared" si="93"/>
        <v>1.3241645461258571</v>
      </c>
      <c r="V192" s="26">
        <f t="shared" si="85"/>
        <v>-1.3241645461258571</v>
      </c>
      <c r="W192" s="25">
        <f t="shared" si="94"/>
        <v>-1.3858306826573215</v>
      </c>
      <c r="X192" s="36">
        <f t="shared" si="95"/>
        <v>32.755989821404114</v>
      </c>
      <c r="Y192">
        <f t="shared" si="96"/>
        <v>-1.3858306826573215</v>
      </c>
      <c r="Z192">
        <f t="shared" si="86"/>
        <v>0</v>
      </c>
      <c r="AA192">
        <f t="shared" si="97"/>
        <v>1.3241645461258571</v>
      </c>
      <c r="AB192">
        <f t="shared" si="87"/>
        <v>0</v>
      </c>
      <c r="AC192">
        <f t="shared" si="98"/>
        <v>0</v>
      </c>
      <c r="AD192">
        <f t="shared" si="99"/>
        <v>1</v>
      </c>
      <c r="AE192">
        <f t="shared" si="100"/>
        <v>0</v>
      </c>
      <c r="AF192">
        <f t="shared" si="101"/>
        <v>0</v>
      </c>
      <c r="AG192" s="2">
        <f t="shared" si="102"/>
        <v>-1.734</v>
      </c>
      <c r="AH192" s="2">
        <f t="shared" si="103"/>
        <v>1.734</v>
      </c>
      <c r="AI192" s="2">
        <f t="shared" si="104"/>
        <v>-2.0659999999999998</v>
      </c>
      <c r="AJ192" s="2">
        <f t="shared" si="105"/>
        <v>2.0659999999999998</v>
      </c>
      <c r="AK192" t="s">
        <v>147</v>
      </c>
      <c r="AL192">
        <v>143.5</v>
      </c>
      <c r="AM192">
        <v>20080829</v>
      </c>
      <c r="AN192" t="s">
        <v>138</v>
      </c>
      <c r="AO192" t="s">
        <v>426</v>
      </c>
      <c r="AP192" t="s">
        <v>1182</v>
      </c>
      <c r="AQ192">
        <v>40</v>
      </c>
      <c r="AR192">
        <v>71.45</v>
      </c>
      <c r="AS192">
        <v>65.78</v>
      </c>
      <c r="AT192">
        <v>10.87</v>
      </c>
      <c r="AU192">
        <v>10.11</v>
      </c>
      <c r="AV192">
        <v>10.28</v>
      </c>
      <c r="AW192">
        <v>30</v>
      </c>
      <c r="AX192" t="s">
        <v>1192</v>
      </c>
      <c r="AY192">
        <v>40</v>
      </c>
      <c r="AZ192">
        <v>6.1</v>
      </c>
      <c r="BA192">
        <v>2.7</v>
      </c>
      <c r="BB192">
        <v>8.8000000000000007</v>
      </c>
      <c r="BC192">
        <v>0</v>
      </c>
      <c r="BD192">
        <v>3150</v>
      </c>
      <c r="BE192">
        <v>3156</v>
      </c>
      <c r="BF192">
        <v>3153.5</v>
      </c>
      <c r="BG192">
        <v>13.5</v>
      </c>
      <c r="BH192">
        <v>13.6</v>
      </c>
      <c r="BI192">
        <v>13.6</v>
      </c>
      <c r="BJ192">
        <v>2.27</v>
      </c>
      <c r="BK192">
        <v>2.33</v>
      </c>
      <c r="BL192">
        <v>2.31</v>
      </c>
      <c r="BM192">
        <v>6.1</v>
      </c>
      <c r="BN192">
        <v>6.5</v>
      </c>
      <c r="BO192">
        <v>6.4</v>
      </c>
      <c r="BP192" t="s">
        <v>168</v>
      </c>
      <c r="BQ192" t="s">
        <v>168</v>
      </c>
      <c r="BR192" t="s">
        <v>168</v>
      </c>
      <c r="BS192">
        <v>834</v>
      </c>
      <c r="BT192">
        <v>854</v>
      </c>
      <c r="BU192">
        <v>846</v>
      </c>
      <c r="BV192">
        <v>143.1</v>
      </c>
      <c r="BW192">
        <v>143.80000000000001</v>
      </c>
      <c r="BX192">
        <v>143.4</v>
      </c>
      <c r="BY192">
        <v>87.4</v>
      </c>
      <c r="BZ192">
        <v>88.2</v>
      </c>
      <c r="CA192">
        <v>87.8</v>
      </c>
      <c r="CB192">
        <v>93.3</v>
      </c>
      <c r="CC192">
        <v>93.8</v>
      </c>
      <c r="CD192">
        <v>93.6</v>
      </c>
      <c r="CE192">
        <v>5.5</v>
      </c>
      <c r="CF192">
        <v>6.2</v>
      </c>
      <c r="CG192">
        <v>5.8</v>
      </c>
      <c r="CH192">
        <v>30.2</v>
      </c>
      <c r="CI192">
        <v>33.5</v>
      </c>
      <c r="CJ192">
        <v>31.6</v>
      </c>
      <c r="CK192">
        <v>276</v>
      </c>
      <c r="CL192">
        <v>276</v>
      </c>
      <c r="CM192">
        <v>276</v>
      </c>
      <c r="CN192">
        <v>8.4</v>
      </c>
      <c r="CO192">
        <v>8.4</v>
      </c>
      <c r="CP192">
        <v>8.4</v>
      </c>
      <c r="CQ192">
        <v>0.3</v>
      </c>
      <c r="CR192">
        <v>0.3</v>
      </c>
      <c r="CS192">
        <v>0.3</v>
      </c>
      <c r="CT192">
        <v>0.45</v>
      </c>
      <c r="CU192">
        <v>0.55000000000000004</v>
      </c>
      <c r="CV192">
        <v>0.5</v>
      </c>
      <c r="CW192">
        <v>35</v>
      </c>
      <c r="CX192">
        <v>35</v>
      </c>
      <c r="CY192">
        <v>35</v>
      </c>
      <c r="CZ192">
        <v>147.19999999999999</v>
      </c>
      <c r="DA192">
        <v>172.7</v>
      </c>
      <c r="DB192">
        <v>163.1</v>
      </c>
      <c r="DC192">
        <v>1660</v>
      </c>
      <c r="DD192">
        <v>720</v>
      </c>
      <c r="DE192">
        <v>540</v>
      </c>
      <c r="DF192">
        <v>1810</v>
      </c>
      <c r="DG192">
        <v>6.0999999999999999E-2</v>
      </c>
      <c r="DH192">
        <v>6.0999999999999999E-2</v>
      </c>
      <c r="DI192">
        <v>6.0999999999999999E-2</v>
      </c>
      <c r="DJ192">
        <v>0.10920000000000001</v>
      </c>
      <c r="DK192">
        <v>0.10920000000000001</v>
      </c>
      <c r="DL192">
        <v>0.10920000000000001</v>
      </c>
      <c r="DM192">
        <v>7.3700000000000002E-2</v>
      </c>
      <c r="DN192">
        <v>7.3700000000000002E-2</v>
      </c>
      <c r="DO192">
        <v>7.3700000000000002E-2</v>
      </c>
      <c r="DP192">
        <v>5.8400000000000001E-2</v>
      </c>
      <c r="DQ192">
        <v>6.3500000000000001E-2</v>
      </c>
      <c r="DR192">
        <v>6.0999999999999999E-2</v>
      </c>
      <c r="DS192">
        <v>5.5899999999999998E-2</v>
      </c>
      <c r="DT192">
        <v>7.1099999999999997E-2</v>
      </c>
      <c r="DU192">
        <v>6.3500000000000001E-2</v>
      </c>
      <c r="DV192">
        <v>0</v>
      </c>
      <c r="DW192">
        <v>10</v>
      </c>
      <c r="DX192">
        <v>6.0999999999999999E-2</v>
      </c>
      <c r="DY192" t="s">
        <v>1085</v>
      </c>
      <c r="DZ192" t="s">
        <v>1163</v>
      </c>
      <c r="EA192">
        <v>8252</v>
      </c>
      <c r="EB192">
        <v>8231</v>
      </c>
      <c r="EC192" t="s">
        <v>1143</v>
      </c>
      <c r="ED192" t="s">
        <v>499</v>
      </c>
      <c r="EE192" t="s">
        <v>142</v>
      </c>
      <c r="EF192">
        <v>6</v>
      </c>
      <c r="EG192">
        <v>20080831</v>
      </c>
      <c r="EH192" t="s">
        <v>205</v>
      </c>
      <c r="EI192">
        <v>189</v>
      </c>
      <c r="EJ192" t="s">
        <v>1144</v>
      </c>
    </row>
    <row r="193" spans="1:140">
      <c r="A193" t="s">
        <v>126</v>
      </c>
      <c r="B193">
        <v>4</v>
      </c>
      <c r="C193">
        <v>7.9</v>
      </c>
      <c r="D193">
        <v>68203</v>
      </c>
      <c r="E193" t="s">
        <v>144</v>
      </c>
      <c r="F193" t="s">
        <v>145</v>
      </c>
      <c r="G193">
        <v>20081109</v>
      </c>
      <c r="H193" t="s">
        <v>195</v>
      </c>
      <c r="I193" t="s">
        <v>236</v>
      </c>
      <c r="J193">
        <v>20081119</v>
      </c>
      <c r="K193">
        <v>20090509</v>
      </c>
      <c r="L193">
        <v>79</v>
      </c>
      <c r="N193" s="2">
        <f t="shared" si="88"/>
        <v>0</v>
      </c>
      <c r="O193" s="27">
        <f t="shared" si="89"/>
        <v>-0.1724</v>
      </c>
      <c r="P193">
        <v>-0.1724</v>
      </c>
      <c r="Q193">
        <f t="shared" si="90"/>
        <v>1.0255201374171543</v>
      </c>
      <c r="R193">
        <f t="shared" si="84"/>
        <v>-1.0255201374171543</v>
      </c>
      <c r="S193">
        <f t="shared" si="91"/>
        <v>-1.4974001717714431</v>
      </c>
      <c r="T193" s="36">
        <f t="shared" si="92"/>
        <v>31.32249665960234</v>
      </c>
      <c r="U193">
        <f t="shared" si="93"/>
        <v>1.0248516369006857</v>
      </c>
      <c r="V193" s="26">
        <f t="shared" si="85"/>
        <v>-1.0248516369006857</v>
      </c>
      <c r="W193" s="25">
        <f t="shared" si="94"/>
        <v>-1.4965645461258572</v>
      </c>
      <c r="X193" s="36">
        <f t="shared" si="95"/>
        <v>31.319287857123289</v>
      </c>
      <c r="Y193">
        <f t="shared" si="96"/>
        <v>-1.4965645461258572</v>
      </c>
      <c r="Z193">
        <f t="shared" si="86"/>
        <v>0</v>
      </c>
      <c r="AA193">
        <f t="shared" si="97"/>
        <v>1.0248516369006857</v>
      </c>
      <c r="AB193">
        <f t="shared" si="87"/>
        <v>0</v>
      </c>
      <c r="AC193">
        <f t="shared" si="98"/>
        <v>0</v>
      </c>
      <c r="AD193">
        <f t="shared" si="99"/>
        <v>1</v>
      </c>
      <c r="AE193">
        <f t="shared" si="100"/>
        <v>0</v>
      </c>
      <c r="AF193">
        <f t="shared" si="101"/>
        <v>0</v>
      </c>
      <c r="AG193" s="2">
        <f t="shared" si="102"/>
        <v>-1.734</v>
      </c>
      <c r="AH193" s="2">
        <f t="shared" si="103"/>
        <v>1.734</v>
      </c>
      <c r="AI193" s="2">
        <f t="shared" si="104"/>
        <v>-2.0659999999999998</v>
      </c>
      <c r="AJ193" s="2">
        <f t="shared" si="105"/>
        <v>2.0659999999999998</v>
      </c>
      <c r="AK193" t="s">
        <v>147</v>
      </c>
      <c r="AL193">
        <v>143.5</v>
      </c>
      <c r="AM193">
        <v>20081107</v>
      </c>
      <c r="AN193" t="s">
        <v>138</v>
      </c>
      <c r="AO193" t="s">
        <v>481</v>
      </c>
      <c r="AP193" t="s">
        <v>1182</v>
      </c>
      <c r="AQ193">
        <v>40</v>
      </c>
      <c r="AR193">
        <v>71.69</v>
      </c>
      <c r="AS193">
        <v>66</v>
      </c>
      <c r="AT193">
        <v>10.93</v>
      </c>
      <c r="AU193">
        <v>10.119999999999999</v>
      </c>
      <c r="AV193">
        <v>10.29</v>
      </c>
      <c r="AW193">
        <v>100</v>
      </c>
      <c r="AX193" t="s">
        <v>1200</v>
      </c>
      <c r="AY193">
        <v>40</v>
      </c>
      <c r="AZ193">
        <v>5.8</v>
      </c>
      <c r="BA193">
        <v>2.1</v>
      </c>
      <c r="BB193">
        <v>7.9</v>
      </c>
      <c r="BC193">
        <v>0</v>
      </c>
      <c r="BD193">
        <v>3148</v>
      </c>
      <c r="BE193">
        <v>3158</v>
      </c>
      <c r="BF193">
        <v>3152.8</v>
      </c>
      <c r="BG193">
        <v>13.4</v>
      </c>
      <c r="BH193">
        <v>13.8</v>
      </c>
      <c r="BI193">
        <v>13.6</v>
      </c>
      <c r="BJ193">
        <v>2.21</v>
      </c>
      <c r="BK193">
        <v>2.31</v>
      </c>
      <c r="BL193">
        <v>2.27</v>
      </c>
      <c r="BM193">
        <v>5.9</v>
      </c>
      <c r="BN193">
        <v>6.3</v>
      </c>
      <c r="BO193">
        <v>6</v>
      </c>
      <c r="BP193" t="s">
        <v>168</v>
      </c>
      <c r="BQ193" t="s">
        <v>168</v>
      </c>
      <c r="BR193" t="s">
        <v>168</v>
      </c>
      <c r="BS193">
        <v>844</v>
      </c>
      <c r="BT193">
        <v>870</v>
      </c>
      <c r="BU193">
        <v>858</v>
      </c>
      <c r="BV193">
        <v>143.19999999999999</v>
      </c>
      <c r="BW193">
        <v>143.9</v>
      </c>
      <c r="BX193">
        <v>143.5</v>
      </c>
      <c r="BY193">
        <v>87.5</v>
      </c>
      <c r="BZ193">
        <v>88.3</v>
      </c>
      <c r="CA193">
        <v>88</v>
      </c>
      <c r="CB193">
        <v>93.2</v>
      </c>
      <c r="CC193">
        <v>93.8</v>
      </c>
      <c r="CD193">
        <v>93.6</v>
      </c>
      <c r="CE193">
        <v>5.5</v>
      </c>
      <c r="CF193">
        <v>5.8</v>
      </c>
      <c r="CG193">
        <v>5.7</v>
      </c>
      <c r="CH193">
        <v>25.6</v>
      </c>
      <c r="CI193">
        <v>35</v>
      </c>
      <c r="CJ193">
        <v>29</v>
      </c>
      <c r="CK193">
        <v>276</v>
      </c>
      <c r="CL193">
        <v>276</v>
      </c>
      <c r="CM193">
        <v>276</v>
      </c>
      <c r="CN193">
        <v>10.1</v>
      </c>
      <c r="CO193">
        <v>10.1</v>
      </c>
      <c r="CP193">
        <v>10.1</v>
      </c>
      <c r="CQ193">
        <v>0.3</v>
      </c>
      <c r="CR193">
        <v>0.3</v>
      </c>
      <c r="CS193">
        <v>0.3</v>
      </c>
      <c r="CT193">
        <v>0.5</v>
      </c>
      <c r="CU193">
        <v>0.5</v>
      </c>
      <c r="CV193">
        <v>0.5</v>
      </c>
      <c r="CW193">
        <v>35</v>
      </c>
      <c r="CX193">
        <v>35</v>
      </c>
      <c r="CY193">
        <v>35</v>
      </c>
      <c r="CZ193">
        <v>31.2</v>
      </c>
      <c r="DA193">
        <v>113.3</v>
      </c>
      <c r="DB193">
        <v>81.2</v>
      </c>
      <c r="DC193">
        <v>1660</v>
      </c>
      <c r="DD193">
        <v>720</v>
      </c>
      <c r="DE193">
        <v>540</v>
      </c>
      <c r="DF193">
        <v>1740</v>
      </c>
      <c r="DG193">
        <v>6.8599999999999994E-2</v>
      </c>
      <c r="DH193">
        <v>6.8599999999999994E-2</v>
      </c>
      <c r="DI193">
        <v>6.8599999999999994E-2</v>
      </c>
      <c r="DJ193">
        <v>7.8700000000000006E-2</v>
      </c>
      <c r="DK193">
        <v>7.8700000000000006E-2</v>
      </c>
      <c r="DL193">
        <v>7.8700000000000006E-2</v>
      </c>
      <c r="DM193">
        <v>7.6200000000000004E-2</v>
      </c>
      <c r="DN193">
        <v>7.6200000000000004E-2</v>
      </c>
      <c r="DO193">
        <v>7.6200000000000004E-2</v>
      </c>
      <c r="DP193">
        <v>6.0999999999999999E-2</v>
      </c>
      <c r="DQ193">
        <v>6.0999999999999999E-2</v>
      </c>
      <c r="DR193">
        <v>6.0999999999999999E-2</v>
      </c>
      <c r="DS193">
        <v>6.0999999999999999E-2</v>
      </c>
      <c r="DT193">
        <v>7.6200000000000004E-2</v>
      </c>
      <c r="DU193">
        <v>6.8599999999999994E-2</v>
      </c>
      <c r="DV193">
        <v>0</v>
      </c>
      <c r="DW193">
        <v>19</v>
      </c>
      <c r="DX193">
        <v>5.5899999999999998E-2</v>
      </c>
      <c r="DY193" t="s">
        <v>1195</v>
      </c>
      <c r="DZ193" t="s">
        <v>1163</v>
      </c>
      <c r="EA193">
        <v>8252</v>
      </c>
      <c r="EB193">
        <v>8231</v>
      </c>
      <c r="EC193" t="s">
        <v>1143</v>
      </c>
      <c r="ED193" t="s">
        <v>479</v>
      </c>
      <c r="EE193" t="s">
        <v>142</v>
      </c>
      <c r="EF193" t="s">
        <v>1201</v>
      </c>
      <c r="EG193">
        <v>20081109</v>
      </c>
      <c r="EH193" t="s">
        <v>195</v>
      </c>
      <c r="EI193">
        <v>189</v>
      </c>
      <c r="EJ193" t="s">
        <v>1144</v>
      </c>
    </row>
    <row r="194" spans="1:140">
      <c r="A194" t="s">
        <v>126</v>
      </c>
      <c r="B194">
        <v>4</v>
      </c>
      <c r="C194">
        <v>15.5</v>
      </c>
      <c r="D194">
        <v>68389</v>
      </c>
      <c r="E194" t="s">
        <v>577</v>
      </c>
      <c r="F194" t="s">
        <v>145</v>
      </c>
      <c r="G194">
        <v>20081218</v>
      </c>
      <c r="H194" t="s">
        <v>328</v>
      </c>
      <c r="I194" t="s">
        <v>236</v>
      </c>
      <c r="J194">
        <v>20081229</v>
      </c>
      <c r="K194">
        <v>20090618</v>
      </c>
      <c r="L194">
        <v>80</v>
      </c>
      <c r="N194" s="2">
        <f t="shared" si="88"/>
        <v>0</v>
      </c>
      <c r="O194" s="27">
        <f t="shared" si="89"/>
        <v>-0.4728</v>
      </c>
      <c r="P194">
        <v>-0.4728</v>
      </c>
      <c r="Q194">
        <f t="shared" si="90"/>
        <v>0.72585610993372351</v>
      </c>
      <c r="R194">
        <f t="shared" si="84"/>
        <v>-0.72585610993372351</v>
      </c>
      <c r="S194">
        <f t="shared" si="91"/>
        <v>-1.4983201374171542</v>
      </c>
      <c r="T194" s="36">
        <f t="shared" si="92"/>
        <v>29.88410932768187</v>
      </c>
      <c r="U194">
        <f t="shared" si="93"/>
        <v>0.72532130952054863</v>
      </c>
      <c r="V194" s="26">
        <f t="shared" si="85"/>
        <v>-0.72532130952054863</v>
      </c>
      <c r="W194" s="25">
        <f t="shared" si="94"/>
        <v>-1.4976516369006858</v>
      </c>
      <c r="X194" s="36">
        <f t="shared" si="95"/>
        <v>29.881542285698632</v>
      </c>
      <c r="Y194">
        <f t="shared" si="96"/>
        <v>-1.4976516369006858</v>
      </c>
      <c r="Z194">
        <f t="shared" si="86"/>
        <v>0</v>
      </c>
      <c r="AA194">
        <f t="shared" si="97"/>
        <v>0.72532130952054863</v>
      </c>
      <c r="AB194">
        <f t="shared" si="87"/>
        <v>0</v>
      </c>
      <c r="AC194">
        <f t="shared" si="98"/>
        <v>0</v>
      </c>
      <c r="AD194">
        <f t="shared" si="99"/>
        <v>1</v>
      </c>
      <c r="AE194">
        <f t="shared" si="100"/>
        <v>0</v>
      </c>
      <c r="AF194">
        <f t="shared" si="101"/>
        <v>0</v>
      </c>
      <c r="AG194" s="2">
        <f t="shared" si="102"/>
        <v>-1.734</v>
      </c>
      <c r="AH194" s="2">
        <f t="shared" si="103"/>
        <v>1.734</v>
      </c>
      <c r="AI194" s="2">
        <f t="shared" si="104"/>
        <v>-2.0659999999999998</v>
      </c>
      <c r="AJ194" s="2">
        <f t="shared" si="105"/>
        <v>2.0659999999999998</v>
      </c>
      <c r="AK194" t="s">
        <v>151</v>
      </c>
      <c r="AL194">
        <v>143.5</v>
      </c>
      <c r="AM194">
        <v>20081216</v>
      </c>
      <c r="AN194" t="s">
        <v>138</v>
      </c>
      <c r="AO194" t="s">
        <v>941</v>
      </c>
      <c r="AP194" t="s">
        <v>1206</v>
      </c>
      <c r="AQ194">
        <v>40</v>
      </c>
      <c r="AR194">
        <v>59.11</v>
      </c>
      <c r="AS194">
        <v>52.09</v>
      </c>
      <c r="AT194">
        <v>10.18</v>
      </c>
      <c r="AU194">
        <v>9.07</v>
      </c>
      <c r="AV194">
        <v>9.34</v>
      </c>
      <c r="AW194">
        <v>0</v>
      </c>
      <c r="AX194" t="s">
        <v>1214</v>
      </c>
      <c r="AY194">
        <v>40</v>
      </c>
      <c r="AZ194">
        <v>7.9</v>
      </c>
      <c r="BA194">
        <v>7.6</v>
      </c>
      <c r="BB194">
        <v>15.5</v>
      </c>
      <c r="BC194">
        <v>0</v>
      </c>
      <c r="BD194">
        <v>3146</v>
      </c>
      <c r="BE194">
        <v>3157</v>
      </c>
      <c r="BF194">
        <v>3151.3</v>
      </c>
      <c r="BG194">
        <v>13</v>
      </c>
      <c r="BH194">
        <v>13.8</v>
      </c>
      <c r="BI194">
        <v>13.2</v>
      </c>
      <c r="BJ194">
        <v>2.19</v>
      </c>
      <c r="BK194">
        <v>2.35</v>
      </c>
      <c r="BL194">
        <v>2.31</v>
      </c>
      <c r="BM194">
        <v>5.8</v>
      </c>
      <c r="BN194">
        <v>6.2</v>
      </c>
      <c r="BO194">
        <v>6</v>
      </c>
      <c r="BP194" t="s">
        <v>168</v>
      </c>
      <c r="BQ194" t="s">
        <v>168</v>
      </c>
      <c r="BR194" t="s">
        <v>168</v>
      </c>
      <c r="BS194">
        <v>838</v>
      </c>
      <c r="BT194">
        <v>858</v>
      </c>
      <c r="BU194">
        <v>850</v>
      </c>
      <c r="BV194">
        <v>143.4</v>
      </c>
      <c r="BW194">
        <v>144.1</v>
      </c>
      <c r="BX194">
        <v>143.6</v>
      </c>
      <c r="BY194">
        <v>87.7</v>
      </c>
      <c r="BZ194">
        <v>88.4</v>
      </c>
      <c r="CA194">
        <v>88.1</v>
      </c>
      <c r="CB194">
        <v>93.2</v>
      </c>
      <c r="CC194">
        <v>94.1</v>
      </c>
      <c r="CD194">
        <v>93.7</v>
      </c>
      <c r="CE194">
        <v>5.4</v>
      </c>
      <c r="CF194">
        <v>6.1</v>
      </c>
      <c r="CG194">
        <v>5.6</v>
      </c>
      <c r="CH194">
        <v>24.8</v>
      </c>
      <c r="CI194">
        <v>33.1</v>
      </c>
      <c r="CJ194">
        <v>29.2</v>
      </c>
      <c r="CK194">
        <v>272</v>
      </c>
      <c r="CL194">
        <v>276</v>
      </c>
      <c r="CM194">
        <v>276</v>
      </c>
      <c r="CN194">
        <v>10.1</v>
      </c>
      <c r="CO194">
        <v>10.1</v>
      </c>
      <c r="CP194">
        <v>10.1</v>
      </c>
      <c r="CQ194">
        <v>0.4</v>
      </c>
      <c r="CR194">
        <v>0.4</v>
      </c>
      <c r="CS194">
        <v>0.4</v>
      </c>
      <c r="CT194">
        <v>0.5</v>
      </c>
      <c r="CU194">
        <v>0.55000000000000004</v>
      </c>
      <c r="CV194">
        <v>0.5</v>
      </c>
      <c r="CW194">
        <v>35</v>
      </c>
      <c r="CX194">
        <v>35</v>
      </c>
      <c r="CY194">
        <v>35</v>
      </c>
      <c r="CZ194">
        <v>107.6</v>
      </c>
      <c r="DA194">
        <v>167.1</v>
      </c>
      <c r="DB194">
        <v>120.6</v>
      </c>
      <c r="DC194">
        <v>1660</v>
      </c>
      <c r="DD194">
        <v>720</v>
      </c>
      <c r="DE194">
        <v>540</v>
      </c>
      <c r="DF194">
        <v>1840</v>
      </c>
      <c r="DG194">
        <v>6.0999999999999999E-2</v>
      </c>
      <c r="DH194">
        <v>6.0999999999999999E-2</v>
      </c>
      <c r="DI194">
        <v>6.0999999999999999E-2</v>
      </c>
      <c r="DJ194">
        <v>8.1299999999999997E-2</v>
      </c>
      <c r="DK194">
        <v>8.1299999999999997E-2</v>
      </c>
      <c r="DL194">
        <v>8.1299999999999997E-2</v>
      </c>
      <c r="DM194">
        <v>6.8599999999999994E-2</v>
      </c>
      <c r="DN194">
        <v>6.8599999999999994E-2</v>
      </c>
      <c r="DO194">
        <v>6.8599999999999994E-2</v>
      </c>
      <c r="DP194">
        <v>6.3500000000000001E-2</v>
      </c>
      <c r="DQ194">
        <v>6.3500000000000001E-2</v>
      </c>
      <c r="DR194">
        <v>6.3500000000000001E-2</v>
      </c>
      <c r="DS194">
        <v>6.0999999999999999E-2</v>
      </c>
      <c r="DT194">
        <v>7.6200000000000004E-2</v>
      </c>
      <c r="DU194">
        <v>6.8599999999999994E-2</v>
      </c>
      <c r="DV194">
        <v>0</v>
      </c>
      <c r="DW194">
        <v>1</v>
      </c>
      <c r="DX194">
        <v>4.0599999999999997E-2</v>
      </c>
      <c r="DY194" t="s">
        <v>1215</v>
      </c>
      <c r="DZ194" t="s">
        <v>1163</v>
      </c>
      <c r="EA194">
        <v>8252</v>
      </c>
      <c r="EB194">
        <v>8231</v>
      </c>
      <c r="EC194" t="s">
        <v>1216</v>
      </c>
      <c r="ED194" t="s">
        <v>499</v>
      </c>
      <c r="EE194" t="s">
        <v>142</v>
      </c>
      <c r="EF194" t="s">
        <v>1217</v>
      </c>
      <c r="EG194">
        <v>20081218</v>
      </c>
      <c r="EH194" t="s">
        <v>328</v>
      </c>
      <c r="EI194">
        <v>189</v>
      </c>
      <c r="EJ194" t="s">
        <v>1144</v>
      </c>
    </row>
    <row r="195" spans="1:140">
      <c r="A195" t="s">
        <v>126</v>
      </c>
      <c r="B195">
        <v>4</v>
      </c>
      <c r="C195">
        <v>23.9</v>
      </c>
      <c r="D195">
        <v>69458</v>
      </c>
      <c r="E195" t="s">
        <v>577</v>
      </c>
      <c r="F195" t="s">
        <v>145</v>
      </c>
      <c r="G195">
        <v>20090107</v>
      </c>
      <c r="H195" t="s">
        <v>505</v>
      </c>
      <c r="I195" t="s">
        <v>236</v>
      </c>
      <c r="J195">
        <v>20090112</v>
      </c>
      <c r="K195">
        <v>20090707</v>
      </c>
      <c r="L195">
        <v>81</v>
      </c>
      <c r="N195" s="2">
        <f t="shared" si="88"/>
        <v>0</v>
      </c>
      <c r="O195" s="27">
        <f t="shared" si="89"/>
        <v>1.5129999999999999</v>
      </c>
      <c r="P195">
        <v>1.5129999999999999</v>
      </c>
      <c r="Q195">
        <f t="shared" si="90"/>
        <v>0.88328488794697879</v>
      </c>
      <c r="R195">
        <f t="shared" si="84"/>
        <v>-0.88328488794697879</v>
      </c>
      <c r="S195">
        <f t="shared" si="91"/>
        <v>0.78714389006627639</v>
      </c>
      <c r="T195" s="36">
        <f t="shared" si="92"/>
        <v>30.639767462145496</v>
      </c>
      <c r="U195">
        <f t="shared" si="93"/>
        <v>0.88285704761643891</v>
      </c>
      <c r="V195" s="26">
        <f t="shared" si="85"/>
        <v>-0.88285704761643891</v>
      </c>
      <c r="W195" s="25">
        <f t="shared" si="94"/>
        <v>0.78767869047945127</v>
      </c>
      <c r="X195" s="36">
        <f t="shared" si="95"/>
        <v>30.637713828558905</v>
      </c>
      <c r="Y195">
        <f t="shared" si="96"/>
        <v>0.78767869047945127</v>
      </c>
      <c r="Z195">
        <f t="shared" si="86"/>
        <v>0</v>
      </c>
      <c r="AA195">
        <f t="shared" si="97"/>
        <v>0.88285704761643891</v>
      </c>
      <c r="AB195">
        <f t="shared" si="87"/>
        <v>0</v>
      </c>
      <c r="AC195">
        <f t="shared" si="98"/>
        <v>0</v>
      </c>
      <c r="AD195">
        <f t="shared" si="99"/>
        <v>0</v>
      </c>
      <c r="AE195">
        <f t="shared" si="100"/>
        <v>0</v>
      </c>
      <c r="AF195">
        <f t="shared" si="101"/>
        <v>0</v>
      </c>
      <c r="AG195" s="2">
        <f t="shared" si="102"/>
        <v>-1.734</v>
      </c>
      <c r="AH195" s="2">
        <f t="shared" si="103"/>
        <v>1.734</v>
      </c>
      <c r="AI195" s="2">
        <f t="shared" si="104"/>
        <v>-2.0659999999999998</v>
      </c>
      <c r="AJ195" s="2">
        <f t="shared" si="105"/>
        <v>2.0659999999999998</v>
      </c>
      <c r="AK195" t="s">
        <v>151</v>
      </c>
      <c r="AL195">
        <v>143.5</v>
      </c>
      <c r="AM195">
        <v>20090105</v>
      </c>
      <c r="AN195" t="s">
        <v>138</v>
      </c>
      <c r="AO195" t="s">
        <v>1141</v>
      </c>
      <c r="AP195" t="s">
        <v>1206</v>
      </c>
      <c r="AQ195">
        <v>40</v>
      </c>
      <c r="AR195">
        <v>59.05</v>
      </c>
      <c r="AS195">
        <v>51.91</v>
      </c>
      <c r="AT195">
        <v>10.18</v>
      </c>
      <c r="AU195">
        <v>9.11</v>
      </c>
      <c r="AV195">
        <v>9.25</v>
      </c>
      <c r="AW195">
        <v>40</v>
      </c>
      <c r="AX195" t="s">
        <v>1220</v>
      </c>
      <c r="AY195">
        <v>40</v>
      </c>
      <c r="AZ195">
        <v>11.3</v>
      </c>
      <c r="BA195">
        <v>12.6</v>
      </c>
      <c r="BB195">
        <v>23.9</v>
      </c>
      <c r="BC195">
        <v>0</v>
      </c>
      <c r="BD195">
        <v>3147</v>
      </c>
      <c r="BE195">
        <v>3156</v>
      </c>
      <c r="BF195">
        <v>3149.5</v>
      </c>
      <c r="BG195">
        <v>13.2</v>
      </c>
      <c r="BH195">
        <v>13.8</v>
      </c>
      <c r="BI195">
        <v>13.6</v>
      </c>
      <c r="BJ195">
        <v>2.1800000000000002</v>
      </c>
      <c r="BK195">
        <v>2.33</v>
      </c>
      <c r="BL195">
        <v>2.21</v>
      </c>
      <c r="BM195">
        <v>5.8</v>
      </c>
      <c r="BN195">
        <v>6.2</v>
      </c>
      <c r="BO195">
        <v>6</v>
      </c>
      <c r="BP195" t="s">
        <v>168</v>
      </c>
      <c r="BQ195" t="s">
        <v>168</v>
      </c>
      <c r="BR195" t="s">
        <v>168</v>
      </c>
      <c r="BS195">
        <v>823</v>
      </c>
      <c r="BT195">
        <v>857</v>
      </c>
      <c r="BU195">
        <v>843</v>
      </c>
      <c r="BV195">
        <v>143.19999999999999</v>
      </c>
      <c r="BW195">
        <v>144.1</v>
      </c>
      <c r="BX195">
        <v>143.6</v>
      </c>
      <c r="BY195">
        <v>87.4</v>
      </c>
      <c r="BZ195">
        <v>88.3</v>
      </c>
      <c r="CA195">
        <v>88</v>
      </c>
      <c r="CB195">
        <v>93.1</v>
      </c>
      <c r="CC195">
        <v>93.9</v>
      </c>
      <c r="CD195">
        <v>93.6</v>
      </c>
      <c r="CE195">
        <v>5.2</v>
      </c>
      <c r="CF195">
        <v>5.9</v>
      </c>
      <c r="CG195">
        <v>5.6</v>
      </c>
      <c r="CH195">
        <v>22.7</v>
      </c>
      <c r="CI195">
        <v>29.7</v>
      </c>
      <c r="CJ195">
        <v>25.5</v>
      </c>
      <c r="CK195">
        <v>272</v>
      </c>
      <c r="CL195">
        <v>276</v>
      </c>
      <c r="CM195">
        <v>276</v>
      </c>
      <c r="CN195">
        <v>10.1</v>
      </c>
      <c r="CO195">
        <v>11.2</v>
      </c>
      <c r="CP195">
        <v>10.4</v>
      </c>
      <c r="CQ195">
        <v>0.3</v>
      </c>
      <c r="CR195">
        <v>0.4</v>
      </c>
      <c r="CS195">
        <v>0.3</v>
      </c>
      <c r="CT195">
        <v>0.45</v>
      </c>
      <c r="CU195">
        <v>0.55000000000000004</v>
      </c>
      <c r="CV195">
        <v>0.51</v>
      </c>
      <c r="CW195">
        <v>35</v>
      </c>
      <c r="CX195">
        <v>35</v>
      </c>
      <c r="CY195">
        <v>35</v>
      </c>
      <c r="CZ195">
        <v>130.30000000000001</v>
      </c>
      <c r="DA195">
        <v>192.6</v>
      </c>
      <c r="DB195">
        <v>174.2</v>
      </c>
      <c r="DC195">
        <v>1660</v>
      </c>
      <c r="DD195">
        <v>720</v>
      </c>
      <c r="DE195">
        <v>540</v>
      </c>
      <c r="DF195">
        <v>1800</v>
      </c>
      <c r="DG195">
        <v>5.33E-2</v>
      </c>
      <c r="DH195">
        <v>5.33E-2</v>
      </c>
      <c r="DI195">
        <v>5.33E-2</v>
      </c>
      <c r="DJ195">
        <v>8.6400000000000005E-2</v>
      </c>
      <c r="DK195">
        <v>8.6400000000000005E-2</v>
      </c>
      <c r="DL195">
        <v>8.6400000000000005E-2</v>
      </c>
      <c r="DM195">
        <v>6.6000000000000003E-2</v>
      </c>
      <c r="DN195">
        <v>6.6000000000000003E-2</v>
      </c>
      <c r="DO195">
        <v>6.6000000000000003E-2</v>
      </c>
      <c r="DP195">
        <v>6.0999999999999999E-2</v>
      </c>
      <c r="DQ195">
        <v>6.6000000000000003E-2</v>
      </c>
      <c r="DR195">
        <v>6.3500000000000001E-2</v>
      </c>
      <c r="DS195">
        <v>5.5899999999999998E-2</v>
      </c>
      <c r="DT195">
        <v>7.1099999999999997E-2</v>
      </c>
      <c r="DU195">
        <v>6.3500000000000001E-2</v>
      </c>
      <c r="DV195">
        <v>0</v>
      </c>
      <c r="DW195">
        <v>14</v>
      </c>
      <c r="DX195">
        <v>3.8100000000000002E-2</v>
      </c>
      <c r="DY195" t="s">
        <v>825</v>
      </c>
      <c r="DZ195" t="s">
        <v>1020</v>
      </c>
      <c r="EA195">
        <v>8252</v>
      </c>
      <c r="EB195">
        <v>8231</v>
      </c>
      <c r="EC195" t="s">
        <v>1216</v>
      </c>
      <c r="ED195">
        <v>2405</v>
      </c>
      <c r="EE195" t="s">
        <v>142</v>
      </c>
      <c r="EF195">
        <v>193</v>
      </c>
      <c r="EG195">
        <v>20090107</v>
      </c>
      <c r="EH195" t="s">
        <v>505</v>
      </c>
      <c r="EI195">
        <v>66</v>
      </c>
      <c r="EJ195" t="s">
        <v>1144</v>
      </c>
    </row>
    <row r="196" spans="1:140">
      <c r="A196" t="s">
        <v>126</v>
      </c>
      <c r="B196">
        <v>4</v>
      </c>
      <c r="C196">
        <v>24</v>
      </c>
      <c r="D196">
        <v>71225</v>
      </c>
      <c r="E196" t="s">
        <v>577</v>
      </c>
      <c r="F196" t="s">
        <v>145</v>
      </c>
      <c r="G196">
        <v>20090614</v>
      </c>
      <c r="H196" t="s">
        <v>932</v>
      </c>
      <c r="I196" t="s">
        <v>295</v>
      </c>
      <c r="J196">
        <v>20090710</v>
      </c>
      <c r="K196" t="s">
        <v>624</v>
      </c>
      <c r="L196">
        <v>82</v>
      </c>
      <c r="N196" s="2">
        <f t="shared" si="88"/>
        <v>0</v>
      </c>
      <c r="O196" s="27">
        <f t="shared" si="89"/>
        <v>1.5366</v>
      </c>
      <c r="P196">
        <v>1.5366</v>
      </c>
      <c r="Q196">
        <f t="shared" si="90"/>
        <v>1.013947910357583</v>
      </c>
      <c r="R196">
        <f t="shared" si="84"/>
        <v>-1.013947910357583</v>
      </c>
      <c r="S196">
        <f t="shared" si="91"/>
        <v>0.65331511205302117</v>
      </c>
      <c r="T196" s="36">
        <f t="shared" si="92"/>
        <v>31.266949969716396</v>
      </c>
      <c r="U196">
        <f t="shared" si="93"/>
        <v>1.0136056380931513</v>
      </c>
      <c r="V196" s="26">
        <f t="shared" si="85"/>
        <v>-1.0136056380931513</v>
      </c>
      <c r="W196" s="25">
        <f t="shared" si="94"/>
        <v>0.65374295238356106</v>
      </c>
      <c r="X196" s="36">
        <f t="shared" si="95"/>
        <v>31.265307062847125</v>
      </c>
      <c r="Y196">
        <f t="shared" si="96"/>
        <v>0.65374295238356106</v>
      </c>
      <c r="Z196">
        <f t="shared" si="86"/>
        <v>0</v>
      </c>
      <c r="AA196">
        <f t="shared" si="97"/>
        <v>1.0136056380931513</v>
      </c>
      <c r="AB196">
        <f t="shared" si="87"/>
        <v>0</v>
      </c>
      <c r="AC196">
        <f t="shared" si="98"/>
        <v>0</v>
      </c>
      <c r="AD196">
        <f t="shared" si="99"/>
        <v>0</v>
      </c>
      <c r="AE196">
        <f t="shared" si="100"/>
        <v>0</v>
      </c>
      <c r="AF196">
        <f t="shared" si="101"/>
        <v>0</v>
      </c>
      <c r="AG196" s="2">
        <f t="shared" si="102"/>
        <v>-1.734</v>
      </c>
      <c r="AH196" s="2">
        <f t="shared" si="103"/>
        <v>1.734</v>
      </c>
      <c r="AI196" s="2">
        <f t="shared" si="104"/>
        <v>-2.0659999999999998</v>
      </c>
      <c r="AJ196" s="2">
        <f t="shared" si="105"/>
        <v>2.0659999999999998</v>
      </c>
      <c r="AK196" t="s">
        <v>151</v>
      </c>
      <c r="AL196">
        <v>143.5</v>
      </c>
      <c r="AM196">
        <v>20090612</v>
      </c>
      <c r="AN196" t="s">
        <v>138</v>
      </c>
      <c r="AO196" t="s">
        <v>994</v>
      </c>
      <c r="AP196" t="s">
        <v>1234</v>
      </c>
      <c r="AQ196">
        <v>40</v>
      </c>
      <c r="AR196">
        <v>58.93</v>
      </c>
      <c r="AS196">
        <v>53.77</v>
      </c>
      <c r="AT196">
        <v>10.16</v>
      </c>
      <c r="AU196">
        <v>9.36</v>
      </c>
      <c r="AV196">
        <v>9.52</v>
      </c>
      <c r="AW196">
        <v>50</v>
      </c>
      <c r="AX196" t="s">
        <v>1251</v>
      </c>
      <c r="AY196">
        <v>40</v>
      </c>
      <c r="AZ196">
        <v>7.9</v>
      </c>
      <c r="BA196">
        <v>16.100000000000001</v>
      </c>
      <c r="BB196">
        <v>24</v>
      </c>
      <c r="BC196">
        <v>0</v>
      </c>
      <c r="BD196">
        <v>3150</v>
      </c>
      <c r="BE196">
        <v>3160</v>
      </c>
      <c r="BF196">
        <v>3154</v>
      </c>
      <c r="BG196">
        <v>13.4</v>
      </c>
      <c r="BH196">
        <v>13.7</v>
      </c>
      <c r="BI196">
        <v>13.6</v>
      </c>
      <c r="BJ196">
        <v>2.2200000000000002</v>
      </c>
      <c r="BK196">
        <v>2.27</v>
      </c>
      <c r="BL196">
        <v>2.2400000000000002</v>
      </c>
      <c r="BM196">
        <v>6.3</v>
      </c>
      <c r="BN196">
        <v>6.7</v>
      </c>
      <c r="BO196">
        <v>6.5</v>
      </c>
      <c r="BP196" t="s">
        <v>168</v>
      </c>
      <c r="BQ196" t="s">
        <v>168</v>
      </c>
      <c r="BR196" t="s">
        <v>168</v>
      </c>
      <c r="BS196">
        <v>832</v>
      </c>
      <c r="BT196">
        <v>867</v>
      </c>
      <c r="BU196">
        <v>852</v>
      </c>
      <c r="BV196">
        <v>142.80000000000001</v>
      </c>
      <c r="BW196">
        <v>143.80000000000001</v>
      </c>
      <c r="BX196">
        <v>143.30000000000001</v>
      </c>
      <c r="BY196">
        <v>87.8</v>
      </c>
      <c r="BZ196">
        <v>88.2</v>
      </c>
      <c r="CA196">
        <v>88</v>
      </c>
      <c r="CB196">
        <v>93.3</v>
      </c>
      <c r="CC196">
        <v>93.8</v>
      </c>
      <c r="CD196">
        <v>93.6</v>
      </c>
      <c r="CE196">
        <v>5.5</v>
      </c>
      <c r="CF196">
        <v>5.7</v>
      </c>
      <c r="CG196">
        <v>5.6</v>
      </c>
      <c r="CH196">
        <v>31.4</v>
      </c>
      <c r="CI196">
        <v>37.4</v>
      </c>
      <c r="CJ196">
        <v>34.1</v>
      </c>
      <c r="CK196">
        <v>276</v>
      </c>
      <c r="CL196">
        <v>276</v>
      </c>
      <c r="CM196">
        <v>276</v>
      </c>
      <c r="CN196">
        <v>8.4</v>
      </c>
      <c r="CO196">
        <v>10.1</v>
      </c>
      <c r="CP196">
        <v>9.8000000000000007</v>
      </c>
      <c r="CQ196">
        <v>0.3</v>
      </c>
      <c r="CR196">
        <v>0.3</v>
      </c>
      <c r="CS196">
        <v>0.3</v>
      </c>
      <c r="CT196">
        <v>0.5</v>
      </c>
      <c r="CU196">
        <v>0.5</v>
      </c>
      <c r="CV196">
        <v>0.5</v>
      </c>
      <c r="CW196">
        <v>35</v>
      </c>
      <c r="CX196">
        <v>35</v>
      </c>
      <c r="CY196">
        <v>35</v>
      </c>
      <c r="CZ196">
        <v>116.1</v>
      </c>
      <c r="DA196">
        <v>158.6</v>
      </c>
      <c r="DB196">
        <v>139.6</v>
      </c>
      <c r="DC196">
        <v>1660</v>
      </c>
      <c r="DD196">
        <v>720</v>
      </c>
      <c r="DE196">
        <v>540</v>
      </c>
      <c r="DF196">
        <v>1790</v>
      </c>
      <c r="DG196">
        <v>6.6000000000000003E-2</v>
      </c>
      <c r="DH196">
        <v>6.6000000000000003E-2</v>
      </c>
      <c r="DI196">
        <v>6.6000000000000003E-2</v>
      </c>
      <c r="DJ196">
        <v>8.8900000000000007E-2</v>
      </c>
      <c r="DK196">
        <v>8.8900000000000007E-2</v>
      </c>
      <c r="DL196">
        <v>8.8900000000000007E-2</v>
      </c>
      <c r="DM196">
        <v>7.3700000000000002E-2</v>
      </c>
      <c r="DN196">
        <v>7.3700000000000002E-2</v>
      </c>
      <c r="DO196">
        <v>7.3700000000000002E-2</v>
      </c>
      <c r="DP196">
        <v>5.33E-2</v>
      </c>
      <c r="DQ196">
        <v>7.3700000000000002E-2</v>
      </c>
      <c r="DR196">
        <v>6.3500000000000001E-2</v>
      </c>
      <c r="DS196">
        <v>5.33E-2</v>
      </c>
      <c r="DT196">
        <v>5.8400000000000001E-2</v>
      </c>
      <c r="DU196">
        <v>5.5899999999999998E-2</v>
      </c>
      <c r="DV196">
        <v>0</v>
      </c>
      <c r="DW196">
        <v>3</v>
      </c>
      <c r="DX196">
        <v>5.5899999999999998E-2</v>
      </c>
      <c r="DY196" t="s">
        <v>1096</v>
      </c>
      <c r="DZ196" t="s">
        <v>1020</v>
      </c>
      <c r="EA196">
        <v>8252</v>
      </c>
      <c r="EB196">
        <v>8231</v>
      </c>
      <c r="EC196" t="s">
        <v>1252</v>
      </c>
      <c r="ED196" t="s">
        <v>516</v>
      </c>
      <c r="EE196" t="s">
        <v>142</v>
      </c>
      <c r="EF196">
        <v>213</v>
      </c>
      <c r="EG196">
        <v>20090614</v>
      </c>
      <c r="EH196" t="s">
        <v>932</v>
      </c>
      <c r="EI196">
        <v>66</v>
      </c>
      <c r="EJ196" t="s">
        <v>1233</v>
      </c>
    </row>
    <row r="197" spans="1:140">
      <c r="A197" t="s">
        <v>126</v>
      </c>
      <c r="B197">
        <v>4</v>
      </c>
      <c r="C197">
        <v>28.1</v>
      </c>
      <c r="D197">
        <v>71226</v>
      </c>
      <c r="E197" t="s">
        <v>577</v>
      </c>
      <c r="F197" t="s">
        <v>145</v>
      </c>
      <c r="G197">
        <v>20090718</v>
      </c>
      <c r="H197" t="s">
        <v>1141</v>
      </c>
      <c r="I197" t="s">
        <v>295</v>
      </c>
      <c r="J197">
        <v>20090721</v>
      </c>
      <c r="K197" t="s">
        <v>624</v>
      </c>
      <c r="L197">
        <v>83</v>
      </c>
      <c r="N197" s="2">
        <f t="shared" si="88"/>
        <v>1</v>
      </c>
      <c r="O197" s="27">
        <f t="shared" si="89"/>
        <v>2.5059</v>
      </c>
      <c r="P197">
        <v>2.5059</v>
      </c>
      <c r="Q197">
        <f t="shared" si="90"/>
        <v>1.3123383282860666</v>
      </c>
      <c r="R197">
        <f t="shared" si="84"/>
        <v>-1.3123383282860666</v>
      </c>
      <c r="S197">
        <f t="shared" si="91"/>
        <v>1.491952089642417</v>
      </c>
      <c r="T197" s="36">
        <f t="shared" si="92"/>
        <v>32.699223975773116</v>
      </c>
      <c r="U197">
        <f t="shared" si="93"/>
        <v>1.3120645104745212</v>
      </c>
      <c r="V197" s="26">
        <f t="shared" si="85"/>
        <v>-1.3120645104745212</v>
      </c>
      <c r="W197" s="25">
        <f t="shared" si="94"/>
        <v>1.4922943619068487</v>
      </c>
      <c r="X197" s="36">
        <f t="shared" si="95"/>
        <v>32.697909650277701</v>
      </c>
      <c r="Y197">
        <f t="shared" si="96"/>
        <v>1.4922943619068487</v>
      </c>
      <c r="Z197">
        <f t="shared" si="86"/>
        <v>0</v>
      </c>
      <c r="AA197">
        <f t="shared" si="97"/>
        <v>1.3120645104745212</v>
      </c>
      <c r="AB197">
        <f t="shared" si="87"/>
        <v>0</v>
      </c>
      <c r="AC197">
        <f t="shared" si="98"/>
        <v>0</v>
      </c>
      <c r="AD197">
        <f t="shared" si="99"/>
        <v>1</v>
      </c>
      <c r="AE197">
        <f t="shared" si="100"/>
        <v>0</v>
      </c>
      <c r="AF197">
        <f t="shared" si="101"/>
        <v>0</v>
      </c>
      <c r="AG197" s="2">
        <f t="shared" si="102"/>
        <v>-1.734</v>
      </c>
      <c r="AH197" s="2">
        <f t="shared" si="103"/>
        <v>1.734</v>
      </c>
      <c r="AI197" s="2">
        <f t="shared" si="104"/>
        <v>-2.0659999999999998</v>
      </c>
      <c r="AJ197" s="2">
        <f t="shared" si="105"/>
        <v>2.0659999999999998</v>
      </c>
      <c r="AK197" t="s">
        <v>151</v>
      </c>
      <c r="AL197">
        <v>143.5</v>
      </c>
      <c r="AM197">
        <v>20090716</v>
      </c>
      <c r="AN197" t="s">
        <v>138</v>
      </c>
      <c r="AO197" t="s">
        <v>994</v>
      </c>
      <c r="AP197" t="s">
        <v>1234</v>
      </c>
      <c r="AQ197">
        <v>40</v>
      </c>
      <c r="AR197">
        <v>58.88</v>
      </c>
      <c r="AS197">
        <v>53.08</v>
      </c>
      <c r="AT197">
        <v>10.15</v>
      </c>
      <c r="AU197">
        <v>9.27</v>
      </c>
      <c r="AV197">
        <v>9.4499999999999993</v>
      </c>
      <c r="AW197">
        <v>190</v>
      </c>
      <c r="AX197" t="s">
        <v>1262</v>
      </c>
      <c r="AY197">
        <v>40</v>
      </c>
      <c r="AZ197">
        <v>14.5</v>
      </c>
      <c r="BA197">
        <v>13.6</v>
      </c>
      <c r="BB197">
        <v>28.1</v>
      </c>
      <c r="BC197">
        <v>0</v>
      </c>
      <c r="BD197">
        <v>3148</v>
      </c>
      <c r="BE197">
        <v>3157</v>
      </c>
      <c r="BF197">
        <v>3151.4</v>
      </c>
      <c r="BG197">
        <v>13.5</v>
      </c>
      <c r="BH197">
        <v>13.7</v>
      </c>
      <c r="BI197">
        <v>13.6</v>
      </c>
      <c r="BJ197">
        <v>2.23</v>
      </c>
      <c r="BK197">
        <v>2.27</v>
      </c>
      <c r="BL197">
        <v>2.2599999999999998</v>
      </c>
      <c r="BM197">
        <v>6.8</v>
      </c>
      <c r="BN197">
        <v>7.3</v>
      </c>
      <c r="BO197">
        <v>7.2</v>
      </c>
      <c r="BP197" t="s">
        <v>168</v>
      </c>
      <c r="BQ197" t="s">
        <v>168</v>
      </c>
      <c r="BR197" t="s">
        <v>168</v>
      </c>
      <c r="BS197">
        <v>842</v>
      </c>
      <c r="BT197">
        <v>860</v>
      </c>
      <c r="BU197">
        <v>850</v>
      </c>
      <c r="BV197">
        <v>142.80000000000001</v>
      </c>
      <c r="BW197">
        <v>143.80000000000001</v>
      </c>
      <c r="BX197">
        <v>143.4</v>
      </c>
      <c r="BY197">
        <v>87.8</v>
      </c>
      <c r="BZ197">
        <v>88.2</v>
      </c>
      <c r="CA197">
        <v>88</v>
      </c>
      <c r="CB197">
        <v>93.3</v>
      </c>
      <c r="CC197">
        <v>93.8</v>
      </c>
      <c r="CD197">
        <v>93.6</v>
      </c>
      <c r="CE197">
        <v>5.4</v>
      </c>
      <c r="CF197">
        <v>5.9</v>
      </c>
      <c r="CG197">
        <v>5.6</v>
      </c>
      <c r="CH197">
        <v>32</v>
      </c>
      <c r="CI197">
        <v>43.9</v>
      </c>
      <c r="CJ197">
        <v>37.4</v>
      </c>
      <c r="CK197">
        <v>276</v>
      </c>
      <c r="CL197">
        <v>276</v>
      </c>
      <c r="CM197">
        <v>276</v>
      </c>
      <c r="CN197">
        <v>10.1</v>
      </c>
      <c r="CO197">
        <v>10.1</v>
      </c>
      <c r="CP197">
        <v>10.1</v>
      </c>
      <c r="CQ197">
        <v>0.2</v>
      </c>
      <c r="CR197">
        <v>0.2</v>
      </c>
      <c r="CS197">
        <v>0.2</v>
      </c>
      <c r="CT197">
        <v>0.5</v>
      </c>
      <c r="CU197">
        <v>0.5</v>
      </c>
      <c r="CV197">
        <v>0.5</v>
      </c>
      <c r="CW197">
        <v>35</v>
      </c>
      <c r="CX197">
        <v>35</v>
      </c>
      <c r="CY197">
        <v>35</v>
      </c>
      <c r="CZ197">
        <v>85</v>
      </c>
      <c r="DA197">
        <v>124.6</v>
      </c>
      <c r="DB197">
        <v>103.6</v>
      </c>
      <c r="DC197">
        <v>1660</v>
      </c>
      <c r="DD197">
        <v>720</v>
      </c>
      <c r="DE197">
        <v>540</v>
      </c>
      <c r="DF197">
        <v>1650</v>
      </c>
      <c r="DG197">
        <v>6.0999999999999999E-2</v>
      </c>
      <c r="DH197">
        <v>6.0999999999999999E-2</v>
      </c>
      <c r="DI197">
        <v>6.0999999999999999E-2</v>
      </c>
      <c r="DJ197">
        <v>8.3799999999999999E-2</v>
      </c>
      <c r="DK197">
        <v>8.3799999999999999E-2</v>
      </c>
      <c r="DL197">
        <v>8.3799999999999999E-2</v>
      </c>
      <c r="DM197">
        <v>7.3700000000000002E-2</v>
      </c>
      <c r="DN197">
        <v>7.3700000000000002E-2</v>
      </c>
      <c r="DO197">
        <v>7.3700000000000002E-2</v>
      </c>
      <c r="DP197">
        <v>5.33E-2</v>
      </c>
      <c r="DQ197">
        <v>7.3700000000000002E-2</v>
      </c>
      <c r="DR197">
        <v>6.3500000000000001E-2</v>
      </c>
      <c r="DS197">
        <v>6.8599999999999994E-2</v>
      </c>
      <c r="DT197">
        <v>7.3700000000000002E-2</v>
      </c>
      <c r="DU197">
        <v>7.1099999999999997E-2</v>
      </c>
      <c r="DV197">
        <v>0</v>
      </c>
      <c r="DW197">
        <v>6</v>
      </c>
      <c r="DX197">
        <v>4.8300000000000003E-2</v>
      </c>
      <c r="DY197" t="s">
        <v>1085</v>
      </c>
      <c r="DZ197" t="s">
        <v>1020</v>
      </c>
      <c r="EA197">
        <v>8252</v>
      </c>
      <c r="EB197">
        <v>8231</v>
      </c>
      <c r="EC197" t="s">
        <v>1252</v>
      </c>
      <c r="ED197">
        <v>2405</v>
      </c>
      <c r="EE197" t="s">
        <v>142</v>
      </c>
      <c r="EF197" t="s">
        <v>1263</v>
      </c>
      <c r="EG197">
        <v>20090718</v>
      </c>
      <c r="EH197" t="s">
        <v>1141</v>
      </c>
      <c r="EI197">
        <v>66</v>
      </c>
      <c r="EJ197" t="s">
        <v>1233</v>
      </c>
    </row>
    <row r="198" spans="1:140">
      <c r="A198" t="s">
        <v>126</v>
      </c>
      <c r="B198">
        <v>4</v>
      </c>
      <c r="C198">
        <v>15.3</v>
      </c>
      <c r="D198">
        <v>71580</v>
      </c>
      <c r="E198" t="s">
        <v>577</v>
      </c>
      <c r="F198" t="s">
        <v>145</v>
      </c>
      <c r="G198">
        <v>20091105</v>
      </c>
      <c r="H198" t="s">
        <v>718</v>
      </c>
      <c r="I198" t="s">
        <v>236</v>
      </c>
      <c r="J198">
        <v>20091105</v>
      </c>
      <c r="K198" t="s">
        <v>624</v>
      </c>
      <c r="L198">
        <v>84</v>
      </c>
      <c r="N198" s="2">
        <f t="shared" si="88"/>
        <v>0</v>
      </c>
      <c r="O198" s="27">
        <f t="shared" si="89"/>
        <v>-0.52010000000000001</v>
      </c>
      <c r="P198">
        <v>-0.52010000000000001</v>
      </c>
      <c r="Q198">
        <f t="shared" si="90"/>
        <v>0.9458506626288532</v>
      </c>
      <c r="R198">
        <f t="shared" si="84"/>
        <v>-0.9458506626288532</v>
      </c>
      <c r="S198">
        <f t="shared" si="91"/>
        <v>-1.8324383282860666</v>
      </c>
      <c r="T198" s="36">
        <f t="shared" si="92"/>
        <v>30.940083180618494</v>
      </c>
      <c r="U198">
        <f t="shared" si="93"/>
        <v>0.94563160837961702</v>
      </c>
      <c r="V198" s="26">
        <f t="shared" si="85"/>
        <v>-0.94563160837961702</v>
      </c>
      <c r="W198" s="25">
        <f t="shared" si="94"/>
        <v>-1.8321645104745212</v>
      </c>
      <c r="X198" s="36">
        <f t="shared" si="95"/>
        <v>30.939031720222161</v>
      </c>
      <c r="Y198">
        <f t="shared" si="96"/>
        <v>-1.8321645104745212</v>
      </c>
      <c r="Z198">
        <f t="shared" si="86"/>
        <v>0</v>
      </c>
      <c r="AA198">
        <f t="shared" si="97"/>
        <v>0.94563160837961702</v>
      </c>
      <c r="AB198">
        <f t="shared" si="87"/>
        <v>0</v>
      </c>
      <c r="AC198">
        <f t="shared" si="98"/>
        <v>1</v>
      </c>
      <c r="AD198">
        <f t="shared" si="99"/>
        <v>1</v>
      </c>
      <c r="AE198">
        <f t="shared" si="100"/>
        <v>0</v>
      </c>
      <c r="AF198">
        <f t="shared" si="101"/>
        <v>0</v>
      </c>
      <c r="AG198" s="2">
        <f t="shared" si="102"/>
        <v>-1.734</v>
      </c>
      <c r="AH198" s="2">
        <f t="shared" si="103"/>
        <v>1.734</v>
      </c>
      <c r="AI198" s="2">
        <f t="shared" si="104"/>
        <v>-2.0659999999999998</v>
      </c>
      <c r="AJ198" s="2">
        <f t="shared" si="105"/>
        <v>2.0659999999999998</v>
      </c>
      <c r="AK198" t="s">
        <v>151</v>
      </c>
      <c r="AL198">
        <v>143.5</v>
      </c>
      <c r="AM198">
        <v>20091103</v>
      </c>
      <c r="AN198" t="s">
        <v>138</v>
      </c>
      <c r="AO198" t="s">
        <v>652</v>
      </c>
      <c r="AP198" t="s">
        <v>1234</v>
      </c>
      <c r="AQ198">
        <v>40</v>
      </c>
      <c r="AR198">
        <v>59.17</v>
      </c>
      <c r="AS198">
        <v>51.72</v>
      </c>
      <c r="AT198">
        <v>10.18</v>
      </c>
      <c r="AU198">
        <v>9.06</v>
      </c>
      <c r="AV198">
        <v>9.31</v>
      </c>
      <c r="AW198">
        <v>160</v>
      </c>
      <c r="AX198" t="s">
        <v>1275</v>
      </c>
      <c r="AY198">
        <v>40</v>
      </c>
      <c r="AZ198">
        <v>8.3000000000000007</v>
      </c>
      <c r="BA198">
        <v>7</v>
      </c>
      <c r="BB198">
        <v>15.3</v>
      </c>
      <c r="BC198">
        <v>0</v>
      </c>
      <c r="BD198">
        <v>3149</v>
      </c>
      <c r="BE198">
        <v>3175</v>
      </c>
      <c r="BF198">
        <v>3154.8</v>
      </c>
      <c r="BG198">
        <v>13.4</v>
      </c>
      <c r="BH198">
        <v>13.8</v>
      </c>
      <c r="BI198">
        <v>13.5</v>
      </c>
      <c r="BJ198">
        <v>2.2599999999999998</v>
      </c>
      <c r="BK198">
        <v>2.35</v>
      </c>
      <c r="BL198">
        <v>2.3199999999999998</v>
      </c>
      <c r="BM198">
        <v>3.1</v>
      </c>
      <c r="BN198">
        <v>8</v>
      </c>
      <c r="BO198">
        <v>7.7</v>
      </c>
      <c r="BP198" t="s">
        <v>168</v>
      </c>
      <c r="BQ198" t="s">
        <v>168</v>
      </c>
      <c r="BR198" t="s">
        <v>168</v>
      </c>
      <c r="BS198">
        <v>833</v>
      </c>
      <c r="BT198">
        <v>871</v>
      </c>
      <c r="BU198">
        <v>851</v>
      </c>
      <c r="BV198">
        <v>142.80000000000001</v>
      </c>
      <c r="BW198">
        <v>144.1</v>
      </c>
      <c r="BX198">
        <v>143.4</v>
      </c>
      <c r="BY198">
        <v>87.7</v>
      </c>
      <c r="BZ198">
        <v>88.3</v>
      </c>
      <c r="CA198">
        <v>88</v>
      </c>
      <c r="CB198">
        <v>93.2</v>
      </c>
      <c r="CC198">
        <v>94</v>
      </c>
      <c r="CD198">
        <v>93.5</v>
      </c>
      <c r="CE198">
        <v>5.3</v>
      </c>
      <c r="CF198">
        <v>5.7</v>
      </c>
      <c r="CG198">
        <v>5.5</v>
      </c>
      <c r="CH198">
        <v>23</v>
      </c>
      <c r="CI198">
        <v>28</v>
      </c>
      <c r="CJ198">
        <v>24.8</v>
      </c>
      <c r="CK198">
        <v>276</v>
      </c>
      <c r="CL198">
        <v>276</v>
      </c>
      <c r="CM198">
        <v>276</v>
      </c>
      <c r="CN198">
        <v>8.1</v>
      </c>
      <c r="CO198">
        <v>9.5</v>
      </c>
      <c r="CP198">
        <v>8.9</v>
      </c>
      <c r="CQ198">
        <v>0.1</v>
      </c>
      <c r="CR198">
        <v>0.5</v>
      </c>
      <c r="CS198">
        <v>0.3</v>
      </c>
      <c r="CT198">
        <v>0.45</v>
      </c>
      <c r="CU198">
        <v>0.55000000000000004</v>
      </c>
      <c r="CV198">
        <v>0.5</v>
      </c>
      <c r="CW198">
        <v>35</v>
      </c>
      <c r="CX198">
        <v>35</v>
      </c>
      <c r="CY198">
        <v>35</v>
      </c>
      <c r="CZ198">
        <v>167.1</v>
      </c>
      <c r="DA198">
        <v>254.9</v>
      </c>
      <c r="DB198">
        <v>232.5</v>
      </c>
      <c r="DC198">
        <v>1660</v>
      </c>
      <c r="DD198">
        <v>720</v>
      </c>
      <c r="DE198">
        <v>540</v>
      </c>
      <c r="DF198">
        <v>1680</v>
      </c>
      <c r="DG198">
        <v>6.0999999999999999E-2</v>
      </c>
      <c r="DH198">
        <v>6.0999999999999999E-2</v>
      </c>
      <c r="DI198">
        <v>6.0999999999999999E-2</v>
      </c>
      <c r="DJ198">
        <v>9.6500000000000002E-2</v>
      </c>
      <c r="DK198">
        <v>9.6500000000000002E-2</v>
      </c>
      <c r="DL198">
        <v>9.6500000000000002E-2</v>
      </c>
      <c r="DM198">
        <v>6.0999999999999999E-2</v>
      </c>
      <c r="DN198">
        <v>6.0999999999999999E-2</v>
      </c>
      <c r="DO198">
        <v>6.0999999999999999E-2</v>
      </c>
      <c r="DP198">
        <v>6.0999999999999999E-2</v>
      </c>
      <c r="DQ198">
        <v>6.6000000000000003E-2</v>
      </c>
      <c r="DR198">
        <v>6.3500000000000001E-2</v>
      </c>
      <c r="DS198">
        <v>7.3700000000000002E-2</v>
      </c>
      <c r="DT198">
        <v>7.3700000000000002E-2</v>
      </c>
      <c r="DU198">
        <v>7.3700000000000002E-2</v>
      </c>
      <c r="DV198">
        <v>0</v>
      </c>
      <c r="DW198">
        <v>2</v>
      </c>
      <c r="DX198">
        <v>3.8100000000000002E-2</v>
      </c>
      <c r="DY198" t="s">
        <v>1276</v>
      </c>
      <c r="DZ198" t="s">
        <v>1277</v>
      </c>
      <c r="EA198">
        <v>8252</v>
      </c>
      <c r="EB198">
        <v>8231</v>
      </c>
      <c r="EC198" t="s">
        <v>1278</v>
      </c>
      <c r="ED198" t="s">
        <v>403</v>
      </c>
      <c r="EE198" t="s">
        <v>142</v>
      </c>
      <c r="EF198">
        <v>11</v>
      </c>
      <c r="EG198">
        <v>20091105</v>
      </c>
      <c r="EH198" t="s">
        <v>718</v>
      </c>
      <c r="EI198">
        <v>150</v>
      </c>
      <c r="EJ198" t="s">
        <v>1233</v>
      </c>
    </row>
    <row r="199" spans="1:140">
      <c r="A199" t="s">
        <v>126</v>
      </c>
      <c r="B199">
        <v>4</v>
      </c>
      <c r="C199">
        <v>8.1</v>
      </c>
      <c r="D199">
        <v>71579</v>
      </c>
      <c r="E199" t="s">
        <v>144</v>
      </c>
      <c r="F199" t="s">
        <v>145</v>
      </c>
      <c r="G199">
        <v>20091108</v>
      </c>
      <c r="H199" t="s">
        <v>718</v>
      </c>
      <c r="I199" t="s">
        <v>236</v>
      </c>
      <c r="J199">
        <v>20091110</v>
      </c>
      <c r="K199">
        <v>20100508</v>
      </c>
      <c r="L199">
        <v>85</v>
      </c>
      <c r="N199" s="2">
        <f t="shared" si="88"/>
        <v>0</v>
      </c>
      <c r="O199" s="27">
        <f t="shared" si="89"/>
        <v>-8.6199999999999999E-2</v>
      </c>
      <c r="P199">
        <v>-8.6199999999999999E-2</v>
      </c>
      <c r="Q199">
        <f t="shared" si="90"/>
        <v>0.73944053010308253</v>
      </c>
      <c r="R199">
        <f t="shared" si="84"/>
        <v>-0.73944053010308253</v>
      </c>
      <c r="S199">
        <f t="shared" si="91"/>
        <v>-1.0320506626288533</v>
      </c>
      <c r="T199" s="36">
        <f t="shared" si="92"/>
        <v>29.949314544494793</v>
      </c>
      <c r="U199">
        <f t="shared" si="93"/>
        <v>0.73926528670369362</v>
      </c>
      <c r="V199" s="26">
        <f t="shared" si="85"/>
        <v>-0.73926528670369362</v>
      </c>
      <c r="W199" s="25">
        <f t="shared" si="94"/>
        <v>-1.0318316083796171</v>
      </c>
      <c r="X199" s="36">
        <f t="shared" si="95"/>
        <v>29.948473376177727</v>
      </c>
      <c r="Y199">
        <f t="shared" si="96"/>
        <v>-1.0318316083796171</v>
      </c>
      <c r="Z199">
        <f t="shared" si="86"/>
        <v>0</v>
      </c>
      <c r="AA199">
        <f t="shared" si="97"/>
        <v>0.73926528670369362</v>
      </c>
      <c r="AB199">
        <f t="shared" si="87"/>
        <v>0</v>
      </c>
      <c r="AC199">
        <f t="shared" si="98"/>
        <v>0</v>
      </c>
      <c r="AD199">
        <f t="shared" si="99"/>
        <v>0</v>
      </c>
      <c r="AE199">
        <f t="shared" si="100"/>
        <v>0</v>
      </c>
      <c r="AF199">
        <f t="shared" si="101"/>
        <v>0</v>
      </c>
      <c r="AG199" s="2">
        <f t="shared" si="102"/>
        <v>-1.734</v>
      </c>
      <c r="AH199" s="2">
        <f t="shared" si="103"/>
        <v>1.734</v>
      </c>
      <c r="AI199" s="2">
        <f t="shared" si="104"/>
        <v>-2.0659999999999998</v>
      </c>
      <c r="AJ199" s="2">
        <f t="shared" si="105"/>
        <v>2.0659999999999998</v>
      </c>
      <c r="AK199" t="s">
        <v>147</v>
      </c>
      <c r="AL199">
        <v>143.5</v>
      </c>
      <c r="AM199">
        <v>20091106</v>
      </c>
      <c r="AN199" t="s">
        <v>138</v>
      </c>
      <c r="AO199" t="s">
        <v>294</v>
      </c>
      <c r="AP199" t="s">
        <v>1234</v>
      </c>
      <c r="AQ199">
        <v>40</v>
      </c>
      <c r="AR199">
        <v>71.819999999999993</v>
      </c>
      <c r="AS199">
        <v>65.540000000000006</v>
      </c>
      <c r="AT199">
        <v>10.91</v>
      </c>
      <c r="AU199">
        <v>10.119999999999999</v>
      </c>
      <c r="AV199">
        <v>10.199999999999999</v>
      </c>
      <c r="AW199">
        <v>120</v>
      </c>
      <c r="AX199" t="s">
        <v>1279</v>
      </c>
      <c r="AY199">
        <v>40</v>
      </c>
      <c r="AZ199">
        <v>4.7</v>
      </c>
      <c r="BA199">
        <v>3.4</v>
      </c>
      <c r="BB199">
        <v>8.1</v>
      </c>
      <c r="BC199">
        <v>0</v>
      </c>
      <c r="BD199">
        <v>3148</v>
      </c>
      <c r="BE199">
        <v>3154</v>
      </c>
      <c r="BF199">
        <v>3150.4</v>
      </c>
      <c r="BG199">
        <v>13.4</v>
      </c>
      <c r="BH199">
        <v>13.6</v>
      </c>
      <c r="BI199">
        <v>13.5</v>
      </c>
      <c r="BJ199">
        <v>2.25</v>
      </c>
      <c r="BK199">
        <v>2.31</v>
      </c>
      <c r="BL199">
        <v>2.2799999999999998</v>
      </c>
      <c r="BM199">
        <v>7.1</v>
      </c>
      <c r="BN199">
        <v>7.6</v>
      </c>
      <c r="BO199">
        <v>7.4</v>
      </c>
      <c r="BP199" t="s">
        <v>168</v>
      </c>
      <c r="BQ199" t="s">
        <v>168</v>
      </c>
      <c r="BR199" t="s">
        <v>168</v>
      </c>
      <c r="BS199">
        <v>840</v>
      </c>
      <c r="BT199">
        <v>868</v>
      </c>
      <c r="BU199">
        <v>850</v>
      </c>
      <c r="BV199">
        <v>142.69999999999999</v>
      </c>
      <c r="BW199">
        <v>143.6</v>
      </c>
      <c r="BX199">
        <v>143.30000000000001</v>
      </c>
      <c r="BY199">
        <v>87.8</v>
      </c>
      <c r="BZ199">
        <v>88.3</v>
      </c>
      <c r="CA199">
        <v>88</v>
      </c>
      <c r="CB199">
        <v>93.3</v>
      </c>
      <c r="CC199">
        <v>93.8</v>
      </c>
      <c r="CD199">
        <v>93.6</v>
      </c>
      <c r="CE199">
        <v>5.4</v>
      </c>
      <c r="CF199">
        <v>5.7</v>
      </c>
      <c r="CG199">
        <v>5.5</v>
      </c>
      <c r="CH199">
        <v>25.2</v>
      </c>
      <c r="CI199">
        <v>30.8</v>
      </c>
      <c r="CJ199">
        <v>28</v>
      </c>
      <c r="CK199">
        <v>276</v>
      </c>
      <c r="CL199">
        <v>276</v>
      </c>
      <c r="CM199">
        <v>276</v>
      </c>
      <c r="CN199">
        <v>8.5</v>
      </c>
      <c r="CO199">
        <v>8.5</v>
      </c>
      <c r="CP199">
        <v>8.5</v>
      </c>
      <c r="CQ199">
        <v>0.1</v>
      </c>
      <c r="CR199">
        <v>0.2</v>
      </c>
      <c r="CS199">
        <v>0.2</v>
      </c>
      <c r="CT199">
        <v>0.5</v>
      </c>
      <c r="CU199">
        <v>0.5</v>
      </c>
      <c r="CV199">
        <v>0.5</v>
      </c>
      <c r="CW199">
        <v>35</v>
      </c>
      <c r="CX199">
        <v>35</v>
      </c>
      <c r="CY199">
        <v>35</v>
      </c>
      <c r="CZ199">
        <v>195.4</v>
      </c>
      <c r="DA199">
        <v>235</v>
      </c>
      <c r="DB199">
        <v>221.7</v>
      </c>
      <c r="DC199">
        <v>1660</v>
      </c>
      <c r="DD199">
        <v>720</v>
      </c>
      <c r="DE199">
        <v>540</v>
      </c>
      <c r="DF199">
        <v>1720</v>
      </c>
      <c r="DG199">
        <v>5.5899999999999998E-2</v>
      </c>
      <c r="DH199">
        <v>5.5899999999999998E-2</v>
      </c>
      <c r="DI199">
        <v>5.5899999999999998E-2</v>
      </c>
      <c r="DJ199">
        <v>8.6400000000000005E-2</v>
      </c>
      <c r="DK199">
        <v>8.6400000000000005E-2</v>
      </c>
      <c r="DL199">
        <v>8.6400000000000005E-2</v>
      </c>
      <c r="DM199">
        <v>6.0999999999999999E-2</v>
      </c>
      <c r="DN199">
        <v>6.0999999999999999E-2</v>
      </c>
      <c r="DO199">
        <v>6.0999999999999999E-2</v>
      </c>
      <c r="DP199">
        <v>6.0999999999999999E-2</v>
      </c>
      <c r="DQ199">
        <v>6.6000000000000003E-2</v>
      </c>
      <c r="DR199">
        <v>6.3500000000000001E-2</v>
      </c>
      <c r="DS199">
        <v>7.3700000000000002E-2</v>
      </c>
      <c r="DT199">
        <v>7.3700000000000002E-2</v>
      </c>
      <c r="DU199">
        <v>7.3700000000000002E-2</v>
      </c>
      <c r="DV199">
        <v>0</v>
      </c>
      <c r="DW199">
        <v>3</v>
      </c>
      <c r="DX199">
        <v>3.0499999999999999E-2</v>
      </c>
      <c r="DY199" t="s">
        <v>1276</v>
      </c>
      <c r="DZ199" t="s">
        <v>1277</v>
      </c>
      <c r="EA199">
        <v>8252</v>
      </c>
      <c r="EB199">
        <v>8231</v>
      </c>
      <c r="EC199" t="s">
        <v>1278</v>
      </c>
      <c r="ED199" t="s">
        <v>479</v>
      </c>
      <c r="EE199" t="s">
        <v>142</v>
      </c>
      <c r="EF199">
        <v>12</v>
      </c>
      <c r="EG199">
        <v>20091108</v>
      </c>
      <c r="EH199" t="s">
        <v>718</v>
      </c>
      <c r="EI199">
        <v>150</v>
      </c>
      <c r="EJ199" t="s">
        <v>1233</v>
      </c>
    </row>
    <row r="200" spans="1:140">
      <c r="A200" t="s">
        <v>126</v>
      </c>
      <c r="B200">
        <v>4</v>
      </c>
      <c r="C200">
        <v>11.6</v>
      </c>
      <c r="D200">
        <v>73321</v>
      </c>
      <c r="E200" t="s">
        <v>144</v>
      </c>
      <c r="F200" t="s">
        <v>145</v>
      </c>
      <c r="G200">
        <v>20091223</v>
      </c>
      <c r="H200" t="s">
        <v>943</v>
      </c>
      <c r="I200" t="s">
        <v>236</v>
      </c>
      <c r="J200">
        <v>20091223</v>
      </c>
      <c r="K200">
        <v>20100623</v>
      </c>
      <c r="L200">
        <v>86</v>
      </c>
      <c r="N200" s="2">
        <f t="shared" si="88"/>
        <v>0</v>
      </c>
      <c r="O200" s="27">
        <f t="shared" si="89"/>
        <v>1.4224000000000001</v>
      </c>
      <c r="P200">
        <v>1.4224000000000001</v>
      </c>
      <c r="Q200">
        <f t="shared" si="90"/>
        <v>0.87603242408246595</v>
      </c>
      <c r="R200">
        <f t="shared" si="84"/>
        <v>-0.87603242408246595</v>
      </c>
      <c r="S200">
        <f t="shared" si="91"/>
        <v>0.68295946989691758</v>
      </c>
      <c r="T200" s="36">
        <f t="shared" si="92"/>
        <v>30.604955635595836</v>
      </c>
      <c r="U200">
        <f t="shared" si="93"/>
        <v>0.87589222936295497</v>
      </c>
      <c r="V200" s="26">
        <f t="shared" si="85"/>
        <v>-0.87589222936295497</v>
      </c>
      <c r="W200" s="25">
        <f t="shared" si="94"/>
        <v>0.68313471329630648</v>
      </c>
      <c r="X200" s="36">
        <f t="shared" si="95"/>
        <v>30.604282700942182</v>
      </c>
      <c r="Y200">
        <f t="shared" si="96"/>
        <v>0.68313471329630648</v>
      </c>
      <c r="Z200">
        <f t="shared" si="86"/>
        <v>0</v>
      </c>
      <c r="AA200">
        <f t="shared" si="97"/>
        <v>0.87589222936295497</v>
      </c>
      <c r="AB200">
        <f t="shared" si="87"/>
        <v>0</v>
      </c>
      <c r="AC200">
        <f t="shared" si="98"/>
        <v>0</v>
      </c>
      <c r="AD200">
        <f t="shared" si="99"/>
        <v>0</v>
      </c>
      <c r="AE200">
        <f t="shared" si="100"/>
        <v>0</v>
      </c>
      <c r="AF200">
        <f t="shared" si="101"/>
        <v>0</v>
      </c>
      <c r="AG200" s="2">
        <f t="shared" si="102"/>
        <v>-1.734</v>
      </c>
      <c r="AH200" s="2">
        <f t="shared" si="103"/>
        <v>1.734</v>
      </c>
      <c r="AI200" s="2">
        <f t="shared" si="104"/>
        <v>-2.0659999999999998</v>
      </c>
      <c r="AJ200" s="2">
        <f t="shared" si="105"/>
        <v>2.0659999999999998</v>
      </c>
      <c r="AK200" t="s">
        <v>147</v>
      </c>
      <c r="AL200">
        <v>143.5</v>
      </c>
      <c r="AM200">
        <v>20091221</v>
      </c>
      <c r="AN200" t="s">
        <v>138</v>
      </c>
      <c r="AO200" t="s">
        <v>715</v>
      </c>
      <c r="AP200" t="s">
        <v>1290</v>
      </c>
      <c r="AQ200">
        <v>40</v>
      </c>
      <c r="AR200">
        <v>71.81</v>
      </c>
      <c r="AS200">
        <v>65.430000000000007</v>
      </c>
      <c r="AT200">
        <v>10.91</v>
      </c>
      <c r="AU200">
        <v>10.130000000000001</v>
      </c>
      <c r="AV200">
        <v>10.43</v>
      </c>
      <c r="AW200">
        <v>20</v>
      </c>
      <c r="AX200" t="s">
        <v>1291</v>
      </c>
      <c r="AY200">
        <v>40</v>
      </c>
      <c r="AZ200">
        <v>5.2</v>
      </c>
      <c r="BA200">
        <v>6.4</v>
      </c>
      <c r="BB200">
        <v>11.6</v>
      </c>
      <c r="BC200">
        <v>0</v>
      </c>
      <c r="BD200">
        <v>3143</v>
      </c>
      <c r="BE200">
        <v>3155</v>
      </c>
      <c r="BF200">
        <v>3147.1</v>
      </c>
      <c r="BG200">
        <v>13.2</v>
      </c>
      <c r="BH200">
        <v>13.5</v>
      </c>
      <c r="BI200">
        <v>13.3</v>
      </c>
      <c r="BJ200">
        <v>2.2200000000000002</v>
      </c>
      <c r="BK200">
        <v>2.2599999999999998</v>
      </c>
      <c r="BL200">
        <v>2.2400000000000002</v>
      </c>
      <c r="BM200">
        <v>5.3</v>
      </c>
      <c r="BN200">
        <v>6.1</v>
      </c>
      <c r="BO200">
        <v>5.7</v>
      </c>
      <c r="BP200" t="s">
        <v>168</v>
      </c>
      <c r="BQ200" t="s">
        <v>168</v>
      </c>
      <c r="BR200" t="s">
        <v>168</v>
      </c>
      <c r="BS200">
        <v>831</v>
      </c>
      <c r="BT200">
        <v>871</v>
      </c>
      <c r="BU200">
        <v>843</v>
      </c>
      <c r="BV200">
        <v>142.69999999999999</v>
      </c>
      <c r="BW200">
        <v>143.9</v>
      </c>
      <c r="BX200">
        <v>143.30000000000001</v>
      </c>
      <c r="BY200">
        <v>88.1</v>
      </c>
      <c r="BZ200">
        <v>88.5</v>
      </c>
      <c r="CA200">
        <v>88.2</v>
      </c>
      <c r="CB200">
        <v>93.6</v>
      </c>
      <c r="CC200">
        <v>94.1</v>
      </c>
      <c r="CD200">
        <v>93.8</v>
      </c>
      <c r="CE200">
        <v>5.4</v>
      </c>
      <c r="CF200">
        <v>5.8</v>
      </c>
      <c r="CG200">
        <v>5.6</v>
      </c>
      <c r="CH200">
        <v>27.6</v>
      </c>
      <c r="CI200">
        <v>30.9</v>
      </c>
      <c r="CJ200">
        <v>29.5</v>
      </c>
      <c r="CK200">
        <v>276</v>
      </c>
      <c r="CL200">
        <v>276</v>
      </c>
      <c r="CM200">
        <v>276</v>
      </c>
      <c r="CN200">
        <v>11.5</v>
      </c>
      <c r="CO200">
        <v>11.9</v>
      </c>
      <c r="CP200">
        <v>11.6</v>
      </c>
      <c r="CQ200">
        <v>0.3</v>
      </c>
      <c r="CR200">
        <v>0.7</v>
      </c>
      <c r="CS200">
        <v>0.4</v>
      </c>
      <c r="CT200">
        <v>0.5</v>
      </c>
      <c r="CU200">
        <v>0.5</v>
      </c>
      <c r="CV200">
        <v>0.5</v>
      </c>
      <c r="CW200">
        <v>35</v>
      </c>
      <c r="CX200">
        <v>35</v>
      </c>
      <c r="CY200">
        <v>35</v>
      </c>
      <c r="CZ200">
        <v>379.4</v>
      </c>
      <c r="DA200">
        <v>640</v>
      </c>
      <c r="DB200">
        <v>450.3</v>
      </c>
      <c r="DC200">
        <v>1660</v>
      </c>
      <c r="DD200">
        <v>720</v>
      </c>
      <c r="DE200">
        <v>540</v>
      </c>
      <c r="DF200">
        <v>1820</v>
      </c>
      <c r="DG200">
        <v>6.0999999999999999E-2</v>
      </c>
      <c r="DH200">
        <v>6.0999999999999999E-2</v>
      </c>
      <c r="DI200">
        <v>6.0999999999999999E-2</v>
      </c>
      <c r="DJ200">
        <v>9.9099999999999994E-2</v>
      </c>
      <c r="DK200">
        <v>9.9099999999999994E-2</v>
      </c>
      <c r="DL200">
        <v>9.9099999999999994E-2</v>
      </c>
      <c r="DM200">
        <v>6.3500000000000001E-2</v>
      </c>
      <c r="DN200">
        <v>6.3500000000000001E-2</v>
      </c>
      <c r="DO200">
        <v>6.3500000000000001E-2</v>
      </c>
      <c r="DP200">
        <v>5.33E-2</v>
      </c>
      <c r="DQ200">
        <v>5.8400000000000001E-2</v>
      </c>
      <c r="DR200">
        <v>5.5899999999999998E-2</v>
      </c>
      <c r="DS200">
        <v>6.8599999999999994E-2</v>
      </c>
      <c r="DT200">
        <v>7.3700000000000002E-2</v>
      </c>
      <c r="DU200">
        <v>7.1099999999999997E-2</v>
      </c>
      <c r="DV200">
        <v>0</v>
      </c>
      <c r="DW200">
        <v>10</v>
      </c>
      <c r="DX200">
        <v>3.8100000000000002E-2</v>
      </c>
      <c r="DY200" t="s">
        <v>1292</v>
      </c>
      <c r="DZ200" t="s">
        <v>1293</v>
      </c>
      <c r="EA200">
        <v>8252</v>
      </c>
      <c r="EB200">
        <v>8231</v>
      </c>
      <c r="EC200">
        <v>1153</v>
      </c>
      <c r="ED200" t="s">
        <v>403</v>
      </c>
      <c r="EE200" t="s">
        <v>142</v>
      </c>
      <c r="EF200">
        <v>1</v>
      </c>
      <c r="EG200">
        <v>20091223</v>
      </c>
      <c r="EH200" t="s">
        <v>943</v>
      </c>
      <c r="EI200">
        <v>314</v>
      </c>
      <c r="EJ200" t="s">
        <v>1233</v>
      </c>
    </row>
    <row r="201" spans="1:140">
      <c r="N201" s="38">
        <f>SUM(N115:N200)</f>
        <v>16</v>
      </c>
      <c r="S201" s="18">
        <f>AVERAGE(S115:S200)</f>
        <v>-3.6018819839925761E-2</v>
      </c>
      <c r="W201" s="18">
        <f>AVERAGE(W115:W200)</f>
        <v>4.2373579226528423E-2</v>
      </c>
      <c r="Z201" s="18">
        <f>SUM(Z115:Z200)</f>
        <v>7</v>
      </c>
      <c r="AB201" s="18">
        <f>SUM(AB115:AB200)</f>
        <v>5</v>
      </c>
      <c r="AC201" s="21">
        <f t="shared" ref="AC201:AF201" si="106">SUM(AC115:AC200)</f>
        <v>16</v>
      </c>
      <c r="AD201" s="21">
        <f t="shared" si="106"/>
        <v>27</v>
      </c>
      <c r="AE201" s="18">
        <f t="shared" si="106"/>
        <v>9</v>
      </c>
      <c r="AF201" s="18">
        <f t="shared" si="106"/>
        <v>16</v>
      </c>
    </row>
    <row r="202" spans="1:140">
      <c r="S202" s="17">
        <f>T$2+S201*T$3</f>
        <v>26.227109664768356</v>
      </c>
      <c r="W202" s="17">
        <f>X$2+W201*X$3</f>
        <v>26.603393180287334</v>
      </c>
      <c r="AC202" s="18">
        <f>AC201-AB201</f>
        <v>11</v>
      </c>
    </row>
    <row r="203" spans="1:140">
      <c r="S203" s="18">
        <f>STDEV(S115:S200)</f>
        <v>1.3671472567583822</v>
      </c>
      <c r="W203" s="18">
        <f>STDEV(W115:W200)</f>
        <v>1.2268449708206304</v>
      </c>
    </row>
    <row r="204" spans="1:140">
      <c r="S204" s="18">
        <f>SQRT(S201^2+S203^2)</f>
        <v>1.367621649815705</v>
      </c>
      <c r="W204" s="18">
        <f>SQRT(W201^2+W203^2)</f>
        <v>1.2275765160039271</v>
      </c>
    </row>
    <row r="207" spans="1:140">
      <c r="Q207">
        <v>0</v>
      </c>
      <c r="R207">
        <v>0</v>
      </c>
      <c r="U207">
        <f>AVERAGE(P208:P210)</f>
        <v>-0.63726666666666665</v>
      </c>
      <c r="V207">
        <f>-U207</f>
        <v>0.63726666666666665</v>
      </c>
      <c r="AA207">
        <f>AVERAGE(P208:P210)</f>
        <v>-0.63726666666666665</v>
      </c>
    </row>
    <row r="208" spans="1:140">
      <c r="A208" t="s">
        <v>197</v>
      </c>
      <c r="B208">
        <v>1</v>
      </c>
      <c r="C208">
        <v>9</v>
      </c>
      <c r="D208">
        <v>21886</v>
      </c>
      <c r="E208" t="s">
        <v>144</v>
      </c>
      <c r="F208" t="s">
        <v>145</v>
      </c>
      <c r="G208">
        <v>19981017</v>
      </c>
      <c r="H208" t="s">
        <v>219</v>
      </c>
      <c r="I208" t="s">
        <v>130</v>
      </c>
      <c r="J208">
        <v>19981028</v>
      </c>
      <c r="K208" t="s">
        <v>131</v>
      </c>
      <c r="L208">
        <v>1</v>
      </c>
      <c r="N208" s="2">
        <f t="shared" ref="N208:N211" si="107">IF(ABS(P208)&gt;=N$3,1,0)</f>
        <v>0</v>
      </c>
      <c r="O208" s="27">
        <f t="shared" ref="O208:O211" si="108">IF(ABS(P208-U207)&lt;=AB$3,P208,IF(ABS(P208-P209)&lt;=O$3,P208,IF(AND(P208&gt;=U207,(P208-P209)&gt;O$3),O$3+U207,IF(AND(P208&lt;U207,(P208-P209)&lt;-O$3),-O$3+U207,"error"))))</f>
        <v>0.32350000000000001</v>
      </c>
      <c r="P208">
        <v>0.32350000000000001</v>
      </c>
      <c r="Q208">
        <f t="shared" ref="Q208" si="109">P208*Q$3+(1-Q$3)*Q207</f>
        <v>6.4700000000000008E-2</v>
      </c>
      <c r="R208">
        <f t="shared" ref="R208:R211" si="110">IF(ABS(Q208)&gt;=R$3*R$2,-Q208,0)</f>
        <v>0</v>
      </c>
      <c r="S208">
        <f t="shared" ref="S208" si="111">P208+R207</f>
        <v>0.32350000000000001</v>
      </c>
      <c r="T208" s="36">
        <f t="shared" ref="T208" si="112">IF(R208=0,T$2,T$2+Q208*T$3)</f>
        <v>26.4</v>
      </c>
      <c r="U208">
        <f t="shared" ref="U208" si="113">U$3*O208+(1-U$3)*U207</f>
        <v>-0.44511333333333336</v>
      </c>
      <c r="V208" s="26">
        <f t="shared" ref="V208:V211" si="114">-U208</f>
        <v>0.44511333333333336</v>
      </c>
      <c r="W208" s="25">
        <f t="shared" ref="W208" si="115">O208+V207</f>
        <v>0.96076666666666666</v>
      </c>
      <c r="X208" s="36">
        <f t="shared" ref="X208" si="116">IF(V208=0,X$2,X$2+U208*X$3)</f>
        <v>24.263455999999998</v>
      </c>
      <c r="Y208">
        <f t="shared" ref="Y208" si="117">O208-U207</f>
        <v>0.96076666666666666</v>
      </c>
      <c r="Z208">
        <f t="shared" ref="Z208:Z211" si="118">IF(ABS(P208-AA207)&gt;Z$3,1,0)</f>
        <v>0</v>
      </c>
      <c r="AA208">
        <f t="shared" ref="AA208" si="119">P208*AA$3+(1-AA$3)*AA207</f>
        <v>-0.44511333333333336</v>
      </c>
      <c r="AB208">
        <f t="shared" ref="AB208:AB211" si="120">IF(ABS(Y208)&gt;AB$3,1,0)</f>
        <v>0</v>
      </c>
      <c r="AC208">
        <f t="shared" ref="AC208" si="121">IF(ABS(Y208)&gt;AC$3,1,0)</f>
        <v>0</v>
      </c>
      <c r="AD208">
        <f t="shared" ref="AD208" si="122">IF(ABS(Y208)&gt;AD$3,1,0)</f>
        <v>0</v>
      </c>
      <c r="AE208">
        <f t="shared" ref="AE208" si="123">IF(AB207+AC207=0,IF(ABS(Y208)&lt;=AE$2,IF(ABS(U208)&lt;=AE$3,1,0),0),0)</f>
        <v>0</v>
      </c>
      <c r="AF208">
        <f t="shared" ref="AF208" si="124">IF(AB207+AC207=0,IF(ABS(Y208)&lt;=AF$2,IF(ABS(U208)&lt;=AF$3,1,0),0),0)</f>
        <v>0</v>
      </c>
      <c r="AG208" s="2">
        <f t="shared" ref="AG208" si="125">-AC$3</f>
        <v>-1.734</v>
      </c>
      <c r="AH208" s="2">
        <f t="shared" ref="AH208" si="126">AC$3</f>
        <v>1.734</v>
      </c>
      <c r="AI208" s="2">
        <f t="shared" ref="AI208" si="127">-AB$3</f>
        <v>-2.0659999999999998</v>
      </c>
      <c r="AJ208" s="2">
        <f t="shared" ref="AJ208" si="128">AB$3</f>
        <v>2.0659999999999998</v>
      </c>
      <c r="AK208" t="s">
        <v>220</v>
      </c>
      <c r="AL208">
        <v>143.5</v>
      </c>
      <c r="AM208">
        <v>19981015</v>
      </c>
      <c r="AN208" t="s">
        <v>138</v>
      </c>
      <c r="AO208" t="s">
        <v>211</v>
      </c>
      <c r="AP208">
        <v>9806249</v>
      </c>
      <c r="AQ208">
        <v>40</v>
      </c>
      <c r="AR208">
        <v>72.11</v>
      </c>
      <c r="AS208">
        <v>67.39</v>
      </c>
      <c r="AT208">
        <v>10.81</v>
      </c>
      <c r="AU208">
        <v>10.26</v>
      </c>
      <c r="AV208">
        <v>10.49</v>
      </c>
      <c r="AW208">
        <v>336</v>
      </c>
      <c r="AX208" t="s">
        <v>221</v>
      </c>
      <c r="AY208">
        <v>40</v>
      </c>
      <c r="AZ208">
        <v>4.3</v>
      </c>
      <c r="BA208">
        <v>4.7</v>
      </c>
      <c r="BB208">
        <v>9</v>
      </c>
      <c r="BC208">
        <v>9</v>
      </c>
      <c r="BD208">
        <v>3148</v>
      </c>
      <c r="BE208">
        <v>3155</v>
      </c>
      <c r="BF208">
        <v>3152</v>
      </c>
      <c r="BG208">
        <v>13.4</v>
      </c>
      <c r="BH208">
        <v>13.7</v>
      </c>
      <c r="BI208">
        <v>13.5</v>
      </c>
      <c r="BJ208">
        <v>2.2200000000000002</v>
      </c>
      <c r="BK208">
        <v>2.29</v>
      </c>
      <c r="BL208">
        <v>2.25</v>
      </c>
      <c r="BM208">
        <v>4704.3</v>
      </c>
      <c r="BN208">
        <v>5661</v>
      </c>
      <c r="BO208">
        <v>5040.8999999999996</v>
      </c>
      <c r="BP208">
        <v>2100</v>
      </c>
      <c r="BQ208">
        <v>2350</v>
      </c>
      <c r="BR208">
        <v>2280</v>
      </c>
      <c r="BS208">
        <v>843</v>
      </c>
      <c r="BT208">
        <v>852</v>
      </c>
      <c r="BU208">
        <v>849</v>
      </c>
      <c r="BV208">
        <v>143.1</v>
      </c>
      <c r="BW208">
        <v>143.80000000000001</v>
      </c>
      <c r="BX208">
        <v>143.5</v>
      </c>
      <c r="BY208">
        <v>87.7</v>
      </c>
      <c r="BZ208">
        <v>88.6</v>
      </c>
      <c r="CA208">
        <v>88.2</v>
      </c>
      <c r="CB208">
        <v>93.2</v>
      </c>
      <c r="CC208">
        <v>93.9</v>
      </c>
      <c r="CD208">
        <v>93.5</v>
      </c>
      <c r="CE208">
        <v>4.8</v>
      </c>
      <c r="CF208">
        <v>6.2</v>
      </c>
      <c r="CG208">
        <v>5.3</v>
      </c>
      <c r="CH208">
        <v>27.1</v>
      </c>
      <c r="CI208">
        <v>32.9</v>
      </c>
      <c r="CJ208">
        <v>29</v>
      </c>
      <c r="CK208">
        <v>276</v>
      </c>
      <c r="CL208">
        <v>276</v>
      </c>
      <c r="CM208">
        <v>276</v>
      </c>
      <c r="CN208">
        <v>6.1</v>
      </c>
      <c r="CO208">
        <v>8.4</v>
      </c>
      <c r="CP208">
        <v>7.8</v>
      </c>
      <c r="CQ208">
        <v>1.7</v>
      </c>
      <c r="CR208">
        <v>2</v>
      </c>
      <c r="CS208">
        <v>2</v>
      </c>
      <c r="CT208">
        <v>0.5</v>
      </c>
      <c r="CU208">
        <v>0.6</v>
      </c>
      <c r="CV208">
        <v>0.6</v>
      </c>
      <c r="CW208">
        <v>35</v>
      </c>
      <c r="CX208">
        <v>35</v>
      </c>
      <c r="CY208">
        <v>35</v>
      </c>
      <c r="CZ208">
        <v>1.6</v>
      </c>
      <c r="DA208">
        <v>3.1</v>
      </c>
      <c r="DB208">
        <v>2.9</v>
      </c>
      <c r="DC208">
        <v>1600</v>
      </c>
      <c r="DD208">
        <v>730</v>
      </c>
      <c r="DE208">
        <v>441</v>
      </c>
      <c r="DF208">
        <v>1553</v>
      </c>
      <c r="DG208">
        <v>6.8599999999999994E-2</v>
      </c>
      <c r="DH208">
        <v>6.8599999999999994E-2</v>
      </c>
      <c r="DI208">
        <v>6.8599999999999994E-2</v>
      </c>
      <c r="DJ208">
        <v>0.1118</v>
      </c>
      <c r="DK208">
        <v>0.1118</v>
      </c>
      <c r="DL208">
        <v>0.1118</v>
      </c>
      <c r="DM208">
        <v>6.6000000000000003E-2</v>
      </c>
      <c r="DN208">
        <v>7.6200000000000004E-2</v>
      </c>
      <c r="DO208">
        <v>7.1099999999999997E-2</v>
      </c>
      <c r="DP208">
        <v>5.33E-2</v>
      </c>
      <c r="DQ208">
        <v>6.3500000000000001E-2</v>
      </c>
      <c r="DR208">
        <v>5.8400000000000001E-2</v>
      </c>
      <c r="DS208">
        <v>5.0799999999999998E-2</v>
      </c>
      <c r="DT208">
        <v>5.5899999999999998E-2</v>
      </c>
      <c r="DU208">
        <v>5.2699999999999997E-2</v>
      </c>
      <c r="DV208">
        <v>7.6E-3</v>
      </c>
      <c r="DW208">
        <v>34</v>
      </c>
      <c r="DX208">
        <v>5.5899999999999998E-2</v>
      </c>
      <c r="DY208" t="s">
        <v>216</v>
      </c>
      <c r="DZ208" t="s">
        <v>217</v>
      </c>
      <c r="EA208" t="s">
        <v>217</v>
      </c>
      <c r="EB208" t="s">
        <v>217</v>
      </c>
      <c r="EC208" t="s">
        <v>218</v>
      </c>
      <c r="ED208">
        <v>9809.2404999999999</v>
      </c>
      <c r="EE208">
        <v>8061</v>
      </c>
      <c r="EF208">
        <v>947</v>
      </c>
      <c r="EG208">
        <v>19981017</v>
      </c>
      <c r="EH208" t="s">
        <v>219</v>
      </c>
      <c r="EI208">
        <v>221</v>
      </c>
      <c r="EJ208" t="s">
        <v>143</v>
      </c>
    </row>
    <row r="209" spans="1:140">
      <c r="A209" t="s">
        <v>197</v>
      </c>
      <c r="B209">
        <v>1</v>
      </c>
      <c r="C209">
        <v>4.9000000000000004</v>
      </c>
      <c r="D209">
        <v>24744</v>
      </c>
      <c r="E209" t="s">
        <v>144</v>
      </c>
      <c r="F209" t="s">
        <v>145</v>
      </c>
      <c r="G209">
        <v>19981106</v>
      </c>
      <c r="H209" t="s">
        <v>227</v>
      </c>
      <c r="I209" t="s">
        <v>130</v>
      </c>
      <c r="J209">
        <v>19981110</v>
      </c>
      <c r="K209" t="s">
        <v>131</v>
      </c>
      <c r="L209">
        <v>2</v>
      </c>
      <c r="N209" s="2">
        <f t="shared" si="107"/>
        <v>0</v>
      </c>
      <c r="O209" s="27">
        <f t="shared" si="108"/>
        <v>-0.88239999999999996</v>
      </c>
      <c r="P209">
        <v>-0.88239999999999996</v>
      </c>
      <c r="Q209">
        <f t="shared" ref="Q209:Q211" si="129">P209*Q$3+(1-Q$3)*Q208</f>
        <v>-0.12472</v>
      </c>
      <c r="R209">
        <f t="shared" si="110"/>
        <v>0</v>
      </c>
      <c r="S209">
        <f t="shared" ref="S209:S211" si="130">P209+R208</f>
        <v>-0.88239999999999996</v>
      </c>
      <c r="T209" s="36">
        <f t="shared" ref="T209:T211" si="131">IF(R209=0,T$2,T$2+Q209*T$3)</f>
        <v>26.4</v>
      </c>
      <c r="U209">
        <f t="shared" ref="U209:U211" si="132">U$3*O209+(1-U$3)*U208</f>
        <v>-0.53257066666666675</v>
      </c>
      <c r="V209" s="26">
        <f t="shared" si="114"/>
        <v>0.53257066666666675</v>
      </c>
      <c r="W209" s="25">
        <f t="shared" ref="W209:W211" si="133">O209+V208</f>
        <v>-0.4372866666666666</v>
      </c>
      <c r="X209" s="36">
        <f t="shared" ref="X209:X211" si="134">IF(V209=0,X$2,X$2+U209*X$3)</f>
        <v>23.843660799999999</v>
      </c>
      <c r="Y209">
        <f t="shared" ref="Y209:Y211" si="135">O209-U208</f>
        <v>-0.4372866666666666</v>
      </c>
      <c r="Z209">
        <f t="shared" si="118"/>
        <v>0</v>
      </c>
      <c r="AA209">
        <f t="shared" ref="AA209:AA211" si="136">P209*AA$3+(1-AA$3)*AA208</f>
        <v>-0.53257066666666675</v>
      </c>
      <c r="AB209">
        <f t="shared" si="120"/>
        <v>0</v>
      </c>
      <c r="AC209">
        <f t="shared" ref="AC209:AC211" si="137">IF(ABS(Y209)&gt;AC$3,1,0)</f>
        <v>0</v>
      </c>
      <c r="AD209">
        <f t="shared" ref="AD209:AD211" si="138">IF(ABS(Y209)&gt;AD$3,1,0)</f>
        <v>0</v>
      </c>
      <c r="AE209">
        <f t="shared" ref="AE209:AE211" si="139">IF(AB208+AC208=0,IF(ABS(Y209)&lt;=AE$2,IF(ABS(U209)&lt;=AE$3,1,0),0),0)</f>
        <v>0</v>
      </c>
      <c r="AF209">
        <f t="shared" ref="AF209:AF211" si="140">IF(AB208+AC208=0,IF(ABS(Y209)&lt;=AF$2,IF(ABS(U209)&lt;=AF$3,1,0),0),0)</f>
        <v>1</v>
      </c>
      <c r="AG209" s="2">
        <f t="shared" ref="AG209:AG211" si="141">-AC$3</f>
        <v>-1.734</v>
      </c>
      <c r="AH209" s="2">
        <f t="shared" ref="AH209:AH211" si="142">AC$3</f>
        <v>1.734</v>
      </c>
      <c r="AI209" s="2">
        <f t="shared" ref="AI209:AI211" si="143">-AB$3</f>
        <v>-2.0659999999999998</v>
      </c>
      <c r="AJ209" s="2">
        <f t="shared" ref="AJ209:AJ211" si="144">AB$3</f>
        <v>2.0659999999999998</v>
      </c>
      <c r="AK209" t="s">
        <v>220</v>
      </c>
      <c r="AL209">
        <v>143.5</v>
      </c>
      <c r="AM209">
        <v>19981105</v>
      </c>
      <c r="AN209" t="s">
        <v>138</v>
      </c>
      <c r="AO209" t="s">
        <v>228</v>
      </c>
      <c r="AP209" t="s">
        <v>203</v>
      </c>
      <c r="AQ209">
        <v>40</v>
      </c>
      <c r="AR209">
        <v>65.569999999999993</v>
      </c>
      <c r="AS209">
        <v>68.56</v>
      </c>
      <c r="AT209">
        <v>10.88</v>
      </c>
      <c r="AU209">
        <v>10.42</v>
      </c>
      <c r="AV209">
        <v>10.47</v>
      </c>
      <c r="AW209">
        <v>636</v>
      </c>
      <c r="AX209" t="s">
        <v>229</v>
      </c>
      <c r="AY209">
        <v>40</v>
      </c>
      <c r="AZ209">
        <v>2.7</v>
      </c>
      <c r="BA209">
        <v>2.2000000000000002</v>
      </c>
      <c r="BB209">
        <v>4.9000000000000004</v>
      </c>
      <c r="BC209">
        <v>4.9000000000000004</v>
      </c>
      <c r="BD209">
        <v>3148</v>
      </c>
      <c r="BE209">
        <v>3156</v>
      </c>
      <c r="BF209">
        <v>3150</v>
      </c>
      <c r="BG209">
        <v>13.1</v>
      </c>
      <c r="BH209">
        <v>13.4</v>
      </c>
      <c r="BI209">
        <v>13.3</v>
      </c>
      <c r="BJ209">
        <v>2.21</v>
      </c>
      <c r="BK209">
        <v>2.2599999999999998</v>
      </c>
      <c r="BL209">
        <v>2.2400000000000002</v>
      </c>
      <c r="BM209">
        <v>4552.8999999999996</v>
      </c>
      <c r="BN209">
        <v>4770.3</v>
      </c>
      <c r="BO209">
        <v>4676.8</v>
      </c>
      <c r="BP209">
        <v>2200</v>
      </c>
      <c r="BQ209">
        <v>2350</v>
      </c>
      <c r="BR209">
        <v>2295</v>
      </c>
      <c r="BS209">
        <v>841</v>
      </c>
      <c r="BT209">
        <v>858</v>
      </c>
      <c r="BU209">
        <v>849</v>
      </c>
      <c r="BV209">
        <v>143.30000000000001</v>
      </c>
      <c r="BW209">
        <v>143.80000000000001</v>
      </c>
      <c r="BX209">
        <v>143.5</v>
      </c>
      <c r="BY209">
        <v>87.9</v>
      </c>
      <c r="BZ209">
        <v>88.6</v>
      </c>
      <c r="CA209">
        <v>88.3</v>
      </c>
      <c r="CB209">
        <v>93.3</v>
      </c>
      <c r="CC209">
        <v>94.1</v>
      </c>
      <c r="CD209">
        <v>93.7</v>
      </c>
      <c r="CE209">
        <v>5.2</v>
      </c>
      <c r="CF209">
        <v>5.6</v>
      </c>
      <c r="CG209">
        <v>5.4</v>
      </c>
      <c r="CH209">
        <v>25.8</v>
      </c>
      <c r="CI209">
        <v>30.4</v>
      </c>
      <c r="CJ209">
        <v>28.1</v>
      </c>
      <c r="CK209">
        <v>276</v>
      </c>
      <c r="CL209">
        <v>276</v>
      </c>
      <c r="CM209">
        <v>276</v>
      </c>
      <c r="CN209">
        <v>10.1</v>
      </c>
      <c r="CO209">
        <v>10.5</v>
      </c>
      <c r="CP209">
        <v>10.199999999999999</v>
      </c>
      <c r="CQ209">
        <v>2</v>
      </c>
      <c r="CR209">
        <v>2.7</v>
      </c>
      <c r="CS209">
        <v>2.2999999999999998</v>
      </c>
      <c r="CT209">
        <v>0.4</v>
      </c>
      <c r="CU209">
        <v>0.6</v>
      </c>
      <c r="CV209">
        <v>0.5</v>
      </c>
      <c r="CW209">
        <v>35</v>
      </c>
      <c r="CX209">
        <v>35</v>
      </c>
      <c r="CY209">
        <v>35</v>
      </c>
      <c r="CZ209">
        <v>3.8</v>
      </c>
      <c r="DA209">
        <v>5.6</v>
      </c>
      <c r="DB209">
        <v>4.5999999999999996</v>
      </c>
      <c r="DC209">
        <v>1660</v>
      </c>
      <c r="DD209">
        <v>787</v>
      </c>
      <c r="DE209">
        <v>424</v>
      </c>
      <c r="DF209">
        <v>1387</v>
      </c>
      <c r="DG209">
        <v>6.6000000000000003E-2</v>
      </c>
      <c r="DH209">
        <v>8.1299999999999997E-2</v>
      </c>
      <c r="DI209">
        <v>7.3700000000000002E-2</v>
      </c>
      <c r="DJ209">
        <v>7.8700000000000006E-2</v>
      </c>
      <c r="DK209">
        <v>8.8900000000000007E-2</v>
      </c>
      <c r="DL209">
        <v>8.3799999999999999E-2</v>
      </c>
      <c r="DM209">
        <v>6.3500000000000001E-2</v>
      </c>
      <c r="DN209">
        <v>7.6200000000000004E-2</v>
      </c>
      <c r="DO209">
        <v>6.9199999999999998E-2</v>
      </c>
      <c r="DP209">
        <v>6.3500000000000001E-2</v>
      </c>
      <c r="DQ209">
        <v>7.3700000000000002E-2</v>
      </c>
      <c r="DR209">
        <v>6.7299999999999999E-2</v>
      </c>
      <c r="DS209">
        <v>5.5899999999999998E-2</v>
      </c>
      <c r="DT209">
        <v>6.6000000000000003E-2</v>
      </c>
      <c r="DU209">
        <v>6.2199999999999998E-2</v>
      </c>
      <c r="DV209">
        <v>1.2699999999999999E-2</v>
      </c>
      <c r="DW209">
        <v>36</v>
      </c>
      <c r="DX209">
        <v>6.2300000000000001E-2</v>
      </c>
      <c r="DY209" t="s">
        <v>216</v>
      </c>
      <c r="DZ209" t="s">
        <v>217</v>
      </c>
      <c r="EA209" t="s">
        <v>217</v>
      </c>
      <c r="EB209" t="s">
        <v>217</v>
      </c>
      <c r="EC209" t="s">
        <v>218</v>
      </c>
      <c r="ED209">
        <v>9708.2404999999999</v>
      </c>
      <c r="EE209">
        <v>980923</v>
      </c>
      <c r="EF209">
        <v>949</v>
      </c>
      <c r="EG209">
        <v>19981106</v>
      </c>
      <c r="EH209" t="s">
        <v>227</v>
      </c>
      <c r="EI209">
        <v>221</v>
      </c>
      <c r="EJ209" t="s">
        <v>143</v>
      </c>
    </row>
    <row r="210" spans="1:140">
      <c r="A210" t="s">
        <v>197</v>
      </c>
      <c r="B210">
        <v>1</v>
      </c>
      <c r="C210">
        <v>15</v>
      </c>
      <c r="D210">
        <v>33543</v>
      </c>
      <c r="E210">
        <v>1006</v>
      </c>
      <c r="F210" t="s">
        <v>145</v>
      </c>
      <c r="G210">
        <v>19981112</v>
      </c>
      <c r="H210" t="s">
        <v>152</v>
      </c>
      <c r="I210" t="s">
        <v>130</v>
      </c>
      <c r="J210">
        <v>19981117</v>
      </c>
      <c r="K210" t="s">
        <v>131</v>
      </c>
      <c r="L210">
        <v>3</v>
      </c>
      <c r="N210" s="2">
        <f t="shared" si="107"/>
        <v>0</v>
      </c>
      <c r="O210" s="27">
        <f t="shared" si="108"/>
        <v>-1.3529</v>
      </c>
      <c r="P210">
        <v>-1.3529</v>
      </c>
      <c r="Q210">
        <f t="shared" si="129"/>
        <v>-0.37035600000000002</v>
      </c>
      <c r="R210">
        <f t="shared" si="110"/>
        <v>0</v>
      </c>
      <c r="S210">
        <f t="shared" si="130"/>
        <v>-1.3529</v>
      </c>
      <c r="T210" s="36">
        <f t="shared" si="131"/>
        <v>26.4</v>
      </c>
      <c r="U210">
        <f t="shared" si="132"/>
        <v>-0.69663653333333342</v>
      </c>
      <c r="V210" s="26">
        <f t="shared" si="114"/>
        <v>0.69663653333333342</v>
      </c>
      <c r="W210" s="25">
        <f t="shared" si="133"/>
        <v>-0.82032933333333324</v>
      </c>
      <c r="X210" s="36">
        <f t="shared" si="134"/>
        <v>23.056144639999999</v>
      </c>
      <c r="Y210">
        <f t="shared" si="135"/>
        <v>-0.82032933333333324</v>
      </c>
      <c r="Z210">
        <f t="shared" si="118"/>
        <v>0</v>
      </c>
      <c r="AA210">
        <f t="shared" si="136"/>
        <v>-0.69663653333333342</v>
      </c>
      <c r="AB210">
        <f t="shared" si="120"/>
        <v>0</v>
      </c>
      <c r="AC210">
        <f t="shared" si="137"/>
        <v>0</v>
      </c>
      <c r="AD210">
        <f t="shared" si="138"/>
        <v>0</v>
      </c>
      <c r="AE210">
        <f t="shared" si="139"/>
        <v>0</v>
      </c>
      <c r="AF210">
        <f t="shared" si="140"/>
        <v>0</v>
      </c>
      <c r="AG210" s="2">
        <f t="shared" si="141"/>
        <v>-1.734</v>
      </c>
      <c r="AH210" s="2">
        <f t="shared" si="142"/>
        <v>1.734</v>
      </c>
      <c r="AI210" s="2">
        <f t="shared" si="143"/>
        <v>-2.0659999999999998</v>
      </c>
      <c r="AJ210" s="2">
        <f t="shared" si="144"/>
        <v>2.0659999999999998</v>
      </c>
      <c r="AK210" t="s">
        <v>213</v>
      </c>
      <c r="AL210">
        <v>143.5</v>
      </c>
      <c r="AM210">
        <v>19981110</v>
      </c>
      <c r="AN210" t="s">
        <v>138</v>
      </c>
      <c r="AO210" t="s">
        <v>230</v>
      </c>
      <c r="AP210" t="s">
        <v>203</v>
      </c>
      <c r="AQ210">
        <v>40</v>
      </c>
      <c r="AR210">
        <v>60.01</v>
      </c>
      <c r="AS210">
        <v>52.15</v>
      </c>
      <c r="AT210">
        <v>10.17</v>
      </c>
      <c r="AU210">
        <v>8.9600000000000009</v>
      </c>
      <c r="AV210">
        <v>9.0399999999999991</v>
      </c>
      <c r="AW210">
        <v>114</v>
      </c>
      <c r="AX210" t="s">
        <v>231</v>
      </c>
      <c r="AY210">
        <v>40</v>
      </c>
      <c r="AZ210">
        <v>7.3</v>
      </c>
      <c r="BA210">
        <v>7.7</v>
      </c>
      <c r="BB210">
        <v>15</v>
      </c>
      <c r="BC210">
        <v>15</v>
      </c>
      <c r="BD210">
        <v>3147</v>
      </c>
      <c r="BE210">
        <v>3152</v>
      </c>
      <c r="BF210">
        <v>3150</v>
      </c>
      <c r="BG210">
        <v>13.2</v>
      </c>
      <c r="BH210">
        <v>13.5</v>
      </c>
      <c r="BI210">
        <v>13.4</v>
      </c>
      <c r="BJ210">
        <v>2.2200000000000002</v>
      </c>
      <c r="BK210">
        <v>2.27</v>
      </c>
      <c r="BL210">
        <v>2.25</v>
      </c>
      <c r="BM210">
        <v>4467.6000000000004</v>
      </c>
      <c r="BN210">
        <v>4758.5</v>
      </c>
      <c r="BO210">
        <v>4650</v>
      </c>
      <c r="BP210">
        <v>2300</v>
      </c>
      <c r="BQ210">
        <v>2400</v>
      </c>
      <c r="BR210">
        <v>2356</v>
      </c>
      <c r="BS210">
        <v>841</v>
      </c>
      <c r="BT210">
        <v>855</v>
      </c>
      <c r="BU210">
        <v>849</v>
      </c>
      <c r="BV210">
        <v>142.69999999999999</v>
      </c>
      <c r="BW210">
        <v>143.9</v>
      </c>
      <c r="BX210">
        <v>143.4</v>
      </c>
      <c r="BY210">
        <v>87.4</v>
      </c>
      <c r="BZ210">
        <v>88.3</v>
      </c>
      <c r="CA210">
        <v>87.8</v>
      </c>
      <c r="CB210">
        <v>93.1</v>
      </c>
      <c r="CC210">
        <v>94</v>
      </c>
      <c r="CD210">
        <v>93.5</v>
      </c>
      <c r="CE210">
        <v>5.4</v>
      </c>
      <c r="CF210">
        <v>6</v>
      </c>
      <c r="CG210">
        <v>5.7</v>
      </c>
      <c r="CH210">
        <v>26.3</v>
      </c>
      <c r="CI210">
        <v>27.9</v>
      </c>
      <c r="CJ210">
        <v>27</v>
      </c>
      <c r="CK210">
        <v>276</v>
      </c>
      <c r="CL210">
        <v>276</v>
      </c>
      <c r="CM210">
        <v>276</v>
      </c>
      <c r="CN210">
        <v>9.5</v>
      </c>
      <c r="CO210">
        <v>9.8000000000000007</v>
      </c>
      <c r="CP210">
        <v>9.6999999999999993</v>
      </c>
      <c r="CQ210">
        <v>2.7</v>
      </c>
      <c r="CR210">
        <v>3</v>
      </c>
      <c r="CS210">
        <v>2.7</v>
      </c>
      <c r="CT210">
        <v>0.4</v>
      </c>
      <c r="CU210">
        <v>0.6</v>
      </c>
      <c r="CV210">
        <v>0.6</v>
      </c>
      <c r="CW210">
        <v>35</v>
      </c>
      <c r="CX210">
        <v>35</v>
      </c>
      <c r="CY210">
        <v>35</v>
      </c>
      <c r="CZ210">
        <v>3.4</v>
      </c>
      <c r="DA210">
        <v>4.2</v>
      </c>
      <c r="DB210">
        <v>3.8</v>
      </c>
      <c r="DC210">
        <v>1660</v>
      </c>
      <c r="DD210">
        <v>705</v>
      </c>
      <c r="DE210">
        <v>398</v>
      </c>
      <c r="DF210">
        <v>1853</v>
      </c>
      <c r="DG210">
        <v>6.3500000000000001E-2</v>
      </c>
      <c r="DH210">
        <v>6.6000000000000003E-2</v>
      </c>
      <c r="DI210">
        <v>6.6000000000000003E-2</v>
      </c>
      <c r="DJ210">
        <v>8.8900000000000007E-2</v>
      </c>
      <c r="DK210">
        <v>9.1399999999999995E-2</v>
      </c>
      <c r="DL210">
        <v>9.1399999999999995E-2</v>
      </c>
      <c r="DM210">
        <v>6.0999999999999999E-2</v>
      </c>
      <c r="DN210">
        <v>7.6200000000000004E-2</v>
      </c>
      <c r="DO210">
        <v>6.6699999999999995E-2</v>
      </c>
      <c r="DP210">
        <v>5.5899999999999998E-2</v>
      </c>
      <c r="DQ210">
        <v>6.0999999999999999E-2</v>
      </c>
      <c r="DR210">
        <v>5.7799999999999997E-2</v>
      </c>
      <c r="DS210">
        <v>5.33E-2</v>
      </c>
      <c r="DT210">
        <v>6.8599999999999994E-2</v>
      </c>
      <c r="DU210">
        <v>6.1600000000000002E-2</v>
      </c>
      <c r="DV210">
        <v>1.2699999999999999E-2</v>
      </c>
      <c r="DW210">
        <v>37</v>
      </c>
      <c r="DX210">
        <v>5.5899999999999998E-2</v>
      </c>
      <c r="DY210" t="s">
        <v>216</v>
      </c>
      <c r="DZ210" t="s">
        <v>217</v>
      </c>
      <c r="EA210" t="s">
        <v>217</v>
      </c>
      <c r="EB210" t="s">
        <v>217</v>
      </c>
      <c r="EC210" t="s">
        <v>218</v>
      </c>
      <c r="ED210">
        <v>9708.2404999999999</v>
      </c>
      <c r="EE210">
        <v>980923</v>
      </c>
      <c r="EF210">
        <v>950</v>
      </c>
      <c r="EG210">
        <v>19981112</v>
      </c>
      <c r="EH210" t="s">
        <v>152</v>
      </c>
      <c r="EI210">
        <v>221</v>
      </c>
      <c r="EJ210" t="s">
        <v>143</v>
      </c>
    </row>
    <row r="211" spans="1:140">
      <c r="A211" t="s">
        <v>197</v>
      </c>
      <c r="B211">
        <v>1</v>
      </c>
      <c r="C211">
        <v>16.8</v>
      </c>
      <c r="D211">
        <v>33544</v>
      </c>
      <c r="E211">
        <v>1006</v>
      </c>
      <c r="F211" t="s">
        <v>145</v>
      </c>
      <c r="G211">
        <v>19981117</v>
      </c>
      <c r="H211" t="s">
        <v>232</v>
      </c>
      <c r="I211" t="s">
        <v>130</v>
      </c>
      <c r="J211">
        <v>19981118</v>
      </c>
      <c r="K211">
        <v>19990810</v>
      </c>
      <c r="L211">
        <v>4</v>
      </c>
      <c r="N211" s="2">
        <f t="shared" si="107"/>
        <v>0</v>
      </c>
      <c r="O211" s="27">
        <f t="shared" si="108"/>
        <v>-0.82350000000000001</v>
      </c>
      <c r="P211">
        <v>-0.82350000000000001</v>
      </c>
      <c r="Q211">
        <f t="shared" si="129"/>
        <v>-0.46098480000000003</v>
      </c>
      <c r="R211">
        <f t="shared" si="110"/>
        <v>0</v>
      </c>
      <c r="S211">
        <f t="shared" si="130"/>
        <v>-0.82350000000000001</v>
      </c>
      <c r="T211" s="36">
        <f t="shared" si="131"/>
        <v>26.4</v>
      </c>
      <c r="U211">
        <f t="shared" si="132"/>
        <v>-0.72200922666666667</v>
      </c>
      <c r="V211" s="26">
        <f t="shared" si="114"/>
        <v>0.72200922666666667</v>
      </c>
      <c r="W211" s="25">
        <f t="shared" si="133"/>
        <v>-0.12686346666666659</v>
      </c>
      <c r="X211" s="36">
        <f t="shared" si="134"/>
        <v>22.934355711999999</v>
      </c>
      <c r="Y211">
        <f t="shared" si="135"/>
        <v>-0.12686346666666659</v>
      </c>
      <c r="Z211">
        <f t="shared" si="118"/>
        <v>0</v>
      </c>
      <c r="AA211">
        <f t="shared" si="136"/>
        <v>-0.72200922666666667</v>
      </c>
      <c r="AB211">
        <f t="shared" si="120"/>
        <v>0</v>
      </c>
      <c r="AC211">
        <f t="shared" si="137"/>
        <v>0</v>
      </c>
      <c r="AD211">
        <f t="shared" si="138"/>
        <v>0</v>
      </c>
      <c r="AE211">
        <f t="shared" si="139"/>
        <v>0</v>
      </c>
      <c r="AF211">
        <f t="shared" si="140"/>
        <v>1</v>
      </c>
      <c r="AG211" s="2">
        <f t="shared" si="141"/>
        <v>-1.734</v>
      </c>
      <c r="AH211" s="2">
        <f t="shared" si="142"/>
        <v>1.734</v>
      </c>
      <c r="AI211" s="2">
        <f t="shared" si="143"/>
        <v>-2.0659999999999998</v>
      </c>
      <c r="AJ211" s="2">
        <f t="shared" si="144"/>
        <v>2.0659999999999998</v>
      </c>
      <c r="AK211" t="s">
        <v>213</v>
      </c>
      <c r="AL211">
        <v>143.5</v>
      </c>
      <c r="AM211">
        <v>19981115</v>
      </c>
      <c r="AN211" t="s">
        <v>138</v>
      </c>
      <c r="AO211" t="s">
        <v>233</v>
      </c>
      <c r="AP211" t="s">
        <v>203</v>
      </c>
      <c r="AQ211">
        <v>40</v>
      </c>
      <c r="AR211">
        <v>60.23</v>
      </c>
      <c r="AS211">
        <v>54.48</v>
      </c>
      <c r="AT211">
        <v>10.3</v>
      </c>
      <c r="AU211">
        <v>9.3800000000000008</v>
      </c>
      <c r="AV211">
        <v>9.42</v>
      </c>
      <c r="AW211">
        <v>254</v>
      </c>
      <c r="AX211" t="s">
        <v>234</v>
      </c>
      <c r="AY211">
        <v>40</v>
      </c>
      <c r="AZ211">
        <v>8.4</v>
      </c>
      <c r="BA211">
        <v>8.4</v>
      </c>
      <c r="BB211">
        <v>16.8</v>
      </c>
      <c r="BC211">
        <v>16.8</v>
      </c>
      <c r="BD211">
        <v>3146</v>
      </c>
      <c r="BE211">
        <v>3152</v>
      </c>
      <c r="BF211">
        <v>3150</v>
      </c>
      <c r="BG211">
        <v>13.2</v>
      </c>
      <c r="BH211">
        <v>13.5</v>
      </c>
      <c r="BI211">
        <v>13.4</v>
      </c>
      <c r="BJ211">
        <v>2.23</v>
      </c>
      <c r="BK211">
        <v>2.25</v>
      </c>
      <c r="BL211">
        <v>2.2400000000000002</v>
      </c>
      <c r="BM211">
        <v>4256</v>
      </c>
      <c r="BN211">
        <v>4630.8</v>
      </c>
      <c r="BO211">
        <v>4497.7</v>
      </c>
      <c r="BP211">
        <v>2225</v>
      </c>
      <c r="BQ211">
        <v>2375</v>
      </c>
      <c r="BR211">
        <v>2297.5</v>
      </c>
      <c r="BS211">
        <v>827</v>
      </c>
      <c r="BT211">
        <v>858</v>
      </c>
      <c r="BU211">
        <v>849</v>
      </c>
      <c r="BV211">
        <v>143.4</v>
      </c>
      <c r="BW211">
        <v>143.69999999999999</v>
      </c>
      <c r="BX211">
        <v>143.6</v>
      </c>
      <c r="BY211">
        <v>87.3</v>
      </c>
      <c r="BZ211">
        <v>88.2</v>
      </c>
      <c r="CA211">
        <v>87.9</v>
      </c>
      <c r="CB211">
        <v>93.1</v>
      </c>
      <c r="CC211">
        <v>94</v>
      </c>
      <c r="CD211">
        <v>93.6</v>
      </c>
      <c r="CE211">
        <v>5.5</v>
      </c>
      <c r="CF211">
        <v>5.9</v>
      </c>
      <c r="CG211">
        <v>5.7</v>
      </c>
      <c r="CH211">
        <v>25.4</v>
      </c>
      <c r="CI211">
        <v>27.1</v>
      </c>
      <c r="CJ211">
        <v>26.2</v>
      </c>
      <c r="CK211">
        <v>276</v>
      </c>
      <c r="CL211">
        <v>276</v>
      </c>
      <c r="CM211">
        <v>276</v>
      </c>
      <c r="CN211">
        <v>9.1</v>
      </c>
      <c r="CO211">
        <v>9.1</v>
      </c>
      <c r="CP211">
        <v>9.1</v>
      </c>
      <c r="CQ211">
        <v>1.7</v>
      </c>
      <c r="CR211">
        <v>2.7</v>
      </c>
      <c r="CS211">
        <v>2.4</v>
      </c>
      <c r="CT211">
        <v>0.4</v>
      </c>
      <c r="CU211">
        <v>0.6</v>
      </c>
      <c r="CV211">
        <v>0.5</v>
      </c>
      <c r="CW211">
        <v>35</v>
      </c>
      <c r="CX211">
        <v>35</v>
      </c>
      <c r="CY211">
        <v>35</v>
      </c>
      <c r="CZ211">
        <v>3.1</v>
      </c>
      <c r="DA211">
        <v>5.3</v>
      </c>
      <c r="DB211">
        <v>4.0999999999999996</v>
      </c>
      <c r="DC211">
        <v>1660</v>
      </c>
      <c r="DD211">
        <v>716</v>
      </c>
      <c r="DE211">
        <v>435</v>
      </c>
      <c r="DF211">
        <v>1687</v>
      </c>
      <c r="DG211">
        <v>6.8599999999999994E-2</v>
      </c>
      <c r="DH211">
        <v>7.6200000000000004E-2</v>
      </c>
      <c r="DI211">
        <v>7.1099999999999997E-2</v>
      </c>
      <c r="DJ211">
        <v>9.9099999999999994E-2</v>
      </c>
      <c r="DK211">
        <v>0.1041</v>
      </c>
      <c r="DL211">
        <v>0.1016</v>
      </c>
      <c r="DM211">
        <v>6.0999999999999999E-2</v>
      </c>
      <c r="DN211">
        <v>7.3700000000000002E-2</v>
      </c>
      <c r="DO211">
        <v>6.54E-2</v>
      </c>
      <c r="DP211">
        <v>5.0799999999999998E-2</v>
      </c>
      <c r="DQ211">
        <v>6.0999999999999999E-2</v>
      </c>
      <c r="DR211">
        <v>5.5199999999999999E-2</v>
      </c>
      <c r="DS211">
        <v>5.8400000000000001E-2</v>
      </c>
      <c r="DT211">
        <v>6.6000000000000003E-2</v>
      </c>
      <c r="DU211">
        <v>6.2199999999999998E-2</v>
      </c>
      <c r="DV211">
        <v>1.2699999999999999E-2</v>
      </c>
      <c r="DW211">
        <v>38</v>
      </c>
      <c r="DX211">
        <v>6.2199999999999998E-2</v>
      </c>
      <c r="DY211" t="s">
        <v>216</v>
      </c>
      <c r="DZ211" t="s">
        <v>217</v>
      </c>
      <c r="EA211" t="s">
        <v>217</v>
      </c>
      <c r="EB211" t="s">
        <v>217</v>
      </c>
      <c r="EC211" t="s">
        <v>218</v>
      </c>
      <c r="ED211">
        <v>9809.2404999999999</v>
      </c>
      <c r="EE211">
        <v>980923</v>
      </c>
      <c r="EF211">
        <v>951</v>
      </c>
      <c r="EG211">
        <v>19981117</v>
      </c>
      <c r="EH211" t="s">
        <v>232</v>
      </c>
      <c r="EI211">
        <v>221</v>
      </c>
      <c r="EJ211" t="s">
        <v>143</v>
      </c>
    </row>
    <row r="212" spans="1:140">
      <c r="N212" s="39">
        <f>SUM(N208:N211)</f>
        <v>0</v>
      </c>
      <c r="S212" s="18">
        <f>AVERAGE(S208:S211)</f>
        <v>-0.68382500000000002</v>
      </c>
      <c r="W212" s="18">
        <f>AVERAGE(W208:W211)</f>
        <v>-0.10592819999999994</v>
      </c>
      <c r="AB212" s="18">
        <f>SUM(AB208:AB211)</f>
        <v>0</v>
      </c>
      <c r="AC212">
        <f t="shared" ref="AC212:AF212" si="145">SUM(AC208:AC211)</f>
        <v>0</v>
      </c>
      <c r="AD212">
        <f t="shared" si="145"/>
        <v>0</v>
      </c>
      <c r="AE212" s="18">
        <f t="shared" si="145"/>
        <v>0</v>
      </c>
      <c r="AF212" s="18">
        <f t="shared" si="145"/>
        <v>2</v>
      </c>
    </row>
    <row r="213" spans="1:140">
      <c r="S213" s="17">
        <f>T$2+S212*T$3</f>
        <v>23.117639999999998</v>
      </c>
      <c r="W213" s="17">
        <f>X$2+W212*X$3</f>
        <v>25.891544639999999</v>
      </c>
      <c r="AC213" s="18">
        <f>AB212-AC212</f>
        <v>0</v>
      </c>
    </row>
    <row r="214" spans="1:140">
      <c r="S214" s="18">
        <f>STDEV(S208:S211)</f>
        <v>0.71211098093391778</v>
      </c>
      <c r="W214" s="18">
        <f>STDEV(W208:W211)</f>
        <v>0.765602951209711</v>
      </c>
    </row>
    <row r="215" spans="1:140">
      <c r="S215" s="18">
        <f>SQRT(S212^2+S214^2)</f>
        <v>0.98727842060467752</v>
      </c>
      <c r="W215" s="18">
        <f>SQRT(W212^2+W214^2)</f>
        <v>0.77289628182328529</v>
      </c>
    </row>
    <row r="216" spans="1:140">
      <c r="S216" s="18"/>
      <c r="W216" s="18"/>
    </row>
    <row r="217" spans="1:140">
      <c r="S217" s="18"/>
      <c r="W217" s="18"/>
    </row>
    <row r="218" spans="1:140">
      <c r="Q218">
        <v>0</v>
      </c>
      <c r="R218">
        <v>0</v>
      </c>
      <c r="U218">
        <f>AVERAGE(P219:P221)</f>
        <v>-0.39216666666666661</v>
      </c>
      <c r="V218">
        <f>-U218</f>
        <v>0.39216666666666661</v>
      </c>
      <c r="AA218">
        <f>AVERAGE(P219:P221)</f>
        <v>-0.39216666666666661</v>
      </c>
    </row>
    <row r="219" spans="1:140">
      <c r="A219" t="s">
        <v>239</v>
      </c>
      <c r="B219">
        <v>1</v>
      </c>
      <c r="C219">
        <v>5.4</v>
      </c>
      <c r="D219">
        <v>21888</v>
      </c>
      <c r="E219" t="s">
        <v>144</v>
      </c>
      <c r="F219" t="s">
        <v>145</v>
      </c>
      <c r="G219">
        <v>19990324</v>
      </c>
      <c r="H219" t="s">
        <v>208</v>
      </c>
      <c r="I219" t="s">
        <v>236</v>
      </c>
      <c r="J219">
        <v>19990330</v>
      </c>
      <c r="K219" t="s">
        <v>131</v>
      </c>
      <c r="L219">
        <v>1</v>
      </c>
      <c r="N219" s="2">
        <f t="shared" ref="N219:N231" si="146">IF(ABS(P219)&gt;=N$3,1,0)</f>
        <v>0</v>
      </c>
      <c r="O219" s="27">
        <f t="shared" ref="O219:O231" si="147">IF(ABS(P219-U218)&lt;=AB$3,P219,IF(ABS(P219-P220)&lt;=O$3,P219,IF(AND(P219&gt;=U218,(P219-P220)&gt;O$3),O$3+U218,IF(AND(P219&lt;U218,(P219-P220)&lt;-O$3),-O$3+U218,"error"))))</f>
        <v>-0.73529999999999995</v>
      </c>
      <c r="P219">
        <v>-0.73529999999999995</v>
      </c>
      <c r="Q219">
        <f t="shared" ref="Q219" si="148">P219*Q$3+(1-Q$3)*Q218</f>
        <v>-0.14706</v>
      </c>
      <c r="R219">
        <f t="shared" ref="R219:R231" si="149">IF(ABS(Q219)&gt;=R$3*R$2,-Q219,0)</f>
        <v>0</v>
      </c>
      <c r="S219">
        <f t="shared" ref="S219" si="150">P219+R218</f>
        <v>-0.73529999999999995</v>
      </c>
      <c r="T219" s="36">
        <f t="shared" ref="T219" si="151">IF(R219=0,T$2,T$2+Q219*T$3)</f>
        <v>26.4</v>
      </c>
      <c r="U219">
        <f t="shared" ref="U219" si="152">U$3*O219+(1-U$3)*U218</f>
        <v>-0.46079333333333328</v>
      </c>
      <c r="V219" s="26">
        <f t="shared" ref="V219:V231" si="153">-U219</f>
        <v>0.46079333333333328</v>
      </c>
      <c r="W219" s="25">
        <f t="shared" ref="W219" si="154">O219+V218</f>
        <v>-0.34313333333333335</v>
      </c>
      <c r="X219" s="36">
        <f t="shared" ref="X219" si="155">IF(V219=0,X$2,X$2+U219*X$3)</f>
        <v>24.188192000000001</v>
      </c>
      <c r="Y219">
        <f t="shared" ref="Y219" si="156">O219-U218</f>
        <v>-0.34313333333333335</v>
      </c>
      <c r="Z219">
        <f t="shared" ref="Z219:Z231" si="157">IF(ABS(P219-AA218)&gt;Z$3,1,0)</f>
        <v>0</v>
      </c>
      <c r="AA219">
        <f t="shared" ref="AA219" si="158">P219*AA$3+(1-AA$3)*AA218</f>
        <v>-0.46079333333333328</v>
      </c>
      <c r="AB219">
        <f t="shared" ref="AB219:AB231" si="159">IF(ABS(Y219)&gt;AB$3,1,0)</f>
        <v>0</v>
      </c>
      <c r="AC219">
        <f t="shared" ref="AC219" si="160">IF(ABS(Y219)&gt;AC$3,1,0)</f>
        <v>0</v>
      </c>
      <c r="AD219">
        <f t="shared" ref="AD219" si="161">IF(ABS(Y219)&gt;AD$3,1,0)</f>
        <v>0</v>
      </c>
      <c r="AE219">
        <f t="shared" ref="AE219" si="162">IF(AB218+AC218=0,IF(ABS(Y219)&lt;=AE$2,IF(ABS(U219)&lt;=AE$3,1,0),0),0)</f>
        <v>1</v>
      </c>
      <c r="AF219">
        <f t="shared" ref="AF219" si="163">IF(AB218+AC218=0,IF(ABS(Y219)&lt;=AF$2,IF(ABS(U219)&lt;=AF$3,1,0),0),0)</f>
        <v>1</v>
      </c>
      <c r="AG219" s="2">
        <f t="shared" ref="AG219" si="164">-AC$3</f>
        <v>-1.734</v>
      </c>
      <c r="AH219" s="2">
        <f t="shared" ref="AH219" si="165">AC$3</f>
        <v>1.734</v>
      </c>
      <c r="AI219" s="2">
        <f t="shared" ref="AI219" si="166">-AB$3</f>
        <v>-2.0659999999999998</v>
      </c>
      <c r="AJ219" s="2">
        <f t="shared" ref="AJ219" si="167">AB$3</f>
        <v>2.0659999999999998</v>
      </c>
      <c r="AK219" t="s">
        <v>164</v>
      </c>
      <c r="AL219">
        <v>143.5</v>
      </c>
      <c r="AM219">
        <v>19990322</v>
      </c>
      <c r="AN219" t="s">
        <v>250</v>
      </c>
      <c r="AO219" t="s">
        <v>251</v>
      </c>
      <c r="AP219" t="s">
        <v>203</v>
      </c>
      <c r="AQ219">
        <v>40</v>
      </c>
      <c r="AR219">
        <v>71.599999999999994</v>
      </c>
      <c r="AS219">
        <v>65.099999999999994</v>
      </c>
      <c r="AT219">
        <v>10.8</v>
      </c>
      <c r="AU219">
        <v>10</v>
      </c>
      <c r="AV219">
        <v>10.1</v>
      </c>
      <c r="AW219">
        <v>315</v>
      </c>
      <c r="AX219" t="s">
        <v>252</v>
      </c>
      <c r="AY219">
        <v>40</v>
      </c>
      <c r="AZ219">
        <v>3.1</v>
      </c>
      <c r="BA219">
        <v>2.2999999999999998</v>
      </c>
      <c r="BB219">
        <v>5.4</v>
      </c>
      <c r="BC219">
        <v>0</v>
      </c>
      <c r="BD219">
        <v>3144</v>
      </c>
      <c r="BE219">
        <v>3158</v>
      </c>
      <c r="BF219">
        <v>3151</v>
      </c>
      <c r="BG219">
        <v>13.4</v>
      </c>
      <c r="BH219">
        <v>13.4</v>
      </c>
      <c r="BI219">
        <v>13.4</v>
      </c>
      <c r="BJ219">
        <v>2.14</v>
      </c>
      <c r="BK219">
        <v>2.2200000000000002</v>
      </c>
      <c r="BL219">
        <v>2.1800000000000002</v>
      </c>
      <c r="BM219">
        <v>5369</v>
      </c>
      <c r="BN219">
        <v>5667.2</v>
      </c>
      <c r="BO219">
        <v>5654.2</v>
      </c>
      <c r="BP219" t="s">
        <v>168</v>
      </c>
      <c r="BQ219" t="s">
        <v>168</v>
      </c>
      <c r="BR219" t="s">
        <v>168</v>
      </c>
      <c r="BS219">
        <v>849</v>
      </c>
      <c r="BT219">
        <v>866</v>
      </c>
      <c r="BU219">
        <v>850</v>
      </c>
      <c r="BV219">
        <v>142.80000000000001</v>
      </c>
      <c r="BW219">
        <v>143.9</v>
      </c>
      <c r="BX219">
        <v>143.4</v>
      </c>
      <c r="BY219">
        <v>87.1</v>
      </c>
      <c r="BZ219">
        <v>89</v>
      </c>
      <c r="CA219">
        <v>87.9</v>
      </c>
      <c r="CB219">
        <v>92.4</v>
      </c>
      <c r="CC219">
        <v>94.5</v>
      </c>
      <c r="CD219">
        <v>93.4</v>
      </c>
      <c r="CE219">
        <v>4.7</v>
      </c>
      <c r="CF219">
        <v>6.2</v>
      </c>
      <c r="CG219">
        <v>5.5</v>
      </c>
      <c r="CH219">
        <v>24.9</v>
      </c>
      <c r="CI219">
        <v>35.4</v>
      </c>
      <c r="CJ219">
        <v>31.2</v>
      </c>
      <c r="CK219">
        <v>276</v>
      </c>
      <c r="CL219">
        <v>276</v>
      </c>
      <c r="CM219">
        <v>276</v>
      </c>
      <c r="CN219">
        <v>13.8</v>
      </c>
      <c r="CO219">
        <v>14.5</v>
      </c>
      <c r="CP219">
        <v>14.2</v>
      </c>
      <c r="CQ219">
        <v>0.3</v>
      </c>
      <c r="CR219">
        <v>0.3</v>
      </c>
      <c r="CS219">
        <v>0.3</v>
      </c>
      <c r="CT219">
        <v>0.5</v>
      </c>
      <c r="CU219">
        <v>0.6</v>
      </c>
      <c r="CV219">
        <v>0.51</v>
      </c>
      <c r="CW219">
        <v>35</v>
      </c>
      <c r="CX219">
        <v>35</v>
      </c>
      <c r="CY219">
        <v>35</v>
      </c>
      <c r="CZ219">
        <v>277.5</v>
      </c>
      <c r="DA219">
        <v>300.2</v>
      </c>
      <c r="DB219">
        <v>284.10000000000002</v>
      </c>
      <c r="DC219">
        <v>1660</v>
      </c>
      <c r="DD219">
        <v>720</v>
      </c>
      <c r="DE219">
        <v>540</v>
      </c>
      <c r="DF219">
        <v>1525</v>
      </c>
      <c r="DG219">
        <v>5.5899999999999998E-2</v>
      </c>
      <c r="DH219">
        <v>5.5899999999999998E-2</v>
      </c>
      <c r="DI219">
        <v>5.5899999999999998E-2</v>
      </c>
      <c r="DJ219">
        <v>8.3799999999999999E-2</v>
      </c>
      <c r="DK219">
        <v>8.3799999999999999E-2</v>
      </c>
      <c r="DL219">
        <v>8.3799999999999999E-2</v>
      </c>
      <c r="DM219">
        <v>6.0999999999999999E-2</v>
      </c>
      <c r="DN219">
        <v>6.0999999999999999E-2</v>
      </c>
      <c r="DO219">
        <v>6.0999999999999999E-2</v>
      </c>
      <c r="DP219">
        <v>7.1099999999999997E-2</v>
      </c>
      <c r="DQ219">
        <v>7.1099999999999997E-2</v>
      </c>
      <c r="DR219">
        <v>7.1099999999999997E-2</v>
      </c>
      <c r="DS219">
        <v>7.3700000000000002E-2</v>
      </c>
      <c r="DT219">
        <v>7.6200000000000004E-2</v>
      </c>
      <c r="DU219">
        <v>7.4999999999999997E-2</v>
      </c>
      <c r="DV219">
        <v>0</v>
      </c>
      <c r="DW219">
        <v>1</v>
      </c>
      <c r="DX219">
        <v>4.82E-2</v>
      </c>
      <c r="DY219" t="s">
        <v>253</v>
      </c>
      <c r="DZ219">
        <v>4177</v>
      </c>
      <c r="EA219">
        <v>8252</v>
      </c>
      <c r="EB219">
        <v>8231</v>
      </c>
      <c r="EC219">
        <v>800</v>
      </c>
      <c r="ED219">
        <v>2405</v>
      </c>
      <c r="EE219" t="s">
        <v>142</v>
      </c>
      <c r="EF219" t="s">
        <v>254</v>
      </c>
      <c r="EG219">
        <v>19990324</v>
      </c>
      <c r="EH219" t="s">
        <v>208</v>
      </c>
      <c r="EI219">
        <v>91</v>
      </c>
      <c r="EJ219" t="s">
        <v>143</v>
      </c>
    </row>
    <row r="220" spans="1:140">
      <c r="A220" t="s">
        <v>239</v>
      </c>
      <c r="B220">
        <v>1</v>
      </c>
      <c r="C220">
        <v>6.6</v>
      </c>
      <c r="D220">
        <v>24996</v>
      </c>
      <c r="E220" t="s">
        <v>144</v>
      </c>
      <c r="F220" t="s">
        <v>145</v>
      </c>
      <c r="G220">
        <v>19990429</v>
      </c>
      <c r="H220" t="s">
        <v>257</v>
      </c>
      <c r="I220" t="s">
        <v>236</v>
      </c>
      <c r="J220">
        <v>19990511</v>
      </c>
      <c r="K220">
        <v>19991029</v>
      </c>
      <c r="L220">
        <v>2</v>
      </c>
      <c r="N220" s="2">
        <f t="shared" si="146"/>
        <v>0</v>
      </c>
      <c r="O220" s="27">
        <f t="shared" si="147"/>
        <v>-0.38240000000000002</v>
      </c>
      <c r="P220">
        <v>-0.38240000000000002</v>
      </c>
      <c r="Q220">
        <f t="shared" ref="Q220:Q231" si="168">P220*Q$3+(1-Q$3)*Q219</f>
        <v>-0.19412800000000002</v>
      </c>
      <c r="R220">
        <f t="shared" si="149"/>
        <v>0</v>
      </c>
      <c r="S220">
        <f t="shared" ref="S220:S231" si="169">P220+R219</f>
        <v>-0.38240000000000002</v>
      </c>
      <c r="T220" s="36">
        <f t="shared" ref="T220:T231" si="170">IF(R220=0,T$2,T$2+Q220*T$3)</f>
        <v>26.4</v>
      </c>
      <c r="U220">
        <f t="shared" ref="U220:U231" si="171">U$3*O220+(1-U$3)*U219</f>
        <v>-0.44511466666666666</v>
      </c>
      <c r="V220" s="26">
        <f t="shared" si="153"/>
        <v>0.44511466666666666</v>
      </c>
      <c r="W220" s="25">
        <f t="shared" ref="W220:W231" si="172">O220+V219</f>
        <v>7.8393333333333259E-2</v>
      </c>
      <c r="X220" s="36">
        <f t="shared" ref="X220:X231" si="173">IF(V220=0,X$2,X$2+U220*X$3)</f>
        <v>24.263449599999998</v>
      </c>
      <c r="Y220">
        <f t="shared" ref="Y220:Y231" si="174">O220-U219</f>
        <v>7.8393333333333259E-2</v>
      </c>
      <c r="Z220">
        <f t="shared" si="157"/>
        <v>0</v>
      </c>
      <c r="AA220">
        <f t="shared" ref="AA220:AA231" si="175">P220*AA$3+(1-AA$3)*AA219</f>
        <v>-0.44511466666666666</v>
      </c>
      <c r="AB220">
        <f t="shared" si="159"/>
        <v>0</v>
      </c>
      <c r="AC220">
        <f t="shared" ref="AC220:AC231" si="176">IF(ABS(Y220)&gt;AC$3,1,0)</f>
        <v>0</v>
      </c>
      <c r="AD220">
        <f t="shared" ref="AD220:AD231" si="177">IF(ABS(Y220)&gt;AD$3,1,0)</f>
        <v>0</v>
      </c>
      <c r="AE220">
        <f t="shared" ref="AE220:AE231" si="178">IF(AB219+AC219=0,IF(ABS(Y220)&lt;=AE$2,IF(ABS(U220)&lt;=AE$3,1,0),0),0)</f>
        <v>1</v>
      </c>
      <c r="AF220">
        <f t="shared" ref="AF220:AF231" si="179">IF(AB219+AC219=0,IF(ABS(Y220)&lt;=AF$2,IF(ABS(U220)&lt;=AF$3,1,0),0),0)</f>
        <v>1</v>
      </c>
      <c r="AG220" s="2">
        <f t="shared" ref="AG220:AG231" si="180">-AC$3</f>
        <v>-1.734</v>
      </c>
      <c r="AH220" s="2">
        <f t="shared" ref="AH220:AH231" si="181">AC$3</f>
        <v>1.734</v>
      </c>
      <c r="AI220" s="2">
        <f t="shared" ref="AI220:AI231" si="182">-AB$3</f>
        <v>-2.0659999999999998</v>
      </c>
      <c r="AJ220" s="2">
        <f t="shared" ref="AJ220:AJ231" si="183">AB$3</f>
        <v>2.0659999999999998</v>
      </c>
      <c r="AK220" t="s">
        <v>164</v>
      </c>
      <c r="AL220">
        <v>143.5</v>
      </c>
      <c r="AM220">
        <v>19990427</v>
      </c>
      <c r="AN220" t="s">
        <v>250</v>
      </c>
      <c r="AO220" t="s">
        <v>258</v>
      </c>
      <c r="AP220" t="s">
        <v>203</v>
      </c>
      <c r="AQ220">
        <v>40</v>
      </c>
      <c r="AR220">
        <v>71.66</v>
      </c>
      <c r="AS220">
        <v>64.849999999999994</v>
      </c>
      <c r="AT220">
        <v>10.86</v>
      </c>
      <c r="AU220">
        <v>9.9700000000000006</v>
      </c>
      <c r="AV220">
        <v>10.11</v>
      </c>
      <c r="AW220">
        <v>338</v>
      </c>
      <c r="AX220" t="s">
        <v>252</v>
      </c>
      <c r="AY220">
        <v>40</v>
      </c>
      <c r="AZ220">
        <v>4.0999999999999996</v>
      </c>
      <c r="BA220">
        <v>2.5</v>
      </c>
      <c r="BB220">
        <v>6.6</v>
      </c>
      <c r="BC220">
        <v>0</v>
      </c>
      <c r="BD220">
        <v>3149</v>
      </c>
      <c r="BE220">
        <v>3160</v>
      </c>
      <c r="BF220">
        <v>3151</v>
      </c>
      <c r="BG220">
        <v>13.3</v>
      </c>
      <c r="BH220">
        <v>13.4</v>
      </c>
      <c r="BI220">
        <v>13.4</v>
      </c>
      <c r="BJ220">
        <v>2.1800000000000002</v>
      </c>
      <c r="BK220">
        <v>2.27</v>
      </c>
      <c r="BL220">
        <v>2.23</v>
      </c>
      <c r="BM220">
        <v>5667.2</v>
      </c>
      <c r="BN220">
        <v>6390.6</v>
      </c>
      <c r="BO220">
        <v>6158.3</v>
      </c>
      <c r="BP220" t="s">
        <v>168</v>
      </c>
      <c r="BQ220" t="s">
        <v>168</v>
      </c>
      <c r="BR220" t="s">
        <v>168</v>
      </c>
      <c r="BS220">
        <v>824</v>
      </c>
      <c r="BT220">
        <v>849</v>
      </c>
      <c r="BU220">
        <v>846</v>
      </c>
      <c r="BV220">
        <v>142.4</v>
      </c>
      <c r="BW220">
        <v>143.9</v>
      </c>
      <c r="BX220">
        <v>143.30000000000001</v>
      </c>
      <c r="BY220">
        <v>86.9</v>
      </c>
      <c r="BZ220">
        <v>91.9</v>
      </c>
      <c r="CA220">
        <v>88</v>
      </c>
      <c r="CB220">
        <v>92.3</v>
      </c>
      <c r="CC220">
        <v>94.3</v>
      </c>
      <c r="CD220">
        <v>93.3</v>
      </c>
      <c r="CE220">
        <v>5.0999999999999996</v>
      </c>
      <c r="CF220">
        <v>5.8</v>
      </c>
      <c r="CG220">
        <v>5.5</v>
      </c>
      <c r="CH220">
        <v>23.2</v>
      </c>
      <c r="CI220">
        <v>31.3</v>
      </c>
      <c r="CJ220">
        <v>27.1</v>
      </c>
      <c r="CK220">
        <v>276</v>
      </c>
      <c r="CL220">
        <v>276</v>
      </c>
      <c r="CM220">
        <v>276</v>
      </c>
      <c r="CN220">
        <v>14.5</v>
      </c>
      <c r="CO220">
        <v>18.600000000000001</v>
      </c>
      <c r="CP220">
        <v>15.4</v>
      </c>
      <c r="CQ220">
        <v>0.3</v>
      </c>
      <c r="CR220">
        <v>0.3</v>
      </c>
      <c r="CS220">
        <v>0.3</v>
      </c>
      <c r="CT220">
        <v>0.5</v>
      </c>
      <c r="CU220">
        <v>0.55000000000000004</v>
      </c>
      <c r="CV220">
        <v>0.51</v>
      </c>
      <c r="CW220">
        <v>35</v>
      </c>
      <c r="CX220">
        <v>35</v>
      </c>
      <c r="CY220">
        <v>35</v>
      </c>
      <c r="CZ220">
        <v>229.4</v>
      </c>
      <c r="DA220">
        <v>305.8</v>
      </c>
      <c r="DB220">
        <v>269.10000000000002</v>
      </c>
      <c r="DC220">
        <v>1660</v>
      </c>
      <c r="DD220">
        <v>720</v>
      </c>
      <c r="DE220">
        <v>540</v>
      </c>
      <c r="DF220">
        <v>1502</v>
      </c>
      <c r="DG220">
        <v>6.8599999999999994E-2</v>
      </c>
      <c r="DH220">
        <v>6.8599999999999994E-2</v>
      </c>
      <c r="DI220">
        <v>6.8599999999999994E-2</v>
      </c>
      <c r="DJ220">
        <v>9.1399999999999995E-2</v>
      </c>
      <c r="DK220">
        <v>9.1399999999999995E-2</v>
      </c>
      <c r="DL220">
        <v>9.1399999999999995E-2</v>
      </c>
      <c r="DM220">
        <v>6.0999999999999999E-2</v>
      </c>
      <c r="DN220">
        <v>6.0999999999999999E-2</v>
      </c>
      <c r="DO220">
        <v>6.0999999999999999E-2</v>
      </c>
      <c r="DP220">
        <v>6.8599999999999994E-2</v>
      </c>
      <c r="DQ220">
        <v>6.8599999999999994E-2</v>
      </c>
      <c r="DR220">
        <v>6.8599999999999994E-2</v>
      </c>
      <c r="DS220">
        <v>7.3700000000000002E-2</v>
      </c>
      <c r="DT220">
        <v>7.3700000000000002E-2</v>
      </c>
      <c r="DU220">
        <v>7.3700000000000002E-2</v>
      </c>
      <c r="DV220">
        <v>0</v>
      </c>
      <c r="DW220">
        <v>3</v>
      </c>
      <c r="DX220">
        <v>5.8400000000000001E-2</v>
      </c>
      <c r="DY220" t="s">
        <v>253</v>
      </c>
      <c r="DZ220">
        <v>4177</v>
      </c>
      <c r="EA220">
        <v>8252</v>
      </c>
      <c r="EB220">
        <v>8231</v>
      </c>
      <c r="EC220">
        <v>800</v>
      </c>
      <c r="ED220">
        <v>2405</v>
      </c>
      <c r="EE220" t="s">
        <v>142</v>
      </c>
      <c r="EF220" t="s">
        <v>259</v>
      </c>
      <c r="EG220">
        <v>19990429</v>
      </c>
      <c r="EH220" t="s">
        <v>257</v>
      </c>
      <c r="EI220">
        <v>91</v>
      </c>
      <c r="EJ220" t="s">
        <v>143</v>
      </c>
    </row>
    <row r="221" spans="1:140">
      <c r="A221" t="s">
        <v>239</v>
      </c>
      <c r="B221">
        <v>1</v>
      </c>
      <c r="C221">
        <v>7.8</v>
      </c>
      <c r="D221">
        <v>25000</v>
      </c>
      <c r="E221" t="s">
        <v>144</v>
      </c>
      <c r="F221" t="s">
        <v>145</v>
      </c>
      <c r="G221">
        <v>19991210</v>
      </c>
      <c r="H221" t="s">
        <v>209</v>
      </c>
      <c r="I221" t="s">
        <v>236</v>
      </c>
      <c r="J221">
        <v>19991215</v>
      </c>
      <c r="K221">
        <v>20000610</v>
      </c>
      <c r="L221">
        <v>3</v>
      </c>
      <c r="N221" s="2">
        <f t="shared" si="146"/>
        <v>0</v>
      </c>
      <c r="O221" s="27">
        <f t="shared" si="147"/>
        <v>-5.8799999999999998E-2</v>
      </c>
      <c r="P221">
        <v>-5.8799999999999998E-2</v>
      </c>
      <c r="Q221">
        <f t="shared" si="168"/>
        <v>-0.16706240000000003</v>
      </c>
      <c r="R221">
        <f t="shared" si="149"/>
        <v>0</v>
      </c>
      <c r="S221">
        <f t="shared" si="169"/>
        <v>-5.8799999999999998E-2</v>
      </c>
      <c r="T221" s="36">
        <f t="shared" si="170"/>
        <v>26.4</v>
      </c>
      <c r="U221">
        <f t="shared" si="171"/>
        <v>-0.36785173333333332</v>
      </c>
      <c r="V221" s="26">
        <f t="shared" si="153"/>
        <v>0.36785173333333332</v>
      </c>
      <c r="W221" s="25">
        <f t="shared" si="172"/>
        <v>0.38631466666666664</v>
      </c>
      <c r="X221" s="36">
        <f t="shared" si="173"/>
        <v>24.63431168</v>
      </c>
      <c r="Y221">
        <f t="shared" si="174"/>
        <v>0.38631466666666664</v>
      </c>
      <c r="Z221">
        <f t="shared" si="157"/>
        <v>0</v>
      </c>
      <c r="AA221">
        <f t="shared" si="175"/>
        <v>-0.36785173333333332</v>
      </c>
      <c r="AB221">
        <f t="shared" si="159"/>
        <v>0</v>
      </c>
      <c r="AC221">
        <f t="shared" si="176"/>
        <v>0</v>
      </c>
      <c r="AD221">
        <f t="shared" si="177"/>
        <v>0</v>
      </c>
      <c r="AE221">
        <f t="shared" si="178"/>
        <v>1</v>
      </c>
      <c r="AF221">
        <f t="shared" si="179"/>
        <v>1</v>
      </c>
      <c r="AG221" s="2">
        <f t="shared" si="180"/>
        <v>-1.734</v>
      </c>
      <c r="AH221" s="2">
        <f t="shared" si="181"/>
        <v>1.734</v>
      </c>
      <c r="AI221" s="2">
        <f t="shared" si="182"/>
        <v>-2.0659999999999998</v>
      </c>
      <c r="AJ221" s="2">
        <f t="shared" si="183"/>
        <v>2.0659999999999998</v>
      </c>
      <c r="AK221" t="s">
        <v>164</v>
      </c>
      <c r="AL221">
        <v>143.5</v>
      </c>
      <c r="AM221">
        <v>19991208</v>
      </c>
      <c r="AN221" t="s">
        <v>138</v>
      </c>
      <c r="AO221" t="s">
        <v>299</v>
      </c>
      <c r="AP221">
        <v>9806249</v>
      </c>
      <c r="AQ221">
        <v>40</v>
      </c>
      <c r="AR221">
        <v>71.44</v>
      </c>
      <c r="AS221">
        <v>65.91</v>
      </c>
      <c r="AT221">
        <v>10.83</v>
      </c>
      <c r="AU221">
        <v>10.119999999999999</v>
      </c>
      <c r="AV221">
        <v>10.42</v>
      </c>
      <c r="AW221">
        <v>215</v>
      </c>
      <c r="AX221" t="s">
        <v>252</v>
      </c>
      <c r="AY221">
        <v>40</v>
      </c>
      <c r="AZ221">
        <v>3.4</v>
      </c>
      <c r="BA221">
        <v>4.4000000000000004</v>
      </c>
      <c r="BB221">
        <v>7.8</v>
      </c>
      <c r="BC221">
        <v>0</v>
      </c>
      <c r="BD221">
        <v>3142</v>
      </c>
      <c r="BE221">
        <v>3156</v>
      </c>
      <c r="BF221">
        <v>3150</v>
      </c>
      <c r="BG221">
        <v>13.4</v>
      </c>
      <c r="BH221">
        <v>13.4</v>
      </c>
      <c r="BI221">
        <v>13.4</v>
      </c>
      <c r="BJ221">
        <v>2.1800000000000002</v>
      </c>
      <c r="BK221">
        <v>2.35</v>
      </c>
      <c r="BL221">
        <v>2.25</v>
      </c>
      <c r="BM221">
        <v>5689.6</v>
      </c>
      <c r="BN221">
        <v>6040.1</v>
      </c>
      <c r="BO221">
        <v>5712.2</v>
      </c>
      <c r="BP221" t="s">
        <v>168</v>
      </c>
      <c r="BQ221" t="s">
        <v>168</v>
      </c>
      <c r="BR221" t="s">
        <v>168</v>
      </c>
      <c r="BS221">
        <v>849</v>
      </c>
      <c r="BT221">
        <v>866</v>
      </c>
      <c r="BU221">
        <v>851</v>
      </c>
      <c r="BV221">
        <v>142.4</v>
      </c>
      <c r="BW221">
        <v>144</v>
      </c>
      <c r="BX221">
        <v>143.19999999999999</v>
      </c>
      <c r="BY221">
        <v>86.8</v>
      </c>
      <c r="BZ221">
        <v>88.3</v>
      </c>
      <c r="CA221">
        <v>87.7</v>
      </c>
      <c r="CB221">
        <v>92.6</v>
      </c>
      <c r="CC221">
        <v>93.9</v>
      </c>
      <c r="CD221">
        <v>93.2</v>
      </c>
      <c r="CE221">
        <v>4.7</v>
      </c>
      <c r="CF221">
        <v>5.9</v>
      </c>
      <c r="CG221">
        <v>5.5</v>
      </c>
      <c r="CH221">
        <v>26.6</v>
      </c>
      <c r="CI221">
        <v>32.200000000000003</v>
      </c>
      <c r="CJ221">
        <v>30</v>
      </c>
      <c r="CK221">
        <v>276</v>
      </c>
      <c r="CL221">
        <v>276</v>
      </c>
      <c r="CM221">
        <v>276</v>
      </c>
      <c r="CN221">
        <v>16.2</v>
      </c>
      <c r="CO221">
        <v>16.5</v>
      </c>
      <c r="CP221">
        <v>16.2</v>
      </c>
      <c r="CQ221">
        <v>0.3</v>
      </c>
      <c r="CR221">
        <v>0.3</v>
      </c>
      <c r="CS221">
        <v>0.3</v>
      </c>
      <c r="CT221">
        <v>0.45</v>
      </c>
      <c r="CU221">
        <v>0.5</v>
      </c>
      <c r="CV221">
        <v>0.49</v>
      </c>
      <c r="CW221">
        <v>35</v>
      </c>
      <c r="CX221">
        <v>35</v>
      </c>
      <c r="CY221">
        <v>35</v>
      </c>
      <c r="CZ221">
        <v>277.5</v>
      </c>
      <c r="DA221">
        <v>300.2</v>
      </c>
      <c r="DB221">
        <v>284.89999999999998</v>
      </c>
      <c r="DC221">
        <v>1660</v>
      </c>
      <c r="DD221">
        <v>720</v>
      </c>
      <c r="DE221">
        <v>540</v>
      </c>
      <c r="DF221">
        <v>1625</v>
      </c>
      <c r="DG221">
        <v>6.0900000000000003E-2</v>
      </c>
      <c r="DH221">
        <v>6.0900000000000003E-2</v>
      </c>
      <c r="DI221">
        <v>6.0900000000000003E-2</v>
      </c>
      <c r="DJ221">
        <v>8.8900000000000007E-2</v>
      </c>
      <c r="DK221">
        <v>8.8900000000000007E-2</v>
      </c>
      <c r="DL221">
        <v>8.8900000000000007E-2</v>
      </c>
      <c r="DM221">
        <v>6.0999999999999999E-2</v>
      </c>
      <c r="DN221">
        <v>6.3500000000000001E-2</v>
      </c>
      <c r="DO221">
        <v>6.2199999999999998E-2</v>
      </c>
      <c r="DP221">
        <v>7.3700000000000002E-2</v>
      </c>
      <c r="DQ221">
        <v>7.3700000000000002E-2</v>
      </c>
      <c r="DR221">
        <v>7.3700000000000002E-2</v>
      </c>
      <c r="DS221">
        <v>7.1099999999999997E-2</v>
      </c>
      <c r="DT221">
        <v>7.1099999999999997E-2</v>
      </c>
      <c r="DU221">
        <v>7.1099999999999997E-2</v>
      </c>
      <c r="DV221">
        <v>0</v>
      </c>
      <c r="DW221">
        <v>5</v>
      </c>
      <c r="DX221">
        <v>5.0799999999999998E-2</v>
      </c>
      <c r="DY221" t="s">
        <v>253</v>
      </c>
      <c r="DZ221" t="s">
        <v>357</v>
      </c>
      <c r="EA221">
        <v>8252</v>
      </c>
      <c r="EB221">
        <v>8231</v>
      </c>
      <c r="EC221">
        <v>488</v>
      </c>
      <c r="ED221" t="s">
        <v>358</v>
      </c>
      <c r="EE221" t="s">
        <v>359</v>
      </c>
      <c r="EF221" t="s">
        <v>376</v>
      </c>
      <c r="EG221">
        <v>19991210</v>
      </c>
      <c r="EH221" t="s">
        <v>209</v>
      </c>
      <c r="EI221">
        <v>91</v>
      </c>
      <c r="EJ221" t="s">
        <v>143</v>
      </c>
    </row>
    <row r="222" spans="1:140">
      <c r="A222" t="s">
        <v>239</v>
      </c>
      <c r="B222">
        <v>1</v>
      </c>
      <c r="C222">
        <v>14.4</v>
      </c>
      <c r="D222">
        <v>36209</v>
      </c>
      <c r="E222">
        <v>1006</v>
      </c>
      <c r="F222" t="s">
        <v>145</v>
      </c>
      <c r="G222">
        <v>20000214</v>
      </c>
      <c r="H222" t="s">
        <v>345</v>
      </c>
      <c r="I222" t="s">
        <v>236</v>
      </c>
      <c r="J222">
        <v>20000216</v>
      </c>
      <c r="K222">
        <v>20000814</v>
      </c>
      <c r="L222">
        <v>4</v>
      </c>
      <c r="N222" s="2">
        <f t="shared" si="146"/>
        <v>0</v>
      </c>
      <c r="O222" s="27">
        <f t="shared" si="147"/>
        <v>-0.51139999999999997</v>
      </c>
      <c r="P222">
        <v>-0.51139999999999997</v>
      </c>
      <c r="Q222">
        <f t="shared" si="168"/>
        <v>-0.23592992000000002</v>
      </c>
      <c r="R222">
        <f t="shared" si="149"/>
        <v>0</v>
      </c>
      <c r="S222">
        <f t="shared" si="169"/>
        <v>-0.51139999999999997</v>
      </c>
      <c r="T222" s="36">
        <f t="shared" si="170"/>
        <v>26.4</v>
      </c>
      <c r="U222">
        <f t="shared" si="171"/>
        <v>-0.39656138666666663</v>
      </c>
      <c r="V222" s="26">
        <f t="shared" si="153"/>
        <v>0.39656138666666663</v>
      </c>
      <c r="W222" s="25">
        <f t="shared" si="172"/>
        <v>-0.14354826666666665</v>
      </c>
      <c r="X222" s="36">
        <f t="shared" si="173"/>
        <v>24.496505343999999</v>
      </c>
      <c r="Y222">
        <f t="shared" si="174"/>
        <v>-0.14354826666666665</v>
      </c>
      <c r="Z222">
        <f t="shared" si="157"/>
        <v>0</v>
      </c>
      <c r="AA222">
        <f t="shared" si="175"/>
        <v>-0.39656138666666663</v>
      </c>
      <c r="AB222">
        <f t="shared" si="159"/>
        <v>0</v>
      </c>
      <c r="AC222">
        <f t="shared" si="176"/>
        <v>0</v>
      </c>
      <c r="AD222">
        <f t="shared" si="177"/>
        <v>0</v>
      </c>
      <c r="AE222">
        <f t="shared" si="178"/>
        <v>1</v>
      </c>
      <c r="AF222">
        <f t="shared" si="179"/>
        <v>1</v>
      </c>
      <c r="AG222" s="2">
        <f t="shared" si="180"/>
        <v>-1.734</v>
      </c>
      <c r="AH222" s="2">
        <f t="shared" si="181"/>
        <v>1.734</v>
      </c>
      <c r="AI222" s="2">
        <f t="shared" si="182"/>
        <v>-2.0659999999999998</v>
      </c>
      <c r="AJ222" s="2">
        <f t="shared" si="183"/>
        <v>2.0659999999999998</v>
      </c>
      <c r="AK222" t="s">
        <v>164</v>
      </c>
      <c r="AL222">
        <v>143.5</v>
      </c>
      <c r="AM222">
        <v>20000213</v>
      </c>
      <c r="AN222" t="s">
        <v>138</v>
      </c>
      <c r="AO222" t="s">
        <v>392</v>
      </c>
      <c r="AP222">
        <v>9910650</v>
      </c>
      <c r="AQ222">
        <v>40</v>
      </c>
      <c r="AR222">
        <v>60.05</v>
      </c>
      <c r="AS222">
        <v>51.29</v>
      </c>
      <c r="AT222">
        <v>10.14</v>
      </c>
      <c r="AU222">
        <v>8.85</v>
      </c>
      <c r="AV222">
        <v>8.93</v>
      </c>
      <c r="AW222">
        <v>110</v>
      </c>
      <c r="AX222">
        <v>36209</v>
      </c>
      <c r="AY222">
        <v>40</v>
      </c>
      <c r="AZ222">
        <v>6</v>
      </c>
      <c r="BA222">
        <v>8.4</v>
      </c>
      <c r="BB222">
        <v>14.4</v>
      </c>
      <c r="BC222">
        <v>0</v>
      </c>
      <c r="BD222">
        <v>3140</v>
      </c>
      <c r="BE222">
        <v>3155</v>
      </c>
      <c r="BF222">
        <v>3147</v>
      </c>
      <c r="BG222">
        <v>13.4</v>
      </c>
      <c r="BH222">
        <v>13.4</v>
      </c>
      <c r="BI222">
        <v>13.4</v>
      </c>
      <c r="BJ222">
        <v>2.1800000000000002</v>
      </c>
      <c r="BK222">
        <v>2.2799999999999998</v>
      </c>
      <c r="BL222">
        <v>2.2400000000000002</v>
      </c>
      <c r="BM222">
        <v>5689.6</v>
      </c>
      <c r="BN222">
        <v>6375.6</v>
      </c>
      <c r="BO222">
        <v>6067.3</v>
      </c>
      <c r="BP222" t="s">
        <v>168</v>
      </c>
      <c r="BQ222" t="s">
        <v>168</v>
      </c>
      <c r="BR222" t="s">
        <v>168</v>
      </c>
      <c r="BS222">
        <v>856</v>
      </c>
      <c r="BT222">
        <v>875</v>
      </c>
      <c r="BU222">
        <v>865</v>
      </c>
      <c r="BV222">
        <v>142.80000000000001</v>
      </c>
      <c r="BW222">
        <v>144.19999999999999</v>
      </c>
      <c r="BX222">
        <v>143.30000000000001</v>
      </c>
      <c r="BY222">
        <v>87.4</v>
      </c>
      <c r="BZ222">
        <v>89.3</v>
      </c>
      <c r="CA222">
        <v>88.2</v>
      </c>
      <c r="CB222">
        <v>92.5</v>
      </c>
      <c r="CC222">
        <v>94.1</v>
      </c>
      <c r="CD222">
        <v>93.2</v>
      </c>
      <c r="CE222">
        <v>4.4000000000000004</v>
      </c>
      <c r="CF222">
        <v>5.7</v>
      </c>
      <c r="CG222">
        <v>5</v>
      </c>
      <c r="CH222">
        <v>20.100000000000001</v>
      </c>
      <c r="CI222">
        <v>30.3</v>
      </c>
      <c r="CJ222">
        <v>26.3</v>
      </c>
      <c r="CK222">
        <v>276</v>
      </c>
      <c r="CL222">
        <v>276</v>
      </c>
      <c r="CM222">
        <v>276</v>
      </c>
      <c r="CN222">
        <v>13.8</v>
      </c>
      <c r="CO222">
        <v>15.2</v>
      </c>
      <c r="CP222">
        <v>15.1</v>
      </c>
      <c r="CQ222">
        <v>0.3</v>
      </c>
      <c r="CR222">
        <v>0.3</v>
      </c>
      <c r="CS222">
        <v>0.3</v>
      </c>
      <c r="CT222">
        <v>0.45</v>
      </c>
      <c r="CU222">
        <v>0.55000000000000004</v>
      </c>
      <c r="CV222">
        <v>0.5</v>
      </c>
      <c r="CW222">
        <v>35</v>
      </c>
      <c r="CX222">
        <v>35</v>
      </c>
      <c r="CY222">
        <v>35</v>
      </c>
      <c r="CZ222">
        <v>282.89999999999998</v>
      </c>
      <c r="DA222">
        <v>294.5</v>
      </c>
      <c r="DB222">
        <v>290.39999999999998</v>
      </c>
      <c r="DC222">
        <v>1660</v>
      </c>
      <c r="DD222">
        <v>720</v>
      </c>
      <c r="DE222">
        <v>540</v>
      </c>
      <c r="DF222">
        <v>1950</v>
      </c>
      <c r="DG222">
        <v>5.5899999999999998E-2</v>
      </c>
      <c r="DH222">
        <v>5.5899999999999998E-2</v>
      </c>
      <c r="DI222">
        <v>5.5899999999999998E-2</v>
      </c>
      <c r="DJ222">
        <v>8.6400000000000005E-2</v>
      </c>
      <c r="DK222">
        <v>9.1399999999999995E-2</v>
      </c>
      <c r="DL222">
        <v>8.8900000000000007E-2</v>
      </c>
      <c r="DM222">
        <v>6.3500000000000001E-2</v>
      </c>
      <c r="DN222">
        <v>6.6000000000000003E-2</v>
      </c>
      <c r="DO222">
        <v>6.4799999999999996E-2</v>
      </c>
      <c r="DP222">
        <v>6.6000000000000003E-2</v>
      </c>
      <c r="DQ222">
        <v>6.8599999999999994E-2</v>
      </c>
      <c r="DR222">
        <v>6.7299999999999999E-2</v>
      </c>
      <c r="DS222">
        <v>7.1099999999999997E-2</v>
      </c>
      <c r="DT222">
        <v>7.3700000000000002E-2</v>
      </c>
      <c r="DU222">
        <v>7.2400000000000006E-2</v>
      </c>
      <c r="DV222">
        <v>2.5000000000000001E-3</v>
      </c>
      <c r="DW222">
        <v>4</v>
      </c>
      <c r="DX222">
        <v>5.0799999999999998E-2</v>
      </c>
      <c r="DY222">
        <v>49416</v>
      </c>
      <c r="DZ222">
        <v>67.75</v>
      </c>
      <c r="EA222" t="s">
        <v>393</v>
      </c>
      <c r="EB222">
        <v>8231</v>
      </c>
      <c r="EC222">
        <v>488</v>
      </c>
      <c r="ED222">
        <v>2405</v>
      </c>
      <c r="EE222" t="s">
        <v>142</v>
      </c>
      <c r="EF222">
        <v>207</v>
      </c>
      <c r="EG222">
        <v>20000214</v>
      </c>
      <c r="EH222" t="s">
        <v>345</v>
      </c>
      <c r="EI222">
        <v>91</v>
      </c>
      <c r="EJ222" t="s">
        <v>143</v>
      </c>
    </row>
    <row r="223" spans="1:140">
      <c r="A223" t="s">
        <v>239</v>
      </c>
      <c r="B223">
        <v>1</v>
      </c>
      <c r="C223">
        <v>16</v>
      </c>
      <c r="D223">
        <v>36210</v>
      </c>
      <c r="E223">
        <v>1006</v>
      </c>
      <c r="F223" t="s">
        <v>145</v>
      </c>
      <c r="G223">
        <v>20000921</v>
      </c>
      <c r="H223" t="s">
        <v>444</v>
      </c>
      <c r="I223" t="s">
        <v>236</v>
      </c>
      <c r="J223">
        <v>20000925</v>
      </c>
      <c r="K223">
        <v>20010321</v>
      </c>
      <c r="L223">
        <v>5</v>
      </c>
      <c r="N223" s="2">
        <f t="shared" si="146"/>
        <v>0</v>
      </c>
      <c r="O223" s="27">
        <f t="shared" si="147"/>
        <v>-0.20830000000000001</v>
      </c>
      <c r="P223">
        <v>-0.20830000000000001</v>
      </c>
      <c r="Q223">
        <f t="shared" si="168"/>
        <v>-0.23040393600000003</v>
      </c>
      <c r="R223">
        <f t="shared" si="149"/>
        <v>0</v>
      </c>
      <c r="S223">
        <f t="shared" si="169"/>
        <v>-0.20830000000000001</v>
      </c>
      <c r="T223" s="36">
        <f t="shared" si="170"/>
        <v>26.4</v>
      </c>
      <c r="U223">
        <f t="shared" si="171"/>
        <v>-0.35890910933333331</v>
      </c>
      <c r="V223" s="26">
        <f t="shared" si="153"/>
        <v>0.35890910933333331</v>
      </c>
      <c r="W223" s="25">
        <f t="shared" si="172"/>
        <v>0.18826138666666661</v>
      </c>
      <c r="X223" s="36">
        <f t="shared" si="173"/>
        <v>24.677236275199999</v>
      </c>
      <c r="Y223">
        <f t="shared" si="174"/>
        <v>0.18826138666666661</v>
      </c>
      <c r="Z223">
        <f t="shared" si="157"/>
        <v>0</v>
      </c>
      <c r="AA223">
        <f t="shared" si="175"/>
        <v>-0.35890910933333331</v>
      </c>
      <c r="AB223">
        <f t="shared" si="159"/>
        <v>0</v>
      </c>
      <c r="AC223">
        <f t="shared" si="176"/>
        <v>0</v>
      </c>
      <c r="AD223">
        <f t="shared" si="177"/>
        <v>0</v>
      </c>
      <c r="AE223">
        <f t="shared" si="178"/>
        <v>1</v>
      </c>
      <c r="AF223">
        <f t="shared" si="179"/>
        <v>1</v>
      </c>
      <c r="AG223" s="2">
        <f t="shared" si="180"/>
        <v>-1.734</v>
      </c>
      <c r="AH223" s="2">
        <f t="shared" si="181"/>
        <v>1.734</v>
      </c>
      <c r="AI223" s="2">
        <f t="shared" si="182"/>
        <v>-2.0659999999999998</v>
      </c>
      <c r="AJ223" s="2">
        <f t="shared" si="183"/>
        <v>2.0659999999999998</v>
      </c>
      <c r="AK223" t="s">
        <v>164</v>
      </c>
      <c r="AL223">
        <v>143.5</v>
      </c>
      <c r="AM223">
        <v>20000919</v>
      </c>
      <c r="AN223" t="s">
        <v>138</v>
      </c>
      <c r="AO223" t="s">
        <v>186</v>
      </c>
      <c r="AP223">
        <v>9910650</v>
      </c>
      <c r="AQ223">
        <v>40</v>
      </c>
      <c r="AR223">
        <v>59.93</v>
      </c>
      <c r="AS223">
        <v>51.98</v>
      </c>
      <c r="AT223">
        <v>10.11</v>
      </c>
      <c r="AU223">
        <v>9.02</v>
      </c>
      <c r="AV223">
        <v>9.0399999999999991</v>
      </c>
      <c r="AW223">
        <v>440</v>
      </c>
      <c r="AX223">
        <v>36210</v>
      </c>
      <c r="AY223">
        <v>40</v>
      </c>
      <c r="AZ223">
        <v>8</v>
      </c>
      <c r="BA223">
        <v>8</v>
      </c>
      <c r="BB223">
        <v>16</v>
      </c>
      <c r="BC223">
        <v>0</v>
      </c>
      <c r="BD223">
        <v>3125</v>
      </c>
      <c r="BE223">
        <v>3159</v>
      </c>
      <c r="BF223">
        <v>3150</v>
      </c>
      <c r="BG223">
        <v>13.4</v>
      </c>
      <c r="BH223">
        <v>13.4</v>
      </c>
      <c r="BI223">
        <v>13.4</v>
      </c>
      <c r="BJ223">
        <v>2.19</v>
      </c>
      <c r="BK223">
        <v>2.25</v>
      </c>
      <c r="BL223">
        <v>2.21</v>
      </c>
      <c r="BM223">
        <v>5219.8</v>
      </c>
      <c r="BN223">
        <v>6040.1</v>
      </c>
      <c r="BO223">
        <v>5380.3</v>
      </c>
      <c r="BP223" t="s">
        <v>168</v>
      </c>
      <c r="BQ223" t="s">
        <v>168</v>
      </c>
      <c r="BR223" t="s">
        <v>168</v>
      </c>
      <c r="BS223">
        <v>844</v>
      </c>
      <c r="BT223">
        <v>856</v>
      </c>
      <c r="BU223">
        <v>847</v>
      </c>
      <c r="BV223">
        <v>142.5</v>
      </c>
      <c r="BW223">
        <v>144.1</v>
      </c>
      <c r="BX223">
        <v>143.4</v>
      </c>
      <c r="BY223">
        <v>86.7</v>
      </c>
      <c r="BZ223">
        <v>88.7</v>
      </c>
      <c r="CA223">
        <v>87.8</v>
      </c>
      <c r="CB223">
        <v>92.5</v>
      </c>
      <c r="CC223">
        <v>94</v>
      </c>
      <c r="CD223">
        <v>93.2</v>
      </c>
      <c r="CE223">
        <v>5.0999999999999996</v>
      </c>
      <c r="CF223">
        <v>6.2</v>
      </c>
      <c r="CG223">
        <v>5.4</v>
      </c>
      <c r="CH223">
        <v>23.8</v>
      </c>
      <c r="CI223">
        <v>33.9</v>
      </c>
      <c r="CJ223">
        <v>29.6</v>
      </c>
      <c r="CK223">
        <v>269</v>
      </c>
      <c r="CL223">
        <v>276</v>
      </c>
      <c r="CM223">
        <v>276</v>
      </c>
      <c r="CN223">
        <v>14.5</v>
      </c>
      <c r="CO223">
        <v>15.2</v>
      </c>
      <c r="CP223">
        <v>15</v>
      </c>
      <c r="CQ223">
        <v>0.3</v>
      </c>
      <c r="CR223">
        <v>0.3</v>
      </c>
      <c r="CS223">
        <v>0.3</v>
      </c>
      <c r="CT223">
        <v>0.42</v>
      </c>
      <c r="CU223">
        <v>0.52</v>
      </c>
      <c r="CV223">
        <v>0.49</v>
      </c>
      <c r="CW223">
        <v>35</v>
      </c>
      <c r="CX223">
        <v>35</v>
      </c>
      <c r="CY223">
        <v>35</v>
      </c>
      <c r="CZ223">
        <v>251.4</v>
      </c>
      <c r="DA223">
        <v>290.2</v>
      </c>
      <c r="DB223">
        <v>277.60000000000002</v>
      </c>
      <c r="DC223">
        <v>1660</v>
      </c>
      <c r="DD223">
        <v>720</v>
      </c>
      <c r="DE223">
        <v>540</v>
      </c>
      <c r="DF223">
        <v>1400</v>
      </c>
      <c r="DG223">
        <v>6.6000000000000003E-2</v>
      </c>
      <c r="DH223">
        <v>6.6000000000000003E-2</v>
      </c>
      <c r="DI223">
        <v>6.6000000000000003E-2</v>
      </c>
      <c r="DJ223">
        <v>8.8900000000000007E-2</v>
      </c>
      <c r="DK223">
        <v>8.8900000000000007E-2</v>
      </c>
      <c r="DL223">
        <v>8.8900000000000007E-2</v>
      </c>
      <c r="DM223">
        <v>6.0900000000000003E-2</v>
      </c>
      <c r="DN223">
        <v>6.0900000000000003E-2</v>
      </c>
      <c r="DO223">
        <v>6.0900000000000003E-2</v>
      </c>
      <c r="DP223">
        <v>6.6000000000000003E-2</v>
      </c>
      <c r="DQ223">
        <v>6.6000000000000003E-2</v>
      </c>
      <c r="DR223">
        <v>6.6000000000000003E-2</v>
      </c>
      <c r="DS223">
        <v>6.8599999999999994E-2</v>
      </c>
      <c r="DT223">
        <v>6.8599999999999994E-2</v>
      </c>
      <c r="DU223">
        <v>6.8599999999999994E-2</v>
      </c>
      <c r="DV223">
        <v>2.5000000000000001E-3</v>
      </c>
      <c r="DW223">
        <v>9</v>
      </c>
      <c r="DX223">
        <v>5.5899999999999998E-2</v>
      </c>
      <c r="DY223">
        <v>49416</v>
      </c>
      <c r="DZ223">
        <v>67.75</v>
      </c>
      <c r="EA223" t="s">
        <v>445</v>
      </c>
      <c r="EB223">
        <v>8231</v>
      </c>
      <c r="EC223">
        <v>488</v>
      </c>
      <c r="ED223">
        <v>2405</v>
      </c>
      <c r="EE223" t="s">
        <v>142</v>
      </c>
      <c r="EF223" t="s">
        <v>446</v>
      </c>
      <c r="EG223">
        <v>20000921</v>
      </c>
      <c r="EH223" t="s">
        <v>444</v>
      </c>
      <c r="EI223">
        <v>91</v>
      </c>
      <c r="EJ223" t="s">
        <v>143</v>
      </c>
    </row>
    <row r="224" spans="1:140">
      <c r="A224" t="s">
        <v>239</v>
      </c>
      <c r="B224">
        <v>1</v>
      </c>
      <c r="C224">
        <v>15.1</v>
      </c>
      <c r="D224">
        <v>38052</v>
      </c>
      <c r="E224">
        <v>1006</v>
      </c>
      <c r="F224" t="s">
        <v>145</v>
      </c>
      <c r="G224">
        <v>20010404</v>
      </c>
      <c r="H224" t="s">
        <v>185</v>
      </c>
      <c r="I224" t="s">
        <v>236</v>
      </c>
      <c r="J224">
        <v>20010406</v>
      </c>
      <c r="K224">
        <v>20011004</v>
      </c>
      <c r="L224">
        <v>6</v>
      </c>
      <c r="N224" s="2">
        <f t="shared" si="146"/>
        <v>0</v>
      </c>
      <c r="O224" s="27">
        <f t="shared" si="147"/>
        <v>-0.37880000000000003</v>
      </c>
      <c r="P224">
        <v>-0.37880000000000003</v>
      </c>
      <c r="Q224">
        <f t="shared" si="168"/>
        <v>-0.26008314880000005</v>
      </c>
      <c r="R224">
        <f t="shared" si="149"/>
        <v>0</v>
      </c>
      <c r="S224">
        <f t="shared" si="169"/>
        <v>-0.37880000000000003</v>
      </c>
      <c r="T224" s="36">
        <f t="shared" si="170"/>
        <v>26.4</v>
      </c>
      <c r="U224">
        <f t="shared" si="171"/>
        <v>-0.36288728746666665</v>
      </c>
      <c r="V224" s="26">
        <f t="shared" si="153"/>
        <v>0.36288728746666665</v>
      </c>
      <c r="W224" s="25">
        <f t="shared" si="172"/>
        <v>-1.9890890666666716E-2</v>
      </c>
      <c r="X224" s="36">
        <f t="shared" si="173"/>
        <v>24.658141020159999</v>
      </c>
      <c r="Y224">
        <f t="shared" si="174"/>
        <v>-1.9890890666666716E-2</v>
      </c>
      <c r="Z224">
        <f t="shared" si="157"/>
        <v>0</v>
      </c>
      <c r="AA224">
        <f t="shared" si="175"/>
        <v>-0.36288728746666665</v>
      </c>
      <c r="AB224">
        <f t="shared" si="159"/>
        <v>0</v>
      </c>
      <c r="AC224">
        <f t="shared" si="176"/>
        <v>0</v>
      </c>
      <c r="AD224">
        <f t="shared" si="177"/>
        <v>0</v>
      </c>
      <c r="AE224">
        <f t="shared" si="178"/>
        <v>1</v>
      </c>
      <c r="AF224">
        <f t="shared" si="179"/>
        <v>1</v>
      </c>
      <c r="AG224" s="2">
        <f t="shared" si="180"/>
        <v>-1.734</v>
      </c>
      <c r="AH224" s="2">
        <f t="shared" si="181"/>
        <v>1.734</v>
      </c>
      <c r="AI224" s="2">
        <f t="shared" si="182"/>
        <v>-2.0659999999999998</v>
      </c>
      <c r="AJ224" s="2">
        <f t="shared" si="183"/>
        <v>2.0659999999999998</v>
      </c>
      <c r="AK224" t="s">
        <v>164</v>
      </c>
      <c r="AL224">
        <v>143.5</v>
      </c>
      <c r="AM224">
        <v>20010402</v>
      </c>
      <c r="AN224" t="s">
        <v>138</v>
      </c>
      <c r="AO224" t="s">
        <v>490</v>
      </c>
      <c r="AP224">
        <v>11769</v>
      </c>
      <c r="AQ224">
        <v>40</v>
      </c>
      <c r="AR224">
        <v>59.83</v>
      </c>
      <c r="AS224">
        <v>52.22</v>
      </c>
      <c r="AT224">
        <v>10.1</v>
      </c>
      <c r="AU224">
        <v>8.99</v>
      </c>
      <c r="AV224">
        <v>9.06</v>
      </c>
      <c r="AW224">
        <v>116</v>
      </c>
      <c r="AX224">
        <v>38052</v>
      </c>
      <c r="AY224">
        <v>40</v>
      </c>
      <c r="AZ224">
        <v>6.5</v>
      </c>
      <c r="BA224">
        <v>8.6</v>
      </c>
      <c r="BB224">
        <v>15.1</v>
      </c>
      <c r="BC224">
        <v>0</v>
      </c>
      <c r="BD224">
        <v>3147</v>
      </c>
      <c r="BE224">
        <v>3155</v>
      </c>
      <c r="BF224">
        <v>3151</v>
      </c>
      <c r="BG224">
        <v>13.4</v>
      </c>
      <c r="BH224">
        <v>13.4</v>
      </c>
      <c r="BI224">
        <v>13.4</v>
      </c>
      <c r="BJ224">
        <v>2.1800000000000002</v>
      </c>
      <c r="BK224">
        <v>2.25</v>
      </c>
      <c r="BL224">
        <v>2.2200000000000002</v>
      </c>
      <c r="BM224">
        <v>5667.2</v>
      </c>
      <c r="BN224">
        <v>5704.5</v>
      </c>
      <c r="BO224">
        <v>5703.6</v>
      </c>
      <c r="BP224" t="s">
        <v>168</v>
      </c>
      <c r="BQ224" t="s">
        <v>168</v>
      </c>
      <c r="BR224" t="s">
        <v>168</v>
      </c>
      <c r="BS224">
        <v>844</v>
      </c>
      <c r="BT224">
        <v>861</v>
      </c>
      <c r="BU224">
        <v>850</v>
      </c>
      <c r="BV224">
        <v>142.5</v>
      </c>
      <c r="BW224">
        <v>144.19999999999999</v>
      </c>
      <c r="BX224">
        <v>143.30000000000001</v>
      </c>
      <c r="BY224">
        <v>86.7</v>
      </c>
      <c r="BZ224">
        <v>88.3</v>
      </c>
      <c r="CA224">
        <v>87.7</v>
      </c>
      <c r="CB224">
        <v>91.9</v>
      </c>
      <c r="CC224">
        <v>94.3</v>
      </c>
      <c r="CD224">
        <v>93.2</v>
      </c>
      <c r="CE224">
        <v>4.9000000000000004</v>
      </c>
      <c r="CF224">
        <v>6.7</v>
      </c>
      <c r="CG224">
        <v>5.4</v>
      </c>
      <c r="CH224">
        <v>23.9</v>
      </c>
      <c r="CI224">
        <v>36</v>
      </c>
      <c r="CJ224">
        <v>32</v>
      </c>
      <c r="CK224">
        <v>276</v>
      </c>
      <c r="CL224">
        <v>276</v>
      </c>
      <c r="CM224">
        <v>276</v>
      </c>
      <c r="CN224">
        <v>16.5</v>
      </c>
      <c r="CO224">
        <v>16.5</v>
      </c>
      <c r="CP224">
        <v>16.5</v>
      </c>
      <c r="CQ224">
        <v>0.3</v>
      </c>
      <c r="CR224">
        <v>0.3</v>
      </c>
      <c r="CS224">
        <v>0.3</v>
      </c>
      <c r="CT224">
        <v>0.45</v>
      </c>
      <c r="CU224">
        <v>0.55000000000000004</v>
      </c>
      <c r="CV224">
        <v>0.5</v>
      </c>
      <c r="CW224">
        <v>35</v>
      </c>
      <c r="CX224">
        <v>35</v>
      </c>
      <c r="CY224">
        <v>35</v>
      </c>
      <c r="CZ224">
        <v>277.5</v>
      </c>
      <c r="DA224">
        <v>294.5</v>
      </c>
      <c r="DB224">
        <v>283.7</v>
      </c>
      <c r="DC224">
        <v>1660</v>
      </c>
      <c r="DD224">
        <v>720</v>
      </c>
      <c r="DE224">
        <v>540</v>
      </c>
      <c r="DF224">
        <v>1724</v>
      </c>
      <c r="DG224">
        <v>8.1299999999999997E-2</v>
      </c>
      <c r="DH224">
        <v>8.1299999999999997E-2</v>
      </c>
      <c r="DI224">
        <v>8.1299999999999997E-2</v>
      </c>
      <c r="DJ224">
        <v>0.1016</v>
      </c>
      <c r="DK224">
        <v>0.1016</v>
      </c>
      <c r="DL224">
        <v>0.1016</v>
      </c>
      <c r="DM224">
        <v>6.6000000000000003E-2</v>
      </c>
      <c r="DN224">
        <v>6.6000000000000003E-2</v>
      </c>
      <c r="DO224">
        <v>6.6000000000000003E-2</v>
      </c>
      <c r="DP224">
        <v>6.8599999999999994E-2</v>
      </c>
      <c r="DQ224">
        <v>6.8599999999999994E-2</v>
      </c>
      <c r="DR224">
        <v>6.8599999999999994E-2</v>
      </c>
      <c r="DS224">
        <v>6.8599999999999994E-2</v>
      </c>
      <c r="DT224">
        <v>6.8599999999999994E-2</v>
      </c>
      <c r="DU224">
        <v>6.8599999999999994E-2</v>
      </c>
      <c r="DV224">
        <v>0</v>
      </c>
      <c r="DW224">
        <v>6</v>
      </c>
      <c r="DX224">
        <v>4.5699999999999998E-2</v>
      </c>
      <c r="DY224">
        <v>49416</v>
      </c>
      <c r="DZ224">
        <v>67.75</v>
      </c>
      <c r="EA224" t="s">
        <v>393</v>
      </c>
      <c r="EB224">
        <v>8231</v>
      </c>
      <c r="EC224">
        <v>488</v>
      </c>
      <c r="ED224">
        <v>2405</v>
      </c>
      <c r="EE224" t="s">
        <v>142</v>
      </c>
      <c r="EF224">
        <v>224</v>
      </c>
      <c r="EG224">
        <v>20010404</v>
      </c>
      <c r="EH224" t="s">
        <v>185</v>
      </c>
      <c r="EI224">
        <v>91</v>
      </c>
      <c r="EJ224" t="s">
        <v>143</v>
      </c>
    </row>
    <row r="225" spans="1:140">
      <c r="A225" t="s">
        <v>239</v>
      </c>
      <c r="B225">
        <v>1</v>
      </c>
      <c r="C225">
        <v>5.0999999999999996</v>
      </c>
      <c r="D225">
        <v>38050</v>
      </c>
      <c r="E225" t="s">
        <v>144</v>
      </c>
      <c r="F225" t="s">
        <v>145</v>
      </c>
      <c r="G225">
        <v>20011116</v>
      </c>
      <c r="H225" t="s">
        <v>561</v>
      </c>
      <c r="I225" t="s">
        <v>236</v>
      </c>
      <c r="J225">
        <v>20011120</v>
      </c>
      <c r="K225">
        <v>20020516</v>
      </c>
      <c r="L225">
        <v>7</v>
      </c>
      <c r="N225" s="2">
        <f t="shared" si="146"/>
        <v>0</v>
      </c>
      <c r="O225" s="27">
        <f t="shared" si="147"/>
        <v>-1.3332999999999999</v>
      </c>
      <c r="P225">
        <v>-1.3332999999999999</v>
      </c>
      <c r="Q225">
        <f t="shared" si="168"/>
        <v>-0.47472651904000007</v>
      </c>
      <c r="R225">
        <f t="shared" si="149"/>
        <v>0</v>
      </c>
      <c r="S225">
        <f t="shared" si="169"/>
        <v>-1.3332999999999999</v>
      </c>
      <c r="T225" s="36">
        <f t="shared" si="170"/>
        <v>26.4</v>
      </c>
      <c r="U225">
        <f t="shared" si="171"/>
        <v>-0.55696982997333333</v>
      </c>
      <c r="V225" s="26">
        <f t="shared" si="153"/>
        <v>0.55696982997333333</v>
      </c>
      <c r="W225" s="25">
        <f t="shared" si="172"/>
        <v>-0.97041271253333328</v>
      </c>
      <c r="X225" s="36">
        <f t="shared" si="173"/>
        <v>23.726544816127998</v>
      </c>
      <c r="Y225">
        <f t="shared" si="174"/>
        <v>-0.97041271253333328</v>
      </c>
      <c r="Z225">
        <f t="shared" si="157"/>
        <v>0</v>
      </c>
      <c r="AA225">
        <f t="shared" si="175"/>
        <v>-0.55696982997333333</v>
      </c>
      <c r="AB225">
        <f t="shared" si="159"/>
        <v>0</v>
      </c>
      <c r="AC225">
        <f t="shared" si="176"/>
        <v>0</v>
      </c>
      <c r="AD225">
        <f t="shared" si="177"/>
        <v>0</v>
      </c>
      <c r="AE225">
        <f t="shared" si="178"/>
        <v>0</v>
      </c>
      <c r="AF225">
        <f t="shared" si="179"/>
        <v>0</v>
      </c>
      <c r="AG225" s="2">
        <f t="shared" si="180"/>
        <v>-1.734</v>
      </c>
      <c r="AH225" s="2">
        <f t="shared" si="181"/>
        <v>1.734</v>
      </c>
      <c r="AI225" s="2">
        <f t="shared" si="182"/>
        <v>-2.0659999999999998</v>
      </c>
      <c r="AJ225" s="2">
        <f t="shared" si="183"/>
        <v>2.0659999999999998</v>
      </c>
      <c r="AK225" t="s">
        <v>164</v>
      </c>
      <c r="AL225">
        <v>143.5</v>
      </c>
      <c r="AM225">
        <v>20011114</v>
      </c>
      <c r="AN225" t="s">
        <v>138</v>
      </c>
      <c r="AO225" t="s">
        <v>561</v>
      </c>
      <c r="AP225">
        <v>11769</v>
      </c>
      <c r="AQ225">
        <v>40</v>
      </c>
      <c r="AR225">
        <v>71.209999999999994</v>
      </c>
      <c r="AS225">
        <v>64.63</v>
      </c>
      <c r="AT225">
        <v>10.82</v>
      </c>
      <c r="AU225">
        <v>10.029999999999999</v>
      </c>
      <c r="AV225">
        <v>10.17</v>
      </c>
      <c r="AW225">
        <v>-80</v>
      </c>
      <c r="AX225">
        <v>38050</v>
      </c>
      <c r="AY225">
        <v>40</v>
      </c>
      <c r="AZ225">
        <v>2.5</v>
      </c>
      <c r="BA225">
        <v>2.6</v>
      </c>
      <c r="BB225">
        <v>5.0999999999999996</v>
      </c>
      <c r="BC225">
        <v>0</v>
      </c>
      <c r="BD225">
        <v>3145</v>
      </c>
      <c r="BE225">
        <v>3165</v>
      </c>
      <c r="BF225">
        <v>3152</v>
      </c>
      <c r="BG225">
        <v>13.4</v>
      </c>
      <c r="BH225">
        <v>13.4</v>
      </c>
      <c r="BI225">
        <v>13.4</v>
      </c>
      <c r="BJ225">
        <v>2.2000000000000002</v>
      </c>
      <c r="BK225">
        <v>2.2599999999999998</v>
      </c>
      <c r="BL225">
        <v>2.2400000000000002</v>
      </c>
      <c r="BM225">
        <v>4996.1000000000004</v>
      </c>
      <c r="BN225">
        <v>4996.1000000000004</v>
      </c>
      <c r="BO225">
        <v>4996.1000000000004</v>
      </c>
      <c r="BP225" t="s">
        <v>168</v>
      </c>
      <c r="BQ225" t="s">
        <v>168</v>
      </c>
      <c r="BR225" t="s">
        <v>168</v>
      </c>
      <c r="BS225">
        <v>838</v>
      </c>
      <c r="BT225">
        <v>861</v>
      </c>
      <c r="BU225">
        <v>852</v>
      </c>
      <c r="BV225">
        <v>142.4</v>
      </c>
      <c r="BW225">
        <v>144.4</v>
      </c>
      <c r="BX225">
        <v>143.4</v>
      </c>
      <c r="BY225">
        <v>87.2</v>
      </c>
      <c r="BZ225">
        <v>89.7</v>
      </c>
      <c r="CA225">
        <v>88.1</v>
      </c>
      <c r="CB225">
        <v>92.9</v>
      </c>
      <c r="CC225">
        <v>94.6</v>
      </c>
      <c r="CD225">
        <v>93.5</v>
      </c>
      <c r="CE225">
        <v>4.9000000000000004</v>
      </c>
      <c r="CF225">
        <v>5.7</v>
      </c>
      <c r="CG225">
        <v>5.4</v>
      </c>
      <c r="CH225">
        <v>19.399999999999999</v>
      </c>
      <c r="CI225">
        <v>33.200000000000003</v>
      </c>
      <c r="CJ225">
        <v>24.9</v>
      </c>
      <c r="CK225">
        <v>276</v>
      </c>
      <c r="CL225">
        <v>276</v>
      </c>
      <c r="CM225">
        <v>276</v>
      </c>
      <c r="CN225">
        <v>15.9</v>
      </c>
      <c r="CO225">
        <v>15.9</v>
      </c>
      <c r="CP225">
        <v>15.9</v>
      </c>
      <c r="CQ225">
        <v>0.3</v>
      </c>
      <c r="CR225">
        <v>0.3</v>
      </c>
      <c r="CS225">
        <v>0.3</v>
      </c>
      <c r="CT225">
        <v>0.5</v>
      </c>
      <c r="CU225">
        <v>0.5</v>
      </c>
      <c r="CV225">
        <v>0.5</v>
      </c>
      <c r="CW225">
        <v>35</v>
      </c>
      <c r="CX225">
        <v>35</v>
      </c>
      <c r="CY225">
        <v>35</v>
      </c>
      <c r="CZ225">
        <v>271.8</v>
      </c>
      <c r="DA225">
        <v>294.5</v>
      </c>
      <c r="DB225">
        <v>285.39999999999998</v>
      </c>
      <c r="DC225">
        <v>1660</v>
      </c>
      <c r="DD225">
        <v>720</v>
      </c>
      <c r="DE225">
        <v>540</v>
      </c>
      <c r="DF225">
        <v>1920</v>
      </c>
      <c r="DG225">
        <v>6.6000000000000003E-2</v>
      </c>
      <c r="DH225">
        <v>6.6000000000000003E-2</v>
      </c>
      <c r="DI225">
        <v>6.6000000000000003E-2</v>
      </c>
      <c r="DJ225">
        <v>9.1399999999999995E-2</v>
      </c>
      <c r="DK225">
        <v>9.1399999999999995E-2</v>
      </c>
      <c r="DL225">
        <v>9.1399999999999995E-2</v>
      </c>
      <c r="DM225">
        <v>6.8599999999999994E-2</v>
      </c>
      <c r="DN225">
        <v>6.8599999999999994E-2</v>
      </c>
      <c r="DO225">
        <v>6.8599999999999994E-2</v>
      </c>
      <c r="DP225">
        <v>6.3500000000000001E-2</v>
      </c>
      <c r="DQ225">
        <v>6.6000000000000003E-2</v>
      </c>
      <c r="DR225">
        <v>6.4799999999999996E-2</v>
      </c>
      <c r="DS225">
        <v>6.8599999999999994E-2</v>
      </c>
      <c r="DT225">
        <v>6.8599999999999994E-2</v>
      </c>
      <c r="DU225">
        <v>6.8599999999999994E-2</v>
      </c>
      <c r="DV225">
        <v>0</v>
      </c>
      <c r="DW225">
        <v>9</v>
      </c>
      <c r="DX225">
        <v>5.33E-2</v>
      </c>
      <c r="DY225">
        <v>49416</v>
      </c>
      <c r="DZ225">
        <v>67.75</v>
      </c>
      <c r="EA225" t="s">
        <v>445</v>
      </c>
      <c r="EB225">
        <v>8231</v>
      </c>
      <c r="EC225">
        <v>488</v>
      </c>
      <c r="ED225">
        <v>2405</v>
      </c>
      <c r="EE225" t="s">
        <v>142</v>
      </c>
      <c r="EF225">
        <v>227</v>
      </c>
      <c r="EG225">
        <v>20011116</v>
      </c>
      <c r="EH225" t="s">
        <v>561</v>
      </c>
      <c r="EI225">
        <v>91</v>
      </c>
      <c r="EJ225" t="s">
        <v>143</v>
      </c>
    </row>
    <row r="226" spans="1:140">
      <c r="A226" t="s">
        <v>239</v>
      </c>
      <c r="B226">
        <v>1</v>
      </c>
      <c r="C226">
        <v>11.3</v>
      </c>
      <c r="D226">
        <v>42530</v>
      </c>
      <c r="E226" t="s">
        <v>577</v>
      </c>
      <c r="F226" t="s">
        <v>145</v>
      </c>
      <c r="G226">
        <v>20020606</v>
      </c>
      <c r="H226" t="s">
        <v>597</v>
      </c>
      <c r="I226" t="s">
        <v>236</v>
      </c>
      <c r="J226">
        <v>20020614</v>
      </c>
      <c r="K226">
        <v>20021206</v>
      </c>
      <c r="L226">
        <v>8</v>
      </c>
      <c r="N226" s="2">
        <f t="shared" si="146"/>
        <v>0</v>
      </c>
      <c r="O226" s="27">
        <f t="shared" si="147"/>
        <v>-0.39910000000000001</v>
      </c>
      <c r="P226">
        <v>-0.39910000000000001</v>
      </c>
      <c r="Q226">
        <f t="shared" si="168"/>
        <v>-0.45960121523200009</v>
      </c>
      <c r="R226">
        <f t="shared" si="149"/>
        <v>0</v>
      </c>
      <c r="S226">
        <f t="shared" si="169"/>
        <v>-0.39910000000000001</v>
      </c>
      <c r="T226" s="36">
        <f t="shared" si="170"/>
        <v>26.4</v>
      </c>
      <c r="U226">
        <f t="shared" si="171"/>
        <v>-0.52539586397866667</v>
      </c>
      <c r="V226" s="26">
        <f t="shared" si="153"/>
        <v>0.52539586397866667</v>
      </c>
      <c r="W226" s="25">
        <f t="shared" si="172"/>
        <v>0.15786982997333332</v>
      </c>
      <c r="X226" s="36">
        <f t="shared" si="173"/>
        <v>23.878099852902398</v>
      </c>
      <c r="Y226">
        <f t="shared" si="174"/>
        <v>0.15786982997333332</v>
      </c>
      <c r="Z226">
        <f t="shared" si="157"/>
        <v>0</v>
      </c>
      <c r="AA226">
        <f t="shared" si="175"/>
        <v>-0.52539586397866667</v>
      </c>
      <c r="AB226">
        <f t="shared" si="159"/>
        <v>0</v>
      </c>
      <c r="AC226">
        <f t="shared" si="176"/>
        <v>0</v>
      </c>
      <c r="AD226">
        <f t="shared" si="177"/>
        <v>0</v>
      </c>
      <c r="AE226">
        <f t="shared" si="178"/>
        <v>0</v>
      </c>
      <c r="AF226">
        <f t="shared" si="179"/>
        <v>1</v>
      </c>
      <c r="AG226" s="2">
        <f t="shared" si="180"/>
        <v>-1.734</v>
      </c>
      <c r="AH226" s="2">
        <f t="shared" si="181"/>
        <v>1.734</v>
      </c>
      <c r="AI226" s="2">
        <f t="shared" si="182"/>
        <v>-2.0659999999999998</v>
      </c>
      <c r="AJ226" s="2">
        <f t="shared" si="183"/>
        <v>2.0659999999999998</v>
      </c>
      <c r="AK226" t="s">
        <v>164</v>
      </c>
      <c r="AL226">
        <v>143.5</v>
      </c>
      <c r="AM226">
        <v>20020604</v>
      </c>
      <c r="AN226" t="s">
        <v>138</v>
      </c>
      <c r="AO226" t="s">
        <v>466</v>
      </c>
      <c r="AP226">
        <v>11769</v>
      </c>
      <c r="AQ226">
        <v>40</v>
      </c>
      <c r="AR226">
        <v>58.83</v>
      </c>
      <c r="AS226">
        <v>52.25</v>
      </c>
      <c r="AT226">
        <v>10.09</v>
      </c>
      <c r="AU226">
        <v>9.1199999999999992</v>
      </c>
      <c r="AV226">
        <v>9.2200000000000006</v>
      </c>
      <c r="AW226">
        <v>172</v>
      </c>
      <c r="AX226">
        <v>42530</v>
      </c>
      <c r="AY226">
        <v>40</v>
      </c>
      <c r="AZ226">
        <v>6.2</v>
      </c>
      <c r="BA226">
        <v>5.0999999999999996</v>
      </c>
      <c r="BB226">
        <v>11.3</v>
      </c>
      <c r="BC226">
        <v>0</v>
      </c>
      <c r="BD226">
        <v>3140</v>
      </c>
      <c r="BE226">
        <v>3175</v>
      </c>
      <c r="BF226">
        <v>3153</v>
      </c>
      <c r="BG226">
        <v>13.4</v>
      </c>
      <c r="BH226">
        <v>13.4</v>
      </c>
      <c r="BI226">
        <v>13.4</v>
      </c>
      <c r="BJ226">
        <v>2.1800000000000002</v>
      </c>
      <c r="BK226">
        <v>2.27</v>
      </c>
      <c r="BL226">
        <v>2.23</v>
      </c>
      <c r="BM226">
        <v>5070.7</v>
      </c>
      <c r="BN226">
        <v>6189.2</v>
      </c>
      <c r="BO226">
        <v>5525.6</v>
      </c>
      <c r="BP226" t="s">
        <v>168</v>
      </c>
      <c r="BQ226" t="s">
        <v>168</v>
      </c>
      <c r="BR226" t="s">
        <v>168</v>
      </c>
      <c r="BS226">
        <v>849</v>
      </c>
      <c r="BT226">
        <v>855</v>
      </c>
      <c r="BU226">
        <v>850</v>
      </c>
      <c r="BV226">
        <v>142.19999999999999</v>
      </c>
      <c r="BW226">
        <v>144.4</v>
      </c>
      <c r="BX226">
        <v>143.30000000000001</v>
      </c>
      <c r="BY226">
        <v>82.8</v>
      </c>
      <c r="BZ226">
        <v>88.8</v>
      </c>
      <c r="CA226">
        <v>87.5</v>
      </c>
      <c r="CB226">
        <v>92.7</v>
      </c>
      <c r="CC226">
        <v>94.4</v>
      </c>
      <c r="CD226">
        <v>93.6</v>
      </c>
      <c r="CE226">
        <v>4.8</v>
      </c>
      <c r="CF226">
        <v>6.9</v>
      </c>
      <c r="CG226">
        <v>5.8</v>
      </c>
      <c r="CH226">
        <v>29.4</v>
      </c>
      <c r="CI226">
        <v>40.6</v>
      </c>
      <c r="CJ226">
        <v>33.299999999999997</v>
      </c>
      <c r="CK226">
        <v>276</v>
      </c>
      <c r="CL226">
        <v>276</v>
      </c>
      <c r="CM226">
        <v>276</v>
      </c>
      <c r="CN226">
        <v>13.8</v>
      </c>
      <c r="CO226">
        <v>14.5</v>
      </c>
      <c r="CP226">
        <v>14.2</v>
      </c>
      <c r="CQ226">
        <v>0.3</v>
      </c>
      <c r="CR226">
        <v>0.3</v>
      </c>
      <c r="CS226">
        <v>0.3</v>
      </c>
      <c r="CT226">
        <v>0.5</v>
      </c>
      <c r="CU226">
        <v>0.5</v>
      </c>
      <c r="CV226">
        <v>0.5</v>
      </c>
      <c r="CW226">
        <v>35</v>
      </c>
      <c r="CX226">
        <v>35</v>
      </c>
      <c r="CY226">
        <v>35</v>
      </c>
      <c r="CZ226">
        <v>254.8</v>
      </c>
      <c r="DA226">
        <v>288.8</v>
      </c>
      <c r="DB226">
        <v>278.2</v>
      </c>
      <c r="DC226">
        <v>1660</v>
      </c>
      <c r="DD226">
        <v>720</v>
      </c>
      <c r="DE226">
        <v>540</v>
      </c>
      <c r="DF226">
        <v>1668</v>
      </c>
      <c r="DG226">
        <v>7.3700000000000002E-2</v>
      </c>
      <c r="DH226">
        <v>7.3700000000000002E-2</v>
      </c>
      <c r="DI226">
        <v>7.3700000000000002E-2</v>
      </c>
      <c r="DJ226">
        <v>9.1399999999999995E-2</v>
      </c>
      <c r="DK226">
        <v>9.1399999999999995E-2</v>
      </c>
      <c r="DL226">
        <v>9.1399999999999995E-2</v>
      </c>
      <c r="DM226">
        <v>6.8599999999999994E-2</v>
      </c>
      <c r="DN226">
        <v>6.8599999999999994E-2</v>
      </c>
      <c r="DO226">
        <v>6.8599999999999994E-2</v>
      </c>
      <c r="DP226">
        <v>7.1099999999999997E-2</v>
      </c>
      <c r="DQ226">
        <v>7.1099999999999997E-2</v>
      </c>
      <c r="DR226">
        <v>7.1099999999999997E-2</v>
      </c>
      <c r="DS226">
        <v>7.1099999999999997E-2</v>
      </c>
      <c r="DT226">
        <v>7.1099999999999997E-2</v>
      </c>
      <c r="DU226">
        <v>7.1099999999999997E-2</v>
      </c>
      <c r="DV226">
        <v>0</v>
      </c>
      <c r="DW226">
        <v>9</v>
      </c>
      <c r="DX226">
        <v>4.5699999999999998E-2</v>
      </c>
      <c r="DY226">
        <v>49416</v>
      </c>
      <c r="DZ226">
        <v>67.75</v>
      </c>
      <c r="EA226" t="s">
        <v>445</v>
      </c>
      <c r="EB226">
        <v>8231</v>
      </c>
      <c r="EC226">
        <v>488</v>
      </c>
      <c r="ED226">
        <v>2405</v>
      </c>
      <c r="EE226" t="s">
        <v>142</v>
      </c>
      <c r="EF226">
        <v>229</v>
      </c>
      <c r="EG226">
        <v>20020606</v>
      </c>
      <c r="EH226" t="s">
        <v>597</v>
      </c>
      <c r="EI226">
        <v>91</v>
      </c>
      <c r="EJ226" t="s">
        <v>143</v>
      </c>
    </row>
    <row r="227" spans="1:140">
      <c r="A227" t="s">
        <v>239</v>
      </c>
      <c r="B227">
        <v>1</v>
      </c>
      <c r="C227">
        <v>19.399999999999999</v>
      </c>
      <c r="D227">
        <v>38053</v>
      </c>
      <c r="E227">
        <v>1006</v>
      </c>
      <c r="F227" t="s">
        <v>145</v>
      </c>
      <c r="G227">
        <v>20030130</v>
      </c>
      <c r="H227" t="s">
        <v>333</v>
      </c>
      <c r="I227" t="s">
        <v>236</v>
      </c>
      <c r="J227">
        <v>20030206</v>
      </c>
      <c r="K227">
        <v>20030730</v>
      </c>
      <c r="L227">
        <v>9</v>
      </c>
      <c r="N227" s="2">
        <f t="shared" si="146"/>
        <v>0</v>
      </c>
      <c r="O227" s="27">
        <f t="shared" si="147"/>
        <v>0.72160000000000002</v>
      </c>
      <c r="P227">
        <v>0.72160000000000002</v>
      </c>
      <c r="Q227">
        <f t="shared" si="168"/>
        <v>-0.22336097218560008</v>
      </c>
      <c r="R227">
        <f t="shared" si="149"/>
        <v>0</v>
      </c>
      <c r="S227">
        <f t="shared" si="169"/>
        <v>0.72160000000000002</v>
      </c>
      <c r="T227" s="36">
        <f t="shared" si="170"/>
        <v>26.4</v>
      </c>
      <c r="U227">
        <f t="shared" si="171"/>
        <v>-0.27599669118293335</v>
      </c>
      <c r="V227" s="26">
        <f t="shared" si="153"/>
        <v>0.27599669118293335</v>
      </c>
      <c r="W227" s="25">
        <f t="shared" si="172"/>
        <v>1.2469958639786667</v>
      </c>
      <c r="X227" s="36">
        <f t="shared" si="173"/>
        <v>25.075215882321917</v>
      </c>
      <c r="Y227">
        <f t="shared" si="174"/>
        <v>1.2469958639786667</v>
      </c>
      <c r="Z227">
        <f t="shared" si="157"/>
        <v>0</v>
      </c>
      <c r="AA227">
        <f t="shared" si="175"/>
        <v>-0.27599669118293335</v>
      </c>
      <c r="AB227">
        <f t="shared" si="159"/>
        <v>0</v>
      </c>
      <c r="AC227">
        <f t="shared" si="176"/>
        <v>0</v>
      </c>
      <c r="AD227">
        <f t="shared" si="177"/>
        <v>0</v>
      </c>
      <c r="AE227">
        <f t="shared" si="178"/>
        <v>0</v>
      </c>
      <c r="AF227">
        <f t="shared" si="179"/>
        <v>0</v>
      </c>
      <c r="AG227" s="2">
        <f t="shared" si="180"/>
        <v>-1.734</v>
      </c>
      <c r="AH227" s="2">
        <f t="shared" si="181"/>
        <v>1.734</v>
      </c>
      <c r="AI227" s="2">
        <f t="shared" si="182"/>
        <v>-2.0659999999999998</v>
      </c>
      <c r="AJ227" s="2">
        <f t="shared" si="183"/>
        <v>2.0659999999999998</v>
      </c>
      <c r="AK227" t="s">
        <v>164</v>
      </c>
      <c r="AL227">
        <v>143.5</v>
      </c>
      <c r="AM227">
        <v>20030128</v>
      </c>
      <c r="AN227" t="s">
        <v>138</v>
      </c>
      <c r="AO227" t="s">
        <v>191</v>
      </c>
      <c r="AP227">
        <v>11769</v>
      </c>
      <c r="AQ227">
        <v>40</v>
      </c>
      <c r="AR227">
        <v>61.47</v>
      </c>
      <c r="AS227">
        <v>48.5</v>
      </c>
      <c r="AT227">
        <v>10.15</v>
      </c>
      <c r="AU227">
        <v>8.76</v>
      </c>
      <c r="AV227">
        <v>8.8699999999999992</v>
      </c>
      <c r="AW227">
        <v>-5</v>
      </c>
      <c r="AX227">
        <v>38053</v>
      </c>
      <c r="AY227">
        <v>40</v>
      </c>
      <c r="AZ227">
        <v>9.1</v>
      </c>
      <c r="BA227">
        <v>10.3</v>
      </c>
      <c r="BB227">
        <v>19.399999999999999</v>
      </c>
      <c r="BC227">
        <v>0</v>
      </c>
      <c r="BD227">
        <v>3144</v>
      </c>
      <c r="BE227">
        <v>3165</v>
      </c>
      <c r="BF227">
        <v>3152</v>
      </c>
      <c r="BG227">
        <v>13.4</v>
      </c>
      <c r="BH227">
        <v>13.4</v>
      </c>
      <c r="BI227">
        <v>13.4</v>
      </c>
      <c r="BJ227">
        <v>2.15</v>
      </c>
      <c r="BK227">
        <v>2.2599999999999998</v>
      </c>
      <c r="BL227">
        <v>2.2400000000000002</v>
      </c>
      <c r="BM227">
        <v>5033.3999999999996</v>
      </c>
      <c r="BN227">
        <v>5369</v>
      </c>
      <c r="BO227">
        <v>5184.3999999999996</v>
      </c>
      <c r="BP227" t="s">
        <v>168</v>
      </c>
      <c r="BQ227" t="s">
        <v>168</v>
      </c>
      <c r="BR227" t="s">
        <v>168</v>
      </c>
      <c r="BS227">
        <v>849</v>
      </c>
      <c r="BT227">
        <v>849</v>
      </c>
      <c r="BU227">
        <v>849</v>
      </c>
      <c r="BV227">
        <v>142.5</v>
      </c>
      <c r="BW227">
        <v>143.80000000000001</v>
      </c>
      <c r="BX227">
        <v>143.19999999999999</v>
      </c>
      <c r="BY227">
        <v>87.1</v>
      </c>
      <c r="BZ227">
        <v>88.8</v>
      </c>
      <c r="CA227">
        <v>87.8</v>
      </c>
      <c r="CB227">
        <v>92.4</v>
      </c>
      <c r="CC227">
        <v>94.1</v>
      </c>
      <c r="CD227">
        <v>93.2</v>
      </c>
      <c r="CE227">
        <v>5</v>
      </c>
      <c r="CF227">
        <v>6.1</v>
      </c>
      <c r="CG227">
        <v>5.5</v>
      </c>
      <c r="CH227">
        <v>25</v>
      </c>
      <c r="CI227">
        <v>31</v>
      </c>
      <c r="CJ227">
        <v>27.6</v>
      </c>
      <c r="CK227">
        <v>276</v>
      </c>
      <c r="CL227">
        <v>276</v>
      </c>
      <c r="CM227">
        <v>276</v>
      </c>
      <c r="CN227">
        <v>13.8</v>
      </c>
      <c r="CO227">
        <v>15.9</v>
      </c>
      <c r="CP227">
        <v>14.8</v>
      </c>
      <c r="CQ227">
        <v>0.3</v>
      </c>
      <c r="CR227">
        <v>0.3</v>
      </c>
      <c r="CS227">
        <v>0.3</v>
      </c>
      <c r="CT227">
        <v>0.5</v>
      </c>
      <c r="CU227">
        <v>0.55000000000000004</v>
      </c>
      <c r="CV227">
        <v>0.5</v>
      </c>
      <c r="CW227">
        <v>35</v>
      </c>
      <c r="CX227">
        <v>35</v>
      </c>
      <c r="CY227">
        <v>35</v>
      </c>
      <c r="CZ227">
        <v>260.5</v>
      </c>
      <c r="DA227">
        <v>294.5</v>
      </c>
      <c r="DB227">
        <v>280.89999999999998</v>
      </c>
      <c r="DC227">
        <v>1660</v>
      </c>
      <c r="DD227">
        <v>720</v>
      </c>
      <c r="DE227">
        <v>540</v>
      </c>
      <c r="DF227">
        <v>1845</v>
      </c>
      <c r="DG227">
        <v>7.6200000000000004E-2</v>
      </c>
      <c r="DH227">
        <v>7.6200000000000004E-2</v>
      </c>
      <c r="DI227">
        <v>7.6200000000000004E-2</v>
      </c>
      <c r="DJ227">
        <v>9.5200000000000007E-2</v>
      </c>
      <c r="DK227">
        <v>9.5200000000000007E-2</v>
      </c>
      <c r="DL227">
        <v>9.5200000000000007E-2</v>
      </c>
      <c r="DM227">
        <v>6.3500000000000001E-2</v>
      </c>
      <c r="DN227">
        <v>6.3500000000000001E-2</v>
      </c>
      <c r="DO227">
        <v>6.3500000000000001E-2</v>
      </c>
      <c r="DP227">
        <v>6.3500000000000001E-2</v>
      </c>
      <c r="DQ227">
        <v>6.6000000000000003E-2</v>
      </c>
      <c r="DR227">
        <v>6.4799999999999996E-2</v>
      </c>
      <c r="DS227">
        <v>7.1099999999999997E-2</v>
      </c>
      <c r="DT227">
        <v>7.1099999999999997E-2</v>
      </c>
      <c r="DU227">
        <v>7.1099999999999997E-2</v>
      </c>
      <c r="DV227">
        <v>0</v>
      </c>
      <c r="DW227">
        <v>1</v>
      </c>
      <c r="DX227">
        <v>4.0599999999999997E-2</v>
      </c>
      <c r="DY227">
        <v>49416</v>
      </c>
      <c r="DZ227">
        <v>67.75</v>
      </c>
      <c r="EA227" t="s">
        <v>445</v>
      </c>
      <c r="EB227">
        <v>8331</v>
      </c>
      <c r="EC227">
        <v>488</v>
      </c>
      <c r="ED227">
        <v>2405</v>
      </c>
      <c r="EE227" t="s">
        <v>142</v>
      </c>
      <c r="EF227">
        <v>231</v>
      </c>
      <c r="EG227">
        <v>20030130</v>
      </c>
      <c r="EH227" t="s">
        <v>333</v>
      </c>
      <c r="EI227">
        <v>91</v>
      </c>
      <c r="EJ227" t="s">
        <v>143</v>
      </c>
    </row>
    <row r="228" spans="1:140">
      <c r="A228" t="s">
        <v>239</v>
      </c>
      <c r="B228">
        <v>1</v>
      </c>
      <c r="C228">
        <v>5.3</v>
      </c>
      <c r="D228">
        <v>38051</v>
      </c>
      <c r="E228" t="s">
        <v>144</v>
      </c>
      <c r="F228" t="s">
        <v>145</v>
      </c>
      <c r="G228">
        <v>20040407</v>
      </c>
      <c r="H228" t="s">
        <v>744</v>
      </c>
      <c r="I228" t="s">
        <v>236</v>
      </c>
      <c r="J228">
        <v>20040412</v>
      </c>
      <c r="K228">
        <v>20041007</v>
      </c>
      <c r="L228">
        <v>10</v>
      </c>
      <c r="N228" s="2">
        <f t="shared" si="146"/>
        <v>0</v>
      </c>
      <c r="O228" s="27">
        <f t="shared" si="147"/>
        <v>-1.2930999999999999</v>
      </c>
      <c r="P228">
        <v>-1.2930999999999999</v>
      </c>
      <c r="Q228">
        <f t="shared" si="168"/>
        <v>-0.43730877774848009</v>
      </c>
      <c r="R228">
        <f t="shared" si="149"/>
        <v>0</v>
      </c>
      <c r="S228">
        <f t="shared" si="169"/>
        <v>-1.2930999999999999</v>
      </c>
      <c r="T228" s="36">
        <f t="shared" si="170"/>
        <v>26.4</v>
      </c>
      <c r="U228">
        <f t="shared" si="171"/>
        <v>-0.47941735294634669</v>
      </c>
      <c r="V228" s="26">
        <f t="shared" si="153"/>
        <v>0.47941735294634669</v>
      </c>
      <c r="W228" s="25">
        <f t="shared" si="172"/>
        <v>-1.0171033088170667</v>
      </c>
      <c r="X228" s="36">
        <f t="shared" si="173"/>
        <v>24.098796705857534</v>
      </c>
      <c r="Y228">
        <f t="shared" si="174"/>
        <v>-1.0171033088170667</v>
      </c>
      <c r="Z228">
        <f t="shared" si="157"/>
        <v>0</v>
      </c>
      <c r="AA228">
        <f t="shared" si="175"/>
        <v>-0.47941735294634669</v>
      </c>
      <c r="AB228">
        <f t="shared" si="159"/>
        <v>0</v>
      </c>
      <c r="AC228">
        <f t="shared" si="176"/>
        <v>0</v>
      </c>
      <c r="AD228">
        <f t="shared" si="177"/>
        <v>0</v>
      </c>
      <c r="AE228">
        <f t="shared" si="178"/>
        <v>0</v>
      </c>
      <c r="AF228">
        <f t="shared" si="179"/>
        <v>0</v>
      </c>
      <c r="AG228" s="2">
        <f t="shared" si="180"/>
        <v>-1.734</v>
      </c>
      <c r="AH228" s="2">
        <f t="shared" si="181"/>
        <v>1.734</v>
      </c>
      <c r="AI228" s="2">
        <f t="shared" si="182"/>
        <v>-2.0659999999999998</v>
      </c>
      <c r="AJ228" s="2">
        <f t="shared" si="183"/>
        <v>2.0659999999999998</v>
      </c>
      <c r="AK228" t="s">
        <v>164</v>
      </c>
      <c r="AL228">
        <v>143.5</v>
      </c>
      <c r="AM228">
        <v>20040405</v>
      </c>
      <c r="AN228" t="s">
        <v>138</v>
      </c>
      <c r="AO228" t="s">
        <v>745</v>
      </c>
      <c r="AP228">
        <v>11769</v>
      </c>
      <c r="AQ228">
        <v>40</v>
      </c>
      <c r="AR228">
        <v>71.48</v>
      </c>
      <c r="AS228">
        <v>65.83</v>
      </c>
      <c r="AT228">
        <v>14.63</v>
      </c>
      <c r="AU228">
        <v>10.14</v>
      </c>
      <c r="AV228">
        <v>10.23</v>
      </c>
      <c r="AW228">
        <v>115</v>
      </c>
      <c r="AX228">
        <v>38051</v>
      </c>
      <c r="AY228">
        <v>40</v>
      </c>
      <c r="AZ228">
        <v>2.5</v>
      </c>
      <c r="BA228">
        <v>2.8</v>
      </c>
      <c r="BB228">
        <v>5.3</v>
      </c>
      <c r="BC228">
        <v>0</v>
      </c>
      <c r="BD228">
        <v>3138</v>
      </c>
      <c r="BE228">
        <v>3168</v>
      </c>
      <c r="BF228">
        <v>3150</v>
      </c>
      <c r="BG228">
        <v>13.4</v>
      </c>
      <c r="BH228">
        <v>13.4</v>
      </c>
      <c r="BI228">
        <v>13.4</v>
      </c>
      <c r="BJ228">
        <v>2.15</v>
      </c>
      <c r="BK228">
        <v>2.2799999999999998</v>
      </c>
      <c r="BL228">
        <v>2.2200000000000002</v>
      </c>
      <c r="BM228">
        <v>5667.2</v>
      </c>
      <c r="BN228">
        <v>5667.2</v>
      </c>
      <c r="BO228">
        <v>5667.2</v>
      </c>
      <c r="BP228" t="s">
        <v>168</v>
      </c>
      <c r="BQ228" t="s">
        <v>168</v>
      </c>
      <c r="BR228" t="s">
        <v>168</v>
      </c>
      <c r="BS228">
        <v>849</v>
      </c>
      <c r="BT228">
        <v>861</v>
      </c>
      <c r="BU228">
        <v>850</v>
      </c>
      <c r="BV228">
        <v>142.5</v>
      </c>
      <c r="BW228">
        <v>144.19999999999999</v>
      </c>
      <c r="BX228">
        <v>143.19999999999999</v>
      </c>
      <c r="BY228">
        <v>87</v>
      </c>
      <c r="BZ228">
        <v>88.7</v>
      </c>
      <c r="CA228">
        <v>87.7</v>
      </c>
      <c r="CB228">
        <v>92.4</v>
      </c>
      <c r="CC228">
        <v>93.9</v>
      </c>
      <c r="CD228">
        <v>93.2</v>
      </c>
      <c r="CE228">
        <v>5.0999999999999996</v>
      </c>
      <c r="CF228">
        <v>6</v>
      </c>
      <c r="CG228">
        <v>5.5</v>
      </c>
      <c r="CH228">
        <v>26.7</v>
      </c>
      <c r="CI228">
        <v>34.200000000000003</v>
      </c>
      <c r="CJ228">
        <v>31.2</v>
      </c>
      <c r="CK228">
        <v>276</v>
      </c>
      <c r="CL228">
        <v>290</v>
      </c>
      <c r="CM228">
        <v>281</v>
      </c>
      <c r="CN228">
        <v>15.2</v>
      </c>
      <c r="CO228">
        <v>15.2</v>
      </c>
      <c r="CP228">
        <v>15.2</v>
      </c>
      <c r="CQ228">
        <v>0.3</v>
      </c>
      <c r="CR228">
        <v>0.3</v>
      </c>
      <c r="CS228">
        <v>0.3</v>
      </c>
      <c r="CT228">
        <v>0.45</v>
      </c>
      <c r="CU228">
        <v>0.55000000000000004</v>
      </c>
      <c r="CV228">
        <v>0.53</v>
      </c>
      <c r="CW228">
        <v>35</v>
      </c>
      <c r="CX228">
        <v>35</v>
      </c>
      <c r="CY228">
        <v>35</v>
      </c>
      <c r="CZ228">
        <v>283.2</v>
      </c>
      <c r="DA228">
        <v>294.5</v>
      </c>
      <c r="DB228">
        <v>284</v>
      </c>
      <c r="DC228">
        <v>1660</v>
      </c>
      <c r="DD228">
        <v>720</v>
      </c>
      <c r="DE228">
        <v>540</v>
      </c>
      <c r="DF228">
        <v>1725</v>
      </c>
      <c r="DG228">
        <v>6.8500000000000005E-2</v>
      </c>
      <c r="DH228">
        <v>6.8500000000000005E-2</v>
      </c>
      <c r="DI228">
        <v>6.8500000000000005E-2</v>
      </c>
      <c r="DJ228">
        <v>8.6300000000000002E-2</v>
      </c>
      <c r="DK228">
        <v>8.6300000000000002E-2</v>
      </c>
      <c r="DL228">
        <v>8.6300000000000002E-2</v>
      </c>
      <c r="DM228">
        <v>6.0999999999999999E-2</v>
      </c>
      <c r="DN228">
        <v>6.0999999999999999E-2</v>
      </c>
      <c r="DO228">
        <v>6.0999999999999999E-2</v>
      </c>
      <c r="DP228">
        <v>6.3500000000000001E-2</v>
      </c>
      <c r="DQ228">
        <v>6.8500000000000005E-2</v>
      </c>
      <c r="DR228">
        <v>6.6000000000000003E-2</v>
      </c>
      <c r="DS228">
        <v>7.1099999999999997E-2</v>
      </c>
      <c r="DT228">
        <v>3.7400000000000003E-2</v>
      </c>
      <c r="DU228">
        <v>7.2300000000000003E-2</v>
      </c>
      <c r="DV228">
        <v>0</v>
      </c>
      <c r="DW228">
        <v>7</v>
      </c>
      <c r="DX228">
        <v>3.5499999999999997E-2</v>
      </c>
      <c r="DY228">
        <v>49416</v>
      </c>
      <c r="DZ228">
        <v>67.75</v>
      </c>
      <c r="EA228">
        <v>8252</v>
      </c>
      <c r="EB228">
        <v>8231</v>
      </c>
      <c r="EC228">
        <v>488</v>
      </c>
      <c r="ED228">
        <v>2405</v>
      </c>
      <c r="EE228" t="s">
        <v>142</v>
      </c>
      <c r="EF228" t="s">
        <v>746</v>
      </c>
      <c r="EG228">
        <v>20040407</v>
      </c>
      <c r="EH228" t="s">
        <v>744</v>
      </c>
      <c r="EI228">
        <v>91</v>
      </c>
      <c r="EJ228" t="s">
        <v>143</v>
      </c>
    </row>
    <row r="229" spans="1:140">
      <c r="A229" t="s">
        <v>239</v>
      </c>
      <c r="B229">
        <v>1</v>
      </c>
      <c r="C229">
        <v>14</v>
      </c>
      <c r="D229">
        <v>54208</v>
      </c>
      <c r="E229">
        <v>1009</v>
      </c>
      <c r="F229" t="s">
        <v>145</v>
      </c>
      <c r="G229">
        <v>20041217</v>
      </c>
      <c r="H229" t="s">
        <v>464</v>
      </c>
      <c r="I229" t="s">
        <v>236</v>
      </c>
      <c r="J229">
        <v>20041220</v>
      </c>
      <c r="K229">
        <v>20050617</v>
      </c>
      <c r="L229">
        <v>11</v>
      </c>
      <c r="N229" s="2">
        <f t="shared" si="146"/>
        <v>0</v>
      </c>
      <c r="O229" s="27">
        <f t="shared" si="147"/>
        <v>0.6</v>
      </c>
      <c r="P229">
        <v>0.6</v>
      </c>
      <c r="Q229">
        <f t="shared" si="168"/>
        <v>-0.22984702219878411</v>
      </c>
      <c r="R229">
        <f t="shared" si="149"/>
        <v>0</v>
      </c>
      <c r="S229">
        <f t="shared" si="169"/>
        <v>0.6</v>
      </c>
      <c r="T229" s="36">
        <f t="shared" si="170"/>
        <v>26.4</v>
      </c>
      <c r="U229">
        <f t="shared" si="171"/>
        <v>-0.26353388235707736</v>
      </c>
      <c r="V229" s="26">
        <f t="shared" si="153"/>
        <v>0.26353388235707736</v>
      </c>
      <c r="W229" s="25">
        <f t="shared" si="172"/>
        <v>1.0794173529463467</v>
      </c>
      <c r="X229" s="36">
        <f t="shared" si="173"/>
        <v>25.135037364686028</v>
      </c>
      <c r="Y229">
        <f t="shared" si="174"/>
        <v>1.0794173529463467</v>
      </c>
      <c r="Z229">
        <f t="shared" si="157"/>
        <v>0</v>
      </c>
      <c r="AA229">
        <f t="shared" si="175"/>
        <v>-0.26353388235707736</v>
      </c>
      <c r="AB229">
        <f t="shared" si="159"/>
        <v>0</v>
      </c>
      <c r="AC229">
        <f t="shared" si="176"/>
        <v>0</v>
      </c>
      <c r="AD229">
        <f t="shared" si="177"/>
        <v>0</v>
      </c>
      <c r="AE229">
        <f t="shared" si="178"/>
        <v>0</v>
      </c>
      <c r="AF229">
        <f t="shared" si="179"/>
        <v>0</v>
      </c>
      <c r="AG229" s="2">
        <f t="shared" si="180"/>
        <v>-1.734</v>
      </c>
      <c r="AH229" s="2">
        <f t="shared" si="181"/>
        <v>1.734</v>
      </c>
      <c r="AI229" s="2">
        <f t="shared" si="182"/>
        <v>-2.0659999999999998</v>
      </c>
      <c r="AJ229" s="2">
        <f t="shared" si="183"/>
        <v>2.0659999999999998</v>
      </c>
      <c r="AK229" t="s">
        <v>164</v>
      </c>
      <c r="AL229">
        <v>143.5</v>
      </c>
      <c r="AM229">
        <v>20041215</v>
      </c>
      <c r="AN229" t="s">
        <v>138</v>
      </c>
      <c r="AO229" t="s">
        <v>761</v>
      </c>
      <c r="AP229">
        <v>11769</v>
      </c>
      <c r="AQ229">
        <v>40</v>
      </c>
      <c r="AR229">
        <v>63.98</v>
      </c>
      <c r="AS229">
        <v>55.99</v>
      </c>
      <c r="AT229">
        <v>10.46</v>
      </c>
      <c r="AU229">
        <v>9.3699999999999992</v>
      </c>
      <c r="AV229">
        <v>9.51</v>
      </c>
      <c r="AW229">
        <v>110</v>
      </c>
      <c r="AX229">
        <v>54208</v>
      </c>
      <c r="AY229">
        <v>40</v>
      </c>
      <c r="AZ229">
        <v>6.7</v>
      </c>
      <c r="BA229">
        <v>7.3</v>
      </c>
      <c r="BB229">
        <v>14</v>
      </c>
      <c r="BC229">
        <v>0</v>
      </c>
      <c r="BD229">
        <v>3142</v>
      </c>
      <c r="BE229">
        <v>3168</v>
      </c>
      <c r="BF229">
        <v>3155</v>
      </c>
      <c r="BG229">
        <v>13.4</v>
      </c>
      <c r="BH229">
        <v>13.5</v>
      </c>
      <c r="BI229">
        <v>13.4</v>
      </c>
      <c r="BJ229">
        <v>2.15</v>
      </c>
      <c r="BK229">
        <v>2.29</v>
      </c>
      <c r="BL229">
        <v>2.21</v>
      </c>
      <c r="BM229">
        <v>5689.6</v>
      </c>
      <c r="BN229">
        <v>5734.4</v>
      </c>
      <c r="BO229">
        <v>5712.2</v>
      </c>
      <c r="BP229" t="s">
        <v>168</v>
      </c>
      <c r="BQ229" t="s">
        <v>168</v>
      </c>
      <c r="BR229" t="s">
        <v>168</v>
      </c>
      <c r="BS229">
        <v>849</v>
      </c>
      <c r="BT229">
        <v>849</v>
      </c>
      <c r="BU229">
        <v>849</v>
      </c>
      <c r="BV229">
        <v>142.19999999999999</v>
      </c>
      <c r="BW229">
        <v>144.30000000000001</v>
      </c>
      <c r="BX229">
        <v>143.19999999999999</v>
      </c>
      <c r="BY229">
        <v>86.3</v>
      </c>
      <c r="BZ229">
        <v>88.4</v>
      </c>
      <c r="CA229">
        <v>87.4</v>
      </c>
      <c r="CB229">
        <v>92.4</v>
      </c>
      <c r="CC229">
        <v>94.1</v>
      </c>
      <c r="CD229">
        <v>93.1</v>
      </c>
      <c r="CE229">
        <v>5.4</v>
      </c>
      <c r="CF229">
        <v>6.7</v>
      </c>
      <c r="CG229">
        <v>5.7</v>
      </c>
      <c r="CH229">
        <v>24.7</v>
      </c>
      <c r="CI229">
        <v>34</v>
      </c>
      <c r="CJ229">
        <v>29.9</v>
      </c>
      <c r="CK229">
        <v>276</v>
      </c>
      <c r="CL229">
        <v>290</v>
      </c>
      <c r="CM229">
        <v>279</v>
      </c>
      <c r="CN229">
        <v>15.9</v>
      </c>
      <c r="CO229">
        <v>17.2</v>
      </c>
      <c r="CP229">
        <v>16.600000000000001</v>
      </c>
      <c r="CQ229">
        <v>0.3</v>
      </c>
      <c r="CR229">
        <v>0.3</v>
      </c>
      <c r="CS229">
        <v>0.3</v>
      </c>
      <c r="CT229">
        <v>0.45</v>
      </c>
      <c r="CU229">
        <v>0.52</v>
      </c>
      <c r="CV229">
        <v>0.51</v>
      </c>
      <c r="CW229">
        <v>35</v>
      </c>
      <c r="CX229">
        <v>35</v>
      </c>
      <c r="CY229">
        <v>35</v>
      </c>
      <c r="CZ229">
        <v>283.2</v>
      </c>
      <c r="DA229">
        <v>288.2</v>
      </c>
      <c r="DB229">
        <v>283.3</v>
      </c>
      <c r="DC229">
        <v>1660</v>
      </c>
      <c r="DD229">
        <v>720</v>
      </c>
      <c r="DE229">
        <v>540</v>
      </c>
      <c r="DF229">
        <v>1730</v>
      </c>
      <c r="DG229">
        <v>6.3500000000000001E-2</v>
      </c>
      <c r="DH229">
        <v>6.3500000000000001E-2</v>
      </c>
      <c r="DI229">
        <v>6.3500000000000001E-2</v>
      </c>
      <c r="DJ229">
        <v>8.1199999999999994E-2</v>
      </c>
      <c r="DK229">
        <v>8.1199999999999994E-2</v>
      </c>
      <c r="DL229">
        <v>8.1199999999999994E-2</v>
      </c>
      <c r="DM229">
        <v>7.1099999999999997E-2</v>
      </c>
      <c r="DN229">
        <v>7.1099999999999997E-2</v>
      </c>
      <c r="DO229">
        <v>7.1099999999999997E-2</v>
      </c>
      <c r="DP229">
        <v>5.33E-2</v>
      </c>
      <c r="DQ229">
        <v>6.3500000000000001E-2</v>
      </c>
      <c r="DR229">
        <v>5.8400000000000001E-2</v>
      </c>
      <c r="DS229">
        <v>6.6000000000000003E-2</v>
      </c>
      <c r="DT229">
        <v>6.8500000000000005E-2</v>
      </c>
      <c r="DU229">
        <v>6.7199999999999996E-2</v>
      </c>
      <c r="DV229">
        <v>0</v>
      </c>
      <c r="DW229">
        <v>9</v>
      </c>
      <c r="DX229">
        <v>6.0900000000000003E-2</v>
      </c>
      <c r="DY229">
        <v>49416</v>
      </c>
      <c r="DZ229">
        <v>67.75</v>
      </c>
      <c r="EA229">
        <v>8252</v>
      </c>
      <c r="EB229">
        <v>8231</v>
      </c>
      <c r="EC229">
        <v>488</v>
      </c>
      <c r="ED229">
        <v>2405</v>
      </c>
      <c r="EE229" t="s">
        <v>142</v>
      </c>
      <c r="EF229">
        <v>239</v>
      </c>
      <c r="EG229">
        <v>20041217</v>
      </c>
      <c r="EH229" t="s">
        <v>464</v>
      </c>
      <c r="EI229">
        <v>91</v>
      </c>
      <c r="EJ229" t="s">
        <v>143</v>
      </c>
    </row>
    <row r="230" spans="1:140">
      <c r="A230" t="s">
        <v>239</v>
      </c>
      <c r="B230">
        <v>1</v>
      </c>
      <c r="C230">
        <v>13.7</v>
      </c>
      <c r="D230">
        <v>41577</v>
      </c>
      <c r="E230">
        <v>1006</v>
      </c>
      <c r="F230" t="s">
        <v>145</v>
      </c>
      <c r="G230">
        <v>20060120</v>
      </c>
      <c r="H230" t="s">
        <v>844</v>
      </c>
      <c r="I230" t="s">
        <v>236</v>
      </c>
      <c r="J230">
        <v>20060126</v>
      </c>
      <c r="K230">
        <v>20060720</v>
      </c>
      <c r="L230">
        <v>12</v>
      </c>
      <c r="N230" s="2">
        <f t="shared" si="146"/>
        <v>0</v>
      </c>
      <c r="O230" s="27">
        <f t="shared" si="147"/>
        <v>-0.4536</v>
      </c>
      <c r="P230">
        <v>-0.4536</v>
      </c>
      <c r="Q230">
        <f t="shared" si="168"/>
        <v>-0.2745976177590273</v>
      </c>
      <c r="R230">
        <f t="shared" si="149"/>
        <v>0</v>
      </c>
      <c r="S230">
        <f t="shared" si="169"/>
        <v>-0.4536</v>
      </c>
      <c r="T230" s="36">
        <f t="shared" si="170"/>
        <v>26.4</v>
      </c>
      <c r="U230">
        <f t="shared" si="171"/>
        <v>-0.30154710588566191</v>
      </c>
      <c r="V230" s="26">
        <f t="shared" si="153"/>
        <v>0.30154710588566191</v>
      </c>
      <c r="W230" s="25">
        <f t="shared" si="172"/>
        <v>-0.19006611764292264</v>
      </c>
      <c r="X230" s="36">
        <f t="shared" si="173"/>
        <v>24.95257389174882</v>
      </c>
      <c r="Y230">
        <f t="shared" si="174"/>
        <v>-0.19006611764292264</v>
      </c>
      <c r="Z230">
        <f t="shared" si="157"/>
        <v>0</v>
      </c>
      <c r="AA230">
        <f t="shared" si="175"/>
        <v>-0.30154710588566191</v>
      </c>
      <c r="AB230">
        <f t="shared" si="159"/>
        <v>0</v>
      </c>
      <c r="AC230">
        <f t="shared" si="176"/>
        <v>0</v>
      </c>
      <c r="AD230">
        <f t="shared" si="177"/>
        <v>0</v>
      </c>
      <c r="AE230">
        <f t="shared" si="178"/>
        <v>1</v>
      </c>
      <c r="AF230">
        <f t="shared" si="179"/>
        <v>1</v>
      </c>
      <c r="AG230" s="2">
        <f t="shared" si="180"/>
        <v>-1.734</v>
      </c>
      <c r="AH230" s="2">
        <f t="shared" si="181"/>
        <v>1.734</v>
      </c>
      <c r="AI230" s="2">
        <f t="shared" si="182"/>
        <v>-2.0659999999999998</v>
      </c>
      <c r="AJ230" s="2">
        <f t="shared" si="183"/>
        <v>2.0659999999999998</v>
      </c>
      <c r="AK230" t="s">
        <v>164</v>
      </c>
      <c r="AL230">
        <v>143.5</v>
      </c>
      <c r="AM230">
        <v>20060118</v>
      </c>
      <c r="AN230" t="s">
        <v>138</v>
      </c>
      <c r="AO230" t="s">
        <v>493</v>
      </c>
      <c r="AP230" t="s">
        <v>845</v>
      </c>
      <c r="AQ230">
        <v>40</v>
      </c>
      <c r="AR230">
        <v>59.83</v>
      </c>
      <c r="AS230">
        <v>50.87</v>
      </c>
      <c r="AT230">
        <v>10.15</v>
      </c>
      <c r="AU230">
        <v>8.85</v>
      </c>
      <c r="AV230">
        <v>8.98</v>
      </c>
      <c r="AW230">
        <v>60</v>
      </c>
      <c r="AX230">
        <v>41577</v>
      </c>
      <c r="AY230">
        <v>40</v>
      </c>
      <c r="AZ230">
        <v>6.8</v>
      </c>
      <c r="BA230">
        <v>6.9</v>
      </c>
      <c r="BB230">
        <v>13.7</v>
      </c>
      <c r="BC230">
        <v>0</v>
      </c>
      <c r="BD230">
        <v>3129</v>
      </c>
      <c r="BE230">
        <v>3169</v>
      </c>
      <c r="BF230">
        <v>3149</v>
      </c>
      <c r="BG230">
        <v>13.4</v>
      </c>
      <c r="BH230">
        <v>13.4</v>
      </c>
      <c r="BI230">
        <v>13.4</v>
      </c>
      <c r="BJ230">
        <v>2.2000000000000002</v>
      </c>
      <c r="BK230">
        <v>2.3199999999999998</v>
      </c>
      <c r="BL230">
        <v>2.25</v>
      </c>
      <c r="BM230">
        <v>5667.2</v>
      </c>
      <c r="BN230">
        <v>5734.4</v>
      </c>
      <c r="BO230">
        <v>5700.1</v>
      </c>
      <c r="BP230" t="s">
        <v>168</v>
      </c>
      <c r="BQ230" t="s">
        <v>168</v>
      </c>
      <c r="BR230" t="s">
        <v>168</v>
      </c>
      <c r="BS230">
        <v>849</v>
      </c>
      <c r="BT230">
        <v>849</v>
      </c>
      <c r="BU230">
        <v>849</v>
      </c>
      <c r="BV230">
        <v>142.5</v>
      </c>
      <c r="BW230">
        <v>144</v>
      </c>
      <c r="BX230">
        <v>143.4</v>
      </c>
      <c r="BY230">
        <v>87.1</v>
      </c>
      <c r="BZ230">
        <v>88.4</v>
      </c>
      <c r="CA230">
        <v>87.8</v>
      </c>
      <c r="CB230">
        <v>92.8</v>
      </c>
      <c r="CC230">
        <v>93.8</v>
      </c>
      <c r="CD230">
        <v>93.4</v>
      </c>
      <c r="CE230">
        <v>5.2</v>
      </c>
      <c r="CF230">
        <v>6</v>
      </c>
      <c r="CG230">
        <v>5.6</v>
      </c>
      <c r="CH230">
        <v>25.7</v>
      </c>
      <c r="CI230">
        <v>34.200000000000003</v>
      </c>
      <c r="CJ230">
        <v>30.6</v>
      </c>
      <c r="CK230">
        <v>272</v>
      </c>
      <c r="CL230">
        <v>279</v>
      </c>
      <c r="CM230">
        <v>269</v>
      </c>
      <c r="CN230">
        <v>13.8</v>
      </c>
      <c r="CO230">
        <v>16.5</v>
      </c>
      <c r="CP230">
        <v>15.1</v>
      </c>
      <c r="CQ230">
        <v>0.3</v>
      </c>
      <c r="CR230">
        <v>0.3</v>
      </c>
      <c r="CS230">
        <v>0.3</v>
      </c>
      <c r="CT230">
        <v>0.5</v>
      </c>
      <c r="CU230">
        <v>0.55000000000000004</v>
      </c>
      <c r="CV230">
        <v>0.51</v>
      </c>
      <c r="CW230">
        <v>35</v>
      </c>
      <c r="CX230">
        <v>35</v>
      </c>
      <c r="CY230">
        <v>35</v>
      </c>
      <c r="CZ230">
        <v>283.2</v>
      </c>
      <c r="DA230">
        <v>288.2</v>
      </c>
      <c r="DB230">
        <v>283.3</v>
      </c>
      <c r="DC230">
        <v>1660</v>
      </c>
      <c r="DD230">
        <v>720</v>
      </c>
      <c r="DE230">
        <v>540</v>
      </c>
      <c r="DF230">
        <v>1900</v>
      </c>
      <c r="DG230">
        <v>7.1800000000000003E-2</v>
      </c>
      <c r="DH230">
        <v>7.1800000000000003E-2</v>
      </c>
      <c r="DI230">
        <v>7.1800000000000003E-2</v>
      </c>
      <c r="DJ230">
        <v>9.7199999999999995E-2</v>
      </c>
      <c r="DK230">
        <v>9.7199999999999995E-2</v>
      </c>
      <c r="DL230">
        <v>9.7199999999999995E-2</v>
      </c>
      <c r="DM230">
        <v>6.0999999999999999E-2</v>
      </c>
      <c r="DN230">
        <v>6.3500000000000001E-2</v>
      </c>
      <c r="DO230">
        <v>6.2199999999999998E-2</v>
      </c>
      <c r="DP230">
        <v>5.33E-2</v>
      </c>
      <c r="DQ230">
        <v>6.0900000000000003E-2</v>
      </c>
      <c r="DR230">
        <v>5.7099999999999998E-2</v>
      </c>
      <c r="DS230">
        <v>5.5800000000000002E-2</v>
      </c>
      <c r="DT230">
        <v>6.0900000000000003E-2</v>
      </c>
      <c r="DU230">
        <v>5.8299999999999998E-2</v>
      </c>
      <c r="DV230">
        <v>0</v>
      </c>
      <c r="DW230">
        <v>6</v>
      </c>
      <c r="DX230">
        <v>5.5800000000000002E-2</v>
      </c>
      <c r="DY230">
        <v>49486</v>
      </c>
      <c r="DZ230">
        <v>6775</v>
      </c>
      <c r="EA230" t="s">
        <v>846</v>
      </c>
      <c r="EB230" t="s">
        <v>847</v>
      </c>
      <c r="EC230">
        <v>488</v>
      </c>
      <c r="ED230">
        <v>2405</v>
      </c>
      <c r="EE230" t="s">
        <v>142</v>
      </c>
      <c r="EF230" t="s">
        <v>848</v>
      </c>
      <c r="EG230">
        <v>20060120</v>
      </c>
      <c r="EH230" t="s">
        <v>844</v>
      </c>
      <c r="EI230">
        <v>91</v>
      </c>
      <c r="EJ230" t="s">
        <v>143</v>
      </c>
    </row>
    <row r="231" spans="1:140">
      <c r="A231" t="s">
        <v>239</v>
      </c>
      <c r="B231">
        <v>1</v>
      </c>
      <c r="C231">
        <v>9.3000000000000007</v>
      </c>
      <c r="D231">
        <v>61004</v>
      </c>
      <c r="E231" t="s">
        <v>144</v>
      </c>
      <c r="F231" t="s">
        <v>145</v>
      </c>
      <c r="G231">
        <v>20061005</v>
      </c>
      <c r="H231" t="s">
        <v>214</v>
      </c>
      <c r="I231" t="s">
        <v>236</v>
      </c>
      <c r="J231">
        <v>20061013</v>
      </c>
      <c r="K231" t="s">
        <v>624</v>
      </c>
      <c r="L231">
        <v>13</v>
      </c>
      <c r="N231" s="2">
        <f t="shared" si="146"/>
        <v>0</v>
      </c>
      <c r="O231" s="27">
        <f t="shared" si="147"/>
        <v>0.43099999999999999</v>
      </c>
      <c r="P231">
        <v>0.43099999999999999</v>
      </c>
      <c r="Q231">
        <f t="shared" si="168"/>
        <v>-0.13347809420722184</v>
      </c>
      <c r="R231">
        <f t="shared" si="149"/>
        <v>0</v>
      </c>
      <c r="S231">
        <f t="shared" si="169"/>
        <v>0.43099999999999999</v>
      </c>
      <c r="T231" s="36">
        <f t="shared" si="170"/>
        <v>26.4</v>
      </c>
      <c r="U231">
        <f t="shared" si="171"/>
        <v>-0.15503768470852955</v>
      </c>
      <c r="V231" s="26">
        <f t="shared" si="153"/>
        <v>0.15503768470852955</v>
      </c>
      <c r="W231" s="25">
        <f t="shared" si="172"/>
        <v>0.73254710588566185</v>
      </c>
      <c r="X231" s="36">
        <f t="shared" si="173"/>
        <v>25.655819113399058</v>
      </c>
      <c r="Y231">
        <f t="shared" si="174"/>
        <v>0.73254710588566185</v>
      </c>
      <c r="Z231">
        <f t="shared" si="157"/>
        <v>0</v>
      </c>
      <c r="AA231">
        <f t="shared" si="175"/>
        <v>-0.15503768470852955</v>
      </c>
      <c r="AB231">
        <f t="shared" si="159"/>
        <v>0</v>
      </c>
      <c r="AC231">
        <f t="shared" si="176"/>
        <v>0</v>
      </c>
      <c r="AD231">
        <f t="shared" si="177"/>
        <v>0</v>
      </c>
      <c r="AE231">
        <f t="shared" si="178"/>
        <v>0</v>
      </c>
      <c r="AF231">
        <f t="shared" si="179"/>
        <v>0</v>
      </c>
      <c r="AG231" s="2">
        <f t="shared" si="180"/>
        <v>-1.734</v>
      </c>
      <c r="AH231" s="2">
        <f t="shared" si="181"/>
        <v>1.734</v>
      </c>
      <c r="AI231" s="2">
        <f t="shared" si="182"/>
        <v>-2.0659999999999998</v>
      </c>
      <c r="AJ231" s="2">
        <f t="shared" si="183"/>
        <v>2.0659999999999998</v>
      </c>
      <c r="AK231" t="s">
        <v>164</v>
      </c>
      <c r="AL231">
        <v>143.5</v>
      </c>
      <c r="AM231">
        <v>20061003</v>
      </c>
      <c r="AN231" t="s">
        <v>138</v>
      </c>
      <c r="AO231" t="s">
        <v>214</v>
      </c>
      <c r="AP231" t="s">
        <v>924</v>
      </c>
      <c r="AQ231">
        <v>40</v>
      </c>
      <c r="AR231">
        <v>71.56</v>
      </c>
      <c r="AS231">
        <v>10.84</v>
      </c>
      <c r="AT231">
        <v>63.64</v>
      </c>
      <c r="AU231">
        <v>9.83</v>
      </c>
      <c r="AV231">
        <v>10.1</v>
      </c>
      <c r="AW231">
        <v>200</v>
      </c>
      <c r="AX231" t="s">
        <v>252</v>
      </c>
      <c r="AY231">
        <v>40</v>
      </c>
      <c r="AZ231">
        <v>5.2</v>
      </c>
      <c r="BA231">
        <v>4.0999999999999996</v>
      </c>
      <c r="BB231">
        <v>9.3000000000000007</v>
      </c>
      <c r="BC231">
        <v>0</v>
      </c>
      <c r="BD231">
        <v>3133</v>
      </c>
      <c r="BE231">
        <v>3170</v>
      </c>
      <c r="BF231">
        <v>3149</v>
      </c>
      <c r="BG231">
        <v>13.1</v>
      </c>
      <c r="BH231">
        <v>13.4</v>
      </c>
      <c r="BI231">
        <v>13.3</v>
      </c>
      <c r="BJ231">
        <v>2.21</v>
      </c>
      <c r="BK231">
        <v>2.2799999999999998</v>
      </c>
      <c r="BL231">
        <v>2.25</v>
      </c>
      <c r="BM231">
        <v>5965.5</v>
      </c>
      <c r="BN231">
        <v>6040.1</v>
      </c>
      <c r="BO231">
        <v>6038.2</v>
      </c>
      <c r="BP231" t="s">
        <v>168</v>
      </c>
      <c r="BQ231" t="s">
        <v>168</v>
      </c>
      <c r="BR231" t="s">
        <v>168</v>
      </c>
      <c r="BS231">
        <v>849</v>
      </c>
      <c r="BT231">
        <v>852</v>
      </c>
      <c r="BU231">
        <v>850</v>
      </c>
      <c r="BV231">
        <v>142.19999999999999</v>
      </c>
      <c r="BW231">
        <v>144</v>
      </c>
      <c r="BX231">
        <v>143.19999999999999</v>
      </c>
      <c r="BY231">
        <v>86.3</v>
      </c>
      <c r="BZ231">
        <v>92.9</v>
      </c>
      <c r="CA231">
        <v>87.6</v>
      </c>
      <c r="CB231">
        <v>92.4</v>
      </c>
      <c r="CC231">
        <v>94.1</v>
      </c>
      <c r="CD231">
        <v>93.1</v>
      </c>
      <c r="CE231">
        <v>5.4</v>
      </c>
      <c r="CF231">
        <v>6.3</v>
      </c>
      <c r="CG231">
        <v>5.7</v>
      </c>
      <c r="CH231">
        <v>25</v>
      </c>
      <c r="CI231">
        <v>33.799999999999997</v>
      </c>
      <c r="CJ231">
        <v>28.6</v>
      </c>
      <c r="CK231">
        <v>276</v>
      </c>
      <c r="CL231">
        <v>276</v>
      </c>
      <c r="CM231">
        <v>276</v>
      </c>
      <c r="CN231">
        <v>14.5</v>
      </c>
      <c r="CO231">
        <v>15.2</v>
      </c>
      <c r="CP231">
        <v>15</v>
      </c>
      <c r="CQ231">
        <v>0.3</v>
      </c>
      <c r="CR231">
        <v>0.3</v>
      </c>
      <c r="CS231">
        <v>0.3</v>
      </c>
      <c r="CT231">
        <v>0.5</v>
      </c>
      <c r="CU231">
        <v>0.52</v>
      </c>
      <c r="CV231">
        <v>0.5</v>
      </c>
      <c r="CW231">
        <v>35</v>
      </c>
      <c r="CX231">
        <v>35</v>
      </c>
      <c r="CY231">
        <v>35</v>
      </c>
      <c r="CZ231">
        <v>283.2</v>
      </c>
      <c r="DA231">
        <v>288.2</v>
      </c>
      <c r="DB231">
        <v>283.39999999999998</v>
      </c>
      <c r="DC231">
        <v>1660</v>
      </c>
      <c r="DD231">
        <v>720</v>
      </c>
      <c r="DE231">
        <v>540</v>
      </c>
      <c r="DF231">
        <v>1640</v>
      </c>
      <c r="DG231">
        <v>8.1199999999999994E-2</v>
      </c>
      <c r="DH231">
        <v>8.1199999999999994E-2</v>
      </c>
      <c r="DI231">
        <v>8.1199999999999994E-2</v>
      </c>
      <c r="DJ231">
        <v>8.6300000000000002E-2</v>
      </c>
      <c r="DK231">
        <v>8.6300000000000002E-2</v>
      </c>
      <c r="DL231">
        <v>8.6300000000000002E-2</v>
      </c>
      <c r="DM231">
        <v>7.3599999999999999E-2</v>
      </c>
      <c r="DN231">
        <v>7.3599999999999999E-2</v>
      </c>
      <c r="DO231">
        <v>7.3599999999999999E-2</v>
      </c>
      <c r="DP231">
        <v>5.0799999999999998E-2</v>
      </c>
      <c r="DQ231">
        <v>5.0799999999999998E-2</v>
      </c>
      <c r="DR231">
        <v>5.0799999999999998E-2</v>
      </c>
      <c r="DS231">
        <v>5.5800000000000002E-2</v>
      </c>
      <c r="DT231">
        <v>5.5800000000000002E-2</v>
      </c>
      <c r="DU231">
        <v>5.5800000000000002E-2</v>
      </c>
      <c r="DV231">
        <v>0</v>
      </c>
      <c r="DW231">
        <v>1</v>
      </c>
      <c r="DX231">
        <v>5.0799999999999998E-2</v>
      </c>
      <c r="DY231">
        <v>49486</v>
      </c>
      <c r="DZ231">
        <v>67.75</v>
      </c>
      <c r="EA231" t="s">
        <v>393</v>
      </c>
      <c r="EB231">
        <v>8231</v>
      </c>
      <c r="EC231">
        <v>488</v>
      </c>
      <c r="ED231">
        <v>2405</v>
      </c>
      <c r="EE231" t="s">
        <v>142</v>
      </c>
      <c r="EF231">
        <v>257</v>
      </c>
      <c r="EG231">
        <v>20061005</v>
      </c>
      <c r="EH231" t="s">
        <v>214</v>
      </c>
      <c r="EI231">
        <v>91</v>
      </c>
      <c r="EJ231" t="s">
        <v>918</v>
      </c>
    </row>
    <row r="232" spans="1:140">
      <c r="N232" s="38">
        <f>SUM(N219:N231)</f>
        <v>0</v>
      </c>
      <c r="S232" s="18">
        <f>AVERAGE(S219:S231)</f>
        <v>-0.30780769230769223</v>
      </c>
      <c r="W232" s="18">
        <f>AVERAGE(W219:W231)</f>
        <v>9.1203454599283529E-2</v>
      </c>
      <c r="AB232" s="18">
        <f>SUM(AB219:AB231)</f>
        <v>0</v>
      </c>
      <c r="AC232">
        <f t="shared" ref="AC232:AF232" si="184">SUM(AC219:AC231)</f>
        <v>0</v>
      </c>
      <c r="AD232">
        <f t="shared" si="184"/>
        <v>0</v>
      </c>
      <c r="AE232" s="18">
        <f t="shared" si="184"/>
        <v>7</v>
      </c>
      <c r="AF232" s="18">
        <f t="shared" si="184"/>
        <v>8</v>
      </c>
    </row>
    <row r="233" spans="1:140">
      <c r="L233">
        <f>102+86+4+13</f>
        <v>205</v>
      </c>
      <c r="S233" s="17">
        <f>T$2+S232*T$3</f>
        <v>24.922523076923078</v>
      </c>
      <c r="W233" s="17">
        <f>X$2+W232*X$3</f>
        <v>26.837776582076561</v>
      </c>
      <c r="AC233" s="18">
        <f>AB232-AC232</f>
        <v>0</v>
      </c>
    </row>
    <row r="234" spans="1:140">
      <c r="S234" s="18">
        <f>STDEV(S219:S231)</f>
        <v>0.63168867128981943</v>
      </c>
      <c r="W234" s="18">
        <f>STDEV(W219:W231)</f>
        <v>0.6779532903003096</v>
      </c>
    </row>
    <row r="235" spans="1:140">
      <c r="S235" s="18">
        <f>SQRT(S232^2+S234^2)</f>
        <v>0.70269207543538192</v>
      </c>
      <c r="W235" s="18">
        <f>SQRT(W232^2+W234^2)</f>
        <v>0.6840604753673899</v>
      </c>
    </row>
    <row r="236" spans="1:140">
      <c r="S236" s="18"/>
      <c r="W236" s="18"/>
    </row>
    <row r="237" spans="1:140">
      <c r="A237" t="s">
        <v>1370</v>
      </c>
      <c r="P237" s="18">
        <f>MIN(P6:P107,P115:P200,P208:P211,P219:P231)</f>
        <v>-2.5882000000000001</v>
      </c>
      <c r="S237" s="18">
        <f>AVERAGE(S6:S107,S115:S200)</f>
        <v>-1.1864980023804369E-2</v>
      </c>
      <c r="W237" s="77">
        <f>AVERAGE(W6:W107,W115:W200)</f>
        <v>2.9440758769190174E-2</v>
      </c>
    </row>
    <row r="238" spans="1:140">
      <c r="S238" s="18"/>
      <c r="W238" s="18"/>
    </row>
    <row r="239" spans="1:140">
      <c r="S239" s="18">
        <f>STDEV(S6:S107,S115:S200)</f>
        <v>1.1680639139419688</v>
      </c>
      <c r="W239" s="18">
        <f>STDEV(W6:W107,W115:W200)</f>
        <v>1.0971553424455132</v>
      </c>
    </row>
    <row r="240" spans="1:140">
      <c r="S240" s="18">
        <f>SQRT(S237^2+S239^2)</f>
        <v>1.1681241735382402</v>
      </c>
      <c r="W240" s="18">
        <f>SQRT(W237^2+W239^2)</f>
        <v>1.0975502738980283</v>
      </c>
    </row>
    <row r="242" spans="1:32" s="40" customFormat="1" ht="15.75" thickBot="1">
      <c r="A242" s="40" t="s">
        <v>1350</v>
      </c>
      <c r="N242" s="43" t="s">
        <v>1359</v>
      </c>
      <c r="S242" s="40" t="s">
        <v>1344</v>
      </c>
      <c r="W242" s="40" t="s">
        <v>1346</v>
      </c>
      <c r="AB242" s="40" t="s">
        <v>1334</v>
      </c>
      <c r="AC242" s="40" t="s">
        <v>1335</v>
      </c>
      <c r="AD242" s="40" t="s">
        <v>1336</v>
      </c>
      <c r="AE242" s="40" t="s">
        <v>1338</v>
      </c>
      <c r="AF242" s="40" t="s">
        <v>1339</v>
      </c>
    </row>
    <row r="243" spans="1:32">
      <c r="A243" t="s">
        <v>1351</v>
      </c>
      <c r="B243" t="s">
        <v>1352</v>
      </c>
      <c r="N243" s="2">
        <f>N108</f>
        <v>1</v>
      </c>
      <c r="S243">
        <f>S108</f>
        <v>8.5000221741019233E-3</v>
      </c>
      <c r="W243">
        <f>W108</f>
        <v>1.8536616030650085E-2</v>
      </c>
      <c r="AB243">
        <f>AB108</f>
        <v>3</v>
      </c>
      <c r="AC243">
        <f>AC109</f>
        <v>3</v>
      </c>
      <c r="AD243">
        <f>AD108</f>
        <v>17</v>
      </c>
      <c r="AE243">
        <f>AE108</f>
        <v>31</v>
      </c>
      <c r="AF243">
        <f>AF108-AE108</f>
        <v>5</v>
      </c>
    </row>
    <row r="244" spans="1:32">
      <c r="A244" t="s">
        <v>1351</v>
      </c>
      <c r="B244" t="s">
        <v>1353</v>
      </c>
      <c r="S244">
        <f t="shared" ref="S244:S246" si="185">S109</f>
        <v>26.440800106435688</v>
      </c>
      <c r="W244">
        <f t="shared" ref="W244:W246" si="186">W109</f>
        <v>26.48897575694712</v>
      </c>
    </row>
    <row r="245" spans="1:32">
      <c r="A245" t="s">
        <v>1351</v>
      </c>
      <c r="B245" t="s">
        <v>1354</v>
      </c>
      <c r="S245">
        <f t="shared" si="185"/>
        <v>0.97580910674547083</v>
      </c>
      <c r="W245">
        <f t="shared" si="186"/>
        <v>0.98069019737428353</v>
      </c>
    </row>
    <row r="246" spans="1:32" s="40" customFormat="1" ht="15.75" thickBot="1">
      <c r="A246" s="40" t="s">
        <v>1351</v>
      </c>
      <c r="B246" s="40" t="s">
        <v>1355</v>
      </c>
      <c r="N246" s="43"/>
      <c r="S246" s="40">
        <f t="shared" si="185"/>
        <v>0.97584612679681937</v>
      </c>
      <c r="W246" s="40">
        <f t="shared" si="186"/>
        <v>0.98086536760142518</v>
      </c>
    </row>
    <row r="247" spans="1:32">
      <c r="A247" t="s">
        <v>1356</v>
      </c>
      <c r="B247" t="s">
        <v>1352</v>
      </c>
      <c r="N247" s="2">
        <f>N201</f>
        <v>16</v>
      </c>
      <c r="S247">
        <f>S201</f>
        <v>-3.6018819839925761E-2</v>
      </c>
      <c r="W247">
        <f>W201</f>
        <v>4.2373579226528423E-2</v>
      </c>
      <c r="AB247">
        <f>AB201</f>
        <v>5</v>
      </c>
      <c r="AC247">
        <f>AC202</f>
        <v>11</v>
      </c>
      <c r="AD247">
        <f>AD201</f>
        <v>27</v>
      </c>
      <c r="AE247">
        <f t="shared" ref="AE247" si="187">AE201</f>
        <v>9</v>
      </c>
      <c r="AF247">
        <f>AF201-AE201</f>
        <v>7</v>
      </c>
    </row>
    <row r="248" spans="1:32">
      <c r="A248" t="s">
        <v>1356</v>
      </c>
      <c r="B248" t="s">
        <v>1353</v>
      </c>
      <c r="S248">
        <f t="shared" ref="S248:S250" si="188">S202</f>
        <v>26.227109664768356</v>
      </c>
      <c r="W248">
        <f t="shared" ref="W248:W250" si="189">W202</f>
        <v>26.603393180287334</v>
      </c>
    </row>
    <row r="249" spans="1:32" ht="15.75" customHeight="1">
      <c r="A249" t="s">
        <v>1356</v>
      </c>
      <c r="B249" t="s">
        <v>1354</v>
      </c>
      <c r="S249">
        <f t="shared" si="188"/>
        <v>1.3671472567583822</v>
      </c>
      <c r="W249">
        <f t="shared" si="189"/>
        <v>1.2268449708206304</v>
      </c>
    </row>
    <row r="250" spans="1:32" s="40" customFormat="1" ht="15.75" thickBot="1">
      <c r="A250" s="40" t="s">
        <v>1356</v>
      </c>
      <c r="B250" s="40" t="s">
        <v>1355</v>
      </c>
      <c r="N250" s="43"/>
      <c r="S250" s="40">
        <f t="shared" si="188"/>
        <v>1.367621649815705</v>
      </c>
      <c r="W250" s="40">
        <f t="shared" si="189"/>
        <v>1.2275765160039271</v>
      </c>
    </row>
    <row r="251" spans="1:32">
      <c r="A251" s="41" t="s">
        <v>1357</v>
      </c>
      <c r="B251" t="s">
        <v>1352</v>
      </c>
      <c r="N251" s="2">
        <f>N212</f>
        <v>0</v>
      </c>
      <c r="S251">
        <f>S212</f>
        <v>-0.68382500000000002</v>
      </c>
      <c r="W251">
        <f>W212</f>
        <v>-0.10592819999999994</v>
      </c>
      <c r="AB251">
        <f>AB212</f>
        <v>0</v>
      </c>
      <c r="AC251">
        <f>AC213</f>
        <v>0</v>
      </c>
      <c r="AD251">
        <f>AD212</f>
        <v>0</v>
      </c>
      <c r="AE251">
        <f t="shared" ref="AE251" si="190">AE212</f>
        <v>0</v>
      </c>
      <c r="AF251">
        <f>AF212-AE212</f>
        <v>2</v>
      </c>
    </row>
    <row r="252" spans="1:32">
      <c r="A252" s="41" t="s">
        <v>1357</v>
      </c>
      <c r="B252" t="s">
        <v>1353</v>
      </c>
      <c r="S252">
        <f t="shared" ref="S252:S254" si="191">S213</f>
        <v>23.117639999999998</v>
      </c>
      <c r="W252">
        <f t="shared" ref="W252:W254" si="192">W213</f>
        <v>25.891544639999999</v>
      </c>
    </row>
    <row r="253" spans="1:32">
      <c r="A253" s="41" t="s">
        <v>1357</v>
      </c>
      <c r="B253" t="s">
        <v>1354</v>
      </c>
      <c r="S253">
        <f t="shared" si="191"/>
        <v>0.71211098093391778</v>
      </c>
      <c r="W253">
        <f t="shared" si="192"/>
        <v>0.765602951209711</v>
      </c>
    </row>
    <row r="254" spans="1:32" s="40" customFormat="1" ht="15.75" thickBot="1">
      <c r="A254" s="42" t="s">
        <v>1357</v>
      </c>
      <c r="B254" s="40" t="s">
        <v>1355</v>
      </c>
      <c r="N254" s="43"/>
      <c r="S254" s="40">
        <f t="shared" si="191"/>
        <v>0.98727842060467752</v>
      </c>
      <c r="W254" s="40">
        <f t="shared" si="192"/>
        <v>0.77289628182328529</v>
      </c>
    </row>
    <row r="255" spans="1:32">
      <c r="A255" s="41" t="s">
        <v>1358</v>
      </c>
      <c r="B255" t="s">
        <v>1352</v>
      </c>
      <c r="N255" s="2">
        <f>N232</f>
        <v>0</v>
      </c>
      <c r="S255">
        <f>S232</f>
        <v>-0.30780769230769223</v>
      </c>
      <c r="W255">
        <f>W232</f>
        <v>9.1203454599283529E-2</v>
      </c>
      <c r="AB255">
        <f>AB232</f>
        <v>0</v>
      </c>
      <c r="AC255">
        <f>AC233</f>
        <v>0</v>
      </c>
      <c r="AD255">
        <f>AD232</f>
        <v>0</v>
      </c>
      <c r="AE255">
        <f t="shared" ref="AE255" si="193">AE232</f>
        <v>7</v>
      </c>
      <c r="AF255">
        <f>AF232-AE232</f>
        <v>1</v>
      </c>
    </row>
    <row r="256" spans="1:32">
      <c r="A256" s="41" t="s">
        <v>1358</v>
      </c>
      <c r="B256" t="s">
        <v>1353</v>
      </c>
      <c r="S256">
        <f t="shared" ref="S256:S258" si="194">S233</f>
        <v>24.922523076923078</v>
      </c>
      <c r="W256">
        <f t="shared" ref="W256:W258" si="195">W233</f>
        <v>26.837776582076561</v>
      </c>
    </row>
    <row r="257" spans="1:32">
      <c r="A257" s="41" t="s">
        <v>1358</v>
      </c>
      <c r="B257" t="s">
        <v>1354</v>
      </c>
      <c r="S257">
        <f t="shared" si="194"/>
        <v>0.63168867128981943</v>
      </c>
      <c r="W257">
        <f t="shared" si="195"/>
        <v>0.6779532903003096</v>
      </c>
    </row>
    <row r="258" spans="1:32" s="40" customFormat="1" ht="15.75" thickBot="1">
      <c r="A258" s="42" t="s">
        <v>1358</v>
      </c>
      <c r="B258" s="40" t="s">
        <v>1355</v>
      </c>
      <c r="N258" s="43"/>
      <c r="S258" s="40">
        <f t="shared" si="194"/>
        <v>0.70269207543538192</v>
      </c>
      <c r="W258" s="40">
        <f t="shared" si="195"/>
        <v>0.6840604753673899</v>
      </c>
    </row>
    <row r="259" spans="1:32">
      <c r="N259" s="2">
        <f>SUM(N243:N258)</f>
        <v>17</v>
      </c>
      <c r="AB259" s="2">
        <f>SUM(AB243:AB258)</f>
        <v>8</v>
      </c>
      <c r="AC259" s="2">
        <f t="shared" ref="AC259:AF259" si="196">SUM(AC243:AC258)</f>
        <v>14</v>
      </c>
      <c r="AD259" s="2">
        <f t="shared" si="196"/>
        <v>44</v>
      </c>
      <c r="AE259" s="2">
        <f t="shared" si="196"/>
        <v>47</v>
      </c>
      <c r="AF259" s="2">
        <f t="shared" si="196"/>
        <v>15</v>
      </c>
    </row>
    <row r="260" spans="1:32">
      <c r="AB260" s="2"/>
      <c r="AC260" s="2"/>
      <c r="AD260" s="2"/>
      <c r="AE260" s="2"/>
      <c r="AF260" s="2"/>
    </row>
    <row r="261" spans="1:32">
      <c r="A261" s="47" t="s">
        <v>1369</v>
      </c>
      <c r="C261" s="2" t="s">
        <v>1358</v>
      </c>
      <c r="D261" s="2" t="s">
        <v>1357</v>
      </c>
      <c r="E261" s="2" t="s">
        <v>1356</v>
      </c>
      <c r="F261" s="2" t="s">
        <v>1351</v>
      </c>
      <c r="G261" s="2" t="s">
        <v>1400</v>
      </c>
    </row>
    <row r="262" spans="1:32">
      <c r="A262" s="45" t="s">
        <v>1339</v>
      </c>
      <c r="B262" t="s">
        <v>1366</v>
      </c>
      <c r="C262" s="2">
        <f>AF255</f>
        <v>1</v>
      </c>
      <c r="D262" s="2">
        <f>AF251</f>
        <v>2</v>
      </c>
      <c r="E262" s="2">
        <f>AF247</f>
        <v>7</v>
      </c>
      <c r="F262" s="2">
        <f>AF243</f>
        <v>5</v>
      </c>
      <c r="G262" s="2">
        <f>SUM(E262:F262)</f>
        <v>12</v>
      </c>
    </row>
    <row r="263" spans="1:32">
      <c r="A263" s="45" t="s">
        <v>1338</v>
      </c>
      <c r="B263" t="s">
        <v>1367</v>
      </c>
      <c r="C263" s="2">
        <f>AE255</f>
        <v>7</v>
      </c>
      <c r="D263" s="2">
        <f>AE251</f>
        <v>0</v>
      </c>
      <c r="E263" s="2">
        <f>AE247</f>
        <v>9</v>
      </c>
      <c r="F263" s="2">
        <f>AE243</f>
        <v>31</v>
      </c>
      <c r="G263" s="2">
        <f t="shared" ref="G263:G266" si="197">SUM(E263:F263)</f>
        <v>40</v>
      </c>
    </row>
    <row r="264" spans="1:32">
      <c r="A264" s="45" t="s">
        <v>1335</v>
      </c>
      <c r="B264" t="s">
        <v>1368</v>
      </c>
      <c r="C264" s="2">
        <f>AD255</f>
        <v>0</v>
      </c>
      <c r="D264" s="2">
        <f>AD251</f>
        <v>0</v>
      </c>
      <c r="E264" s="2">
        <f>AC247</f>
        <v>11</v>
      </c>
      <c r="F264" s="2">
        <f>AC243</f>
        <v>3</v>
      </c>
      <c r="G264" s="2">
        <f t="shared" si="197"/>
        <v>14</v>
      </c>
    </row>
    <row r="265" spans="1:32">
      <c r="A265" s="45" t="s">
        <v>1334</v>
      </c>
      <c r="B265" t="s">
        <v>1364</v>
      </c>
      <c r="C265" s="2">
        <f>AC255</f>
        <v>0</v>
      </c>
      <c r="D265" s="2">
        <f>AC251</f>
        <v>0</v>
      </c>
      <c r="E265" s="2">
        <f>AB247</f>
        <v>5</v>
      </c>
      <c r="F265" s="2">
        <f>AB243</f>
        <v>3</v>
      </c>
      <c r="G265" s="2">
        <f t="shared" si="197"/>
        <v>8</v>
      </c>
    </row>
    <row r="266" spans="1:32">
      <c r="A266" s="46" t="s">
        <v>1359</v>
      </c>
      <c r="B266" t="s">
        <v>1365</v>
      </c>
      <c r="C266" s="2">
        <f>N255</f>
        <v>0</v>
      </c>
      <c r="D266" s="2">
        <f>N251</f>
        <v>0</v>
      </c>
      <c r="E266" s="2">
        <f>N247</f>
        <v>16</v>
      </c>
      <c r="F266" s="2">
        <f>N243</f>
        <v>1</v>
      </c>
      <c r="G266" s="2">
        <f t="shared" si="197"/>
        <v>17</v>
      </c>
    </row>
    <row r="267" spans="1:32">
      <c r="A267" s="45"/>
    </row>
    <row r="268" spans="1:32">
      <c r="A268" s="48" t="s">
        <v>1355</v>
      </c>
      <c r="B268" t="s">
        <v>1373</v>
      </c>
      <c r="C268" t="s">
        <v>1371</v>
      </c>
    </row>
    <row r="269" spans="1:32">
      <c r="A269" t="s">
        <v>1358</v>
      </c>
      <c r="B269">
        <f>W258</f>
        <v>0.6840604753673899</v>
      </c>
      <c r="C269">
        <f>S258</f>
        <v>0.70269207543538192</v>
      </c>
    </row>
    <row r="270" spans="1:32">
      <c r="A270" t="s">
        <v>1357</v>
      </c>
      <c r="B270">
        <f>W254</f>
        <v>0.77289628182328529</v>
      </c>
      <c r="C270">
        <f>S254</f>
        <v>0.98727842060467752</v>
      </c>
    </row>
    <row r="271" spans="1:32">
      <c r="A271" t="s">
        <v>1356</v>
      </c>
      <c r="B271">
        <f>W250</f>
        <v>1.2275765160039271</v>
      </c>
      <c r="C271">
        <f>S250</f>
        <v>1.367621649815705</v>
      </c>
    </row>
    <row r="272" spans="1:32">
      <c r="A272" t="s">
        <v>1351</v>
      </c>
      <c r="B272">
        <f>W246</f>
        <v>0.98086536760142518</v>
      </c>
      <c r="C272">
        <f>S246</f>
        <v>0.97584612679681937</v>
      </c>
    </row>
    <row r="273" spans="1:3">
      <c r="A273" t="s">
        <v>1370</v>
      </c>
      <c r="B273">
        <f>W240</f>
        <v>1.0975502738980283</v>
      </c>
      <c r="C273">
        <f>S240</f>
        <v>1.1681241735382402</v>
      </c>
    </row>
  </sheetData>
  <conditionalFormatting sqref="AC109 Z108 AC202 AC213 AC233 AB6:AF108 AB115:AF201 AB208:AF212 AB219:AF232">
    <cfRule type="cellIs" dxfId="14" priority="38" stopIfTrue="1" operator="equal">
      <formula>1</formula>
    </cfRule>
  </conditionalFormatting>
  <conditionalFormatting sqref="AB7:AB108 Z108 AB201:AF201 AC202 AC213 AB212:AF212 AB232:AF232 AC233 AB6:AD107 AB115:AD200 AB208:AD211 AB219:AD231">
    <cfRule type="cellIs" dxfId="13" priority="36" stopIfTrue="1" operator="equal">
      <formula>1</formula>
    </cfRule>
  </conditionalFormatting>
  <conditionalFormatting sqref="O4">
    <cfRule type="expression" dxfId="12" priority="34">
      <formula>$F$5&lt;&gt;$G$5</formula>
    </cfRule>
  </conditionalFormatting>
  <conditionalFormatting sqref="O4">
    <cfRule type="expression" dxfId="11" priority="33">
      <formula>"e6&lt;&gt;f6"</formula>
    </cfRule>
  </conditionalFormatting>
  <conditionalFormatting sqref="O4">
    <cfRule type="expression" dxfId="10" priority="32">
      <formula>"abs(E6-F6)&gt;0.0001"</formula>
    </cfRule>
  </conditionalFormatting>
  <conditionalFormatting sqref="O4">
    <cfRule type="expression" dxfId="9" priority="31">
      <formula>ABS(O4-P4)&gt;0.0001</formula>
    </cfRule>
  </conditionalFormatting>
  <conditionalFormatting sqref="O4">
    <cfRule type="expression" dxfId="8" priority="30">
      <formula>ABS(O4-P4)&gt;0.0001</formula>
    </cfRule>
  </conditionalFormatting>
  <conditionalFormatting sqref="O4">
    <cfRule type="expression" dxfId="7" priority="29">
      <formula>ABS(O4-P4)&gt;0.0001</formula>
    </cfRule>
  </conditionalFormatting>
  <conditionalFormatting sqref="O4">
    <cfRule type="expression" dxfId="6" priority="28">
      <formula>ABS(O4-P4)&gt;0.0001</formula>
    </cfRule>
  </conditionalFormatting>
  <conditionalFormatting sqref="O4">
    <cfRule type="expression" dxfId="5" priority="27">
      <formula>ABS(O4-P4)&gt;0.0001</formula>
    </cfRule>
  </conditionalFormatting>
  <conditionalFormatting sqref="O4">
    <cfRule type="expression" dxfId="4" priority="26">
      <formula>ABS(O4-P4)&gt;0.0001</formula>
    </cfRule>
  </conditionalFormatting>
  <conditionalFormatting sqref="Z6:Z107 Z115:Z200 Z208:Z211 Z219:Z231">
    <cfRule type="cellIs" dxfId="3" priority="23" stopIfTrue="1" operator="equal">
      <formula>1</formula>
    </cfRule>
  </conditionalFormatting>
  <conditionalFormatting sqref="N6:N107 N115:N200 N208:N211 N219:N231">
    <cfRule type="cellIs" dxfId="2" priority="18" stopIfTrue="1" operator="equal">
      <formula>1</formula>
    </cfRule>
  </conditionalFormatting>
  <conditionalFormatting sqref="Z201">
    <cfRule type="cellIs" dxfId="1" priority="2" stopIfTrue="1" operator="equal">
      <formula>1</formula>
    </cfRule>
  </conditionalFormatting>
  <conditionalFormatting sqref="Z201">
    <cfRule type="cellIs" dxfId="0" priority="1" stopIfTrue="1" operator="equal">
      <formula>1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5"/>
  <sheetViews>
    <sheetView workbookViewId="0">
      <selection activeCell="D8" sqref="D8"/>
    </sheetView>
  </sheetViews>
  <sheetFormatPr defaultRowHeight="15"/>
  <cols>
    <col min="1" max="1" width="60.140625" customWidth="1"/>
    <col min="2" max="2" width="11.7109375" customWidth="1"/>
    <col min="4" max="4" width="16.140625" customWidth="1"/>
    <col min="5" max="5" width="13.28515625" customWidth="1"/>
    <col min="6" max="6" width="16.42578125" customWidth="1"/>
    <col min="7" max="7" width="15" customWidth="1"/>
  </cols>
  <sheetData>
    <row r="1" spans="1:3">
      <c r="A1" s="9" t="s">
        <v>1371</v>
      </c>
    </row>
    <row r="2" spans="1:3" ht="19.5" customHeight="1">
      <c r="A2" s="78" t="s">
        <v>1302</v>
      </c>
      <c r="B2" s="78"/>
      <c r="C2" s="78"/>
    </row>
    <row r="3" spans="1:3" ht="15.75">
      <c r="A3" s="1" t="s">
        <v>1303</v>
      </c>
      <c r="B3" s="1" t="s">
        <v>1304</v>
      </c>
      <c r="C3" s="1" t="s">
        <v>1305</v>
      </c>
    </row>
    <row r="4" spans="1:3" ht="15.75">
      <c r="A4" s="3" t="s">
        <v>1306</v>
      </c>
      <c r="B4" s="3">
        <v>159</v>
      </c>
      <c r="C4" s="4">
        <v>159</v>
      </c>
    </row>
    <row r="5" spans="1:3" ht="15.75">
      <c r="A5" s="1" t="s">
        <v>1307</v>
      </c>
      <c r="B5" s="1">
        <v>7</v>
      </c>
      <c r="C5" s="5">
        <v>7</v>
      </c>
    </row>
    <row r="6" spans="1:3" ht="15.75">
      <c r="A6" s="11" t="s">
        <v>1308</v>
      </c>
      <c r="B6" s="11">
        <v>12</v>
      </c>
      <c r="C6" s="5">
        <v>12</v>
      </c>
    </row>
    <row r="7" spans="1:3" ht="15.75">
      <c r="A7" s="3" t="s">
        <v>1309</v>
      </c>
      <c r="B7" s="3">
        <v>83</v>
      </c>
      <c r="C7" s="5">
        <v>59</v>
      </c>
    </row>
    <row r="8" spans="1:3" ht="15.75">
      <c r="A8" s="1" t="s">
        <v>1310</v>
      </c>
      <c r="B8" s="1">
        <v>3</v>
      </c>
      <c r="C8" s="5">
        <v>1</v>
      </c>
    </row>
    <row r="9" spans="1:3" ht="15.75">
      <c r="A9" s="11" t="s">
        <v>1311</v>
      </c>
      <c r="B9" s="11">
        <v>4</v>
      </c>
      <c r="C9" s="5">
        <v>2</v>
      </c>
    </row>
    <row r="10" spans="1:3" ht="15.75">
      <c r="A10" s="6" t="s">
        <v>1312</v>
      </c>
      <c r="B10" s="6">
        <v>10</v>
      </c>
      <c r="C10" s="5">
        <v>10</v>
      </c>
    </row>
    <row r="11" spans="1:3" ht="15.75">
      <c r="A11" s="1" t="s">
        <v>1313</v>
      </c>
      <c r="B11" s="1">
        <v>1</v>
      </c>
      <c r="C11" s="5">
        <v>1</v>
      </c>
    </row>
    <row r="12" spans="1:3" ht="15.75">
      <c r="A12" s="1" t="s">
        <v>1314</v>
      </c>
      <c r="B12" s="1">
        <v>2</v>
      </c>
      <c r="C12" s="5">
        <v>2</v>
      </c>
    </row>
    <row r="13" spans="1:3" ht="15.75">
      <c r="A13" s="1" t="s">
        <v>1315</v>
      </c>
      <c r="B13" s="1">
        <v>13</v>
      </c>
      <c r="C13" s="5">
        <v>13</v>
      </c>
    </row>
    <row r="14" spans="1:3" ht="15.75">
      <c r="A14" s="3" t="s">
        <v>1316</v>
      </c>
      <c r="B14" s="3">
        <v>36</v>
      </c>
      <c r="C14" s="4">
        <v>36</v>
      </c>
    </row>
    <row r="15" spans="1:3" ht="15.75">
      <c r="A15" s="3" t="s">
        <v>1317</v>
      </c>
      <c r="B15" s="3">
        <v>1</v>
      </c>
      <c r="C15" s="5">
        <v>1</v>
      </c>
    </row>
    <row r="16" spans="1:3" ht="15.75">
      <c r="A16" s="3" t="s">
        <v>1318</v>
      </c>
      <c r="B16" s="3">
        <v>20</v>
      </c>
      <c r="C16" s="5">
        <v>3</v>
      </c>
    </row>
    <row r="17" spans="1:4" ht="15.75">
      <c r="A17" s="1" t="s">
        <v>1319</v>
      </c>
      <c r="B17" s="1">
        <v>1</v>
      </c>
      <c r="C17" s="5">
        <v>1</v>
      </c>
    </row>
    <row r="18" spans="1:4" ht="15.75">
      <c r="A18" s="11" t="s">
        <v>1320</v>
      </c>
      <c r="B18" s="11">
        <v>2</v>
      </c>
      <c r="C18" s="5">
        <v>0</v>
      </c>
    </row>
    <row r="19" spans="1:4" ht="15.75">
      <c r="A19" s="1" t="s">
        <v>1321</v>
      </c>
      <c r="B19" s="2">
        <f>SUM(B4:B18)</f>
        <v>354</v>
      </c>
      <c r="C19" s="2">
        <f>SUM(C4:C18)</f>
        <v>307</v>
      </c>
    </row>
    <row r="20" spans="1:4" ht="15.75">
      <c r="A20" s="10" t="s">
        <v>1325</v>
      </c>
    </row>
    <row r="21" spans="1:4" ht="18" customHeight="1">
      <c r="A21" s="1" t="s">
        <v>1322</v>
      </c>
      <c r="B21">
        <f>B4+B7+B14+B15+B16</f>
        <v>299</v>
      </c>
      <c r="C21" s="7" t="s">
        <v>1324</v>
      </c>
    </row>
    <row r="22" spans="1:4" ht="15.75">
      <c r="A22" s="15" t="s">
        <v>1363</v>
      </c>
      <c r="B22">
        <f>B16</f>
        <v>20</v>
      </c>
      <c r="C22" s="8">
        <f>B22/B$26*100</f>
        <v>6.6889632107023411</v>
      </c>
      <c r="D22" s="15" t="s">
        <v>1374</v>
      </c>
    </row>
    <row r="23" spans="1:4" ht="15.75">
      <c r="A23" s="15" t="s">
        <v>1362</v>
      </c>
      <c r="B23">
        <f>B7+B15</f>
        <v>84</v>
      </c>
      <c r="C23" s="8">
        <f>B23/B$26*100</f>
        <v>28.093645484949832</v>
      </c>
      <c r="D23" s="15" t="s">
        <v>1375</v>
      </c>
    </row>
    <row r="24" spans="1:4" ht="15.75">
      <c r="A24" s="15" t="s">
        <v>1361</v>
      </c>
      <c r="B24">
        <f>B14</f>
        <v>36</v>
      </c>
      <c r="C24" s="8">
        <f>B24/B$26*100</f>
        <v>12.040133779264215</v>
      </c>
      <c r="D24" s="15" t="s">
        <v>1376</v>
      </c>
    </row>
    <row r="25" spans="1:4" ht="15.75">
      <c r="A25" s="15" t="s">
        <v>1360</v>
      </c>
      <c r="B25">
        <f>B4</f>
        <v>159</v>
      </c>
      <c r="C25" s="8">
        <f>B25/B$26*100</f>
        <v>53.177257525083611</v>
      </c>
      <c r="D25" s="15" t="s">
        <v>1377</v>
      </c>
    </row>
    <row r="26" spans="1:4">
      <c r="B26">
        <f>SUM(B22:B25)</f>
        <v>299</v>
      </c>
      <c r="C26" s="44">
        <f>SUM(C22:C25)</f>
        <v>100</v>
      </c>
    </row>
    <row r="28" spans="1:4" ht="15.75">
      <c r="A28" s="12" t="s">
        <v>1326</v>
      </c>
    </row>
    <row r="29" spans="1:4" ht="17.25" customHeight="1">
      <c r="A29" s="1" t="s">
        <v>1327</v>
      </c>
      <c r="B29">
        <f>B21+B6+B9+B18</f>
        <v>317</v>
      </c>
      <c r="C29" s="13" t="s">
        <v>1324</v>
      </c>
    </row>
    <row r="30" spans="1:4" ht="15.75">
      <c r="A30" s="1" t="s">
        <v>1328</v>
      </c>
      <c r="B30">
        <f>B25+B6</f>
        <v>171</v>
      </c>
      <c r="C30" s="14">
        <f>B30/B$34*100</f>
        <v>53.943217665615137</v>
      </c>
    </row>
    <row r="31" spans="1:4" ht="15.75">
      <c r="A31" s="1" t="s">
        <v>1323</v>
      </c>
      <c r="B31">
        <f>B24</f>
        <v>36</v>
      </c>
      <c r="C31" s="14">
        <f>B31/B$34*100</f>
        <v>11.356466876971609</v>
      </c>
    </row>
    <row r="32" spans="1:4" ht="15.75">
      <c r="A32" s="1" t="s">
        <v>1329</v>
      </c>
      <c r="B32">
        <f>B23+B9</f>
        <v>88</v>
      </c>
      <c r="C32" s="14">
        <f>B32/B$34*100</f>
        <v>27.760252365930597</v>
      </c>
    </row>
    <row r="33" spans="1:10" ht="15.75">
      <c r="A33" s="1" t="s">
        <v>1330</v>
      </c>
      <c r="B33">
        <f>B22+B18</f>
        <v>22</v>
      </c>
      <c r="C33" s="14">
        <f>B33/B$34*100</f>
        <v>6.9400630914826493</v>
      </c>
    </row>
    <row r="34" spans="1:10">
      <c r="B34">
        <f>SUM(B30:B33)</f>
        <v>317</v>
      </c>
      <c r="C34" s="13">
        <f>SUM(C30:C33)</f>
        <v>100</v>
      </c>
    </row>
    <row r="38" spans="1:10" ht="15.75" customHeight="1">
      <c r="A38" s="68"/>
      <c r="B38" s="68"/>
      <c r="C38" s="68"/>
      <c r="D38" s="68"/>
      <c r="E38" s="68"/>
      <c r="F38" s="68"/>
      <c r="H38" s="68"/>
      <c r="I38" s="68"/>
      <c r="J38" s="68"/>
    </row>
    <row r="39" spans="1:10" ht="15.75" customHeight="1">
      <c r="A39" s="69" t="s">
        <v>1382</v>
      </c>
      <c r="B39" s="69" t="s">
        <v>1351</v>
      </c>
      <c r="C39" s="69" t="s">
        <v>1356</v>
      </c>
      <c r="D39" s="69" t="s">
        <v>1357</v>
      </c>
      <c r="E39" s="69" t="s">
        <v>1358</v>
      </c>
      <c r="F39" s="68"/>
      <c r="H39" s="68"/>
      <c r="J39" s="68"/>
    </row>
    <row r="40" spans="1:10" ht="15.75">
      <c r="A40" s="69" t="s">
        <v>1306</v>
      </c>
      <c r="B40" s="69">
        <v>91</v>
      </c>
      <c r="C40" s="69">
        <v>55</v>
      </c>
      <c r="D40" s="2"/>
      <c r="E40" s="69">
        <v>13</v>
      </c>
      <c r="H40" s="69"/>
      <c r="J40" s="70"/>
    </row>
    <row r="41" spans="1:10" ht="15.75">
      <c r="A41" s="69" t="s">
        <v>1307</v>
      </c>
      <c r="B41" s="69">
        <v>3</v>
      </c>
      <c r="C41" s="69">
        <v>3</v>
      </c>
      <c r="D41" s="2"/>
      <c r="E41" s="69">
        <v>1</v>
      </c>
      <c r="H41" s="69"/>
      <c r="J41" s="70"/>
    </row>
    <row r="42" spans="1:10" ht="15.75">
      <c r="A42" s="69" t="s">
        <v>1308</v>
      </c>
      <c r="B42" s="69">
        <v>4</v>
      </c>
      <c r="C42" s="69">
        <v>4</v>
      </c>
      <c r="D42" s="69">
        <v>4</v>
      </c>
      <c r="E42" s="2"/>
      <c r="F42" s="69"/>
      <c r="J42" s="70"/>
    </row>
    <row r="43" spans="1:10" ht="15.75">
      <c r="A43" s="69" t="s">
        <v>1309</v>
      </c>
      <c r="B43" s="69">
        <v>35</v>
      </c>
      <c r="C43" s="69">
        <v>45</v>
      </c>
      <c r="D43" s="2"/>
      <c r="E43" s="69">
        <v>3</v>
      </c>
      <c r="H43" s="69"/>
      <c r="J43" s="70"/>
    </row>
    <row r="44" spans="1:10" ht="15.75">
      <c r="A44" s="69" t="s">
        <v>1310</v>
      </c>
      <c r="B44" s="2"/>
      <c r="C44" s="69">
        <v>1</v>
      </c>
      <c r="D44" s="2"/>
      <c r="E44" s="69">
        <v>2</v>
      </c>
      <c r="H44" s="69"/>
      <c r="J44" s="70"/>
    </row>
    <row r="45" spans="1:10" ht="15.75">
      <c r="A45" s="69" t="s">
        <v>1311</v>
      </c>
      <c r="B45" s="69">
        <v>1</v>
      </c>
      <c r="C45" s="69">
        <v>1</v>
      </c>
      <c r="D45" s="69">
        <v>2</v>
      </c>
      <c r="E45" s="2"/>
      <c r="F45" s="69"/>
      <c r="J45" s="70"/>
    </row>
    <row r="46" spans="1:10" ht="15.75">
      <c r="A46" s="69" t="s">
        <v>1312</v>
      </c>
      <c r="B46" s="2"/>
      <c r="C46" s="69">
        <v>10</v>
      </c>
      <c r="D46" s="2"/>
      <c r="E46" s="2"/>
    </row>
    <row r="47" spans="1:10" ht="15.75">
      <c r="A47" s="69" t="s">
        <v>1313</v>
      </c>
      <c r="B47" s="2"/>
      <c r="C47" s="69">
        <v>1</v>
      </c>
      <c r="D47" s="2"/>
      <c r="E47" s="2"/>
    </row>
    <row r="48" spans="1:10" ht="15.75">
      <c r="A48" s="69" t="s">
        <v>1314</v>
      </c>
      <c r="B48" s="69">
        <v>1</v>
      </c>
      <c r="C48" s="69">
        <v>1</v>
      </c>
      <c r="D48" s="2"/>
      <c r="E48" s="2"/>
      <c r="F48" s="70"/>
    </row>
    <row r="49" spans="1:8" ht="15.75">
      <c r="A49" s="69" t="s">
        <v>1315</v>
      </c>
      <c r="B49" s="69">
        <v>5</v>
      </c>
      <c r="C49" s="69">
        <v>6</v>
      </c>
      <c r="D49" s="2"/>
      <c r="E49" s="69">
        <v>2</v>
      </c>
      <c r="F49" s="70"/>
      <c r="H49" s="69"/>
    </row>
    <row r="50" spans="1:8" ht="15.75">
      <c r="A50" s="69" t="s">
        <v>1316</v>
      </c>
      <c r="B50" s="69">
        <v>8</v>
      </c>
      <c r="C50" s="69">
        <v>28</v>
      </c>
      <c r="D50" s="2"/>
      <c r="E50" s="2"/>
      <c r="F50" s="70"/>
    </row>
    <row r="51" spans="1:8" ht="15.75">
      <c r="A51" s="69" t="s">
        <v>1317</v>
      </c>
      <c r="B51" s="2"/>
      <c r="C51" s="69">
        <v>1</v>
      </c>
      <c r="D51" s="2"/>
      <c r="E51" s="2"/>
      <c r="F51" s="70"/>
    </row>
    <row r="52" spans="1:8" ht="15.75">
      <c r="A52" s="69" t="s">
        <v>1318</v>
      </c>
      <c r="B52" s="69">
        <v>7</v>
      </c>
      <c r="C52" s="69">
        <v>10</v>
      </c>
      <c r="D52" s="2"/>
      <c r="E52" s="69">
        <v>3</v>
      </c>
      <c r="F52" s="70"/>
      <c r="H52" s="69"/>
    </row>
    <row r="53" spans="1:8" ht="15.75">
      <c r="A53" s="69" t="s">
        <v>1319</v>
      </c>
      <c r="B53" s="69">
        <v>1</v>
      </c>
      <c r="C53" s="2"/>
      <c r="D53" s="2"/>
      <c r="E53" s="2"/>
      <c r="F53" s="70"/>
    </row>
    <row r="54" spans="1:8" ht="15.75">
      <c r="A54" s="69" t="s">
        <v>1320</v>
      </c>
      <c r="B54" s="2"/>
      <c r="C54" s="69">
        <v>1</v>
      </c>
      <c r="D54" s="69">
        <v>1</v>
      </c>
      <c r="E54" s="2"/>
      <c r="F54" s="69"/>
    </row>
    <row r="55" spans="1:8">
      <c r="A55">
        <f>SUM(B55:E55)</f>
        <v>354</v>
      </c>
      <c r="B55">
        <f>SUM(B40:B54)</f>
        <v>156</v>
      </c>
      <c r="C55">
        <f t="shared" ref="C55:E55" si="0">SUM(C40:C54)</f>
        <v>167</v>
      </c>
      <c r="D55">
        <f t="shared" si="0"/>
        <v>7</v>
      </c>
      <c r="E55">
        <f t="shared" si="0"/>
        <v>24</v>
      </c>
      <c r="F55" s="70"/>
    </row>
    <row r="57" spans="1:8" ht="15" customHeight="1">
      <c r="A57" s="49" t="s">
        <v>1330</v>
      </c>
      <c r="B57">
        <f>B52+B54</f>
        <v>7</v>
      </c>
      <c r="C57">
        <f t="shared" ref="C57:E57" si="1">C52+C54</f>
        <v>11</v>
      </c>
      <c r="D57">
        <f t="shared" si="1"/>
        <v>1</v>
      </c>
      <c r="E57">
        <f t="shared" si="1"/>
        <v>3</v>
      </c>
      <c r="F57">
        <f>SUM(B57:E57)</f>
        <v>22</v>
      </c>
    </row>
    <row r="58" spans="1:8" ht="15" customHeight="1">
      <c r="A58" s="49" t="s">
        <v>1329</v>
      </c>
      <c r="B58">
        <f>B43+B51+B45</f>
        <v>36</v>
      </c>
      <c r="C58">
        <f t="shared" ref="C58:E58" si="2">C43+C51+C45</f>
        <v>47</v>
      </c>
      <c r="D58">
        <f t="shared" si="2"/>
        <v>2</v>
      </c>
      <c r="E58">
        <f t="shared" si="2"/>
        <v>3</v>
      </c>
      <c r="F58">
        <f t="shared" ref="F58:F60" si="3">SUM(B58:E58)</f>
        <v>88</v>
      </c>
    </row>
    <row r="59" spans="1:8" ht="15" customHeight="1">
      <c r="A59" s="49" t="s">
        <v>1323</v>
      </c>
      <c r="B59">
        <f>B50</f>
        <v>8</v>
      </c>
      <c r="C59">
        <f t="shared" ref="C59:E59" si="4">C50</f>
        <v>28</v>
      </c>
      <c r="D59">
        <f t="shared" si="4"/>
        <v>0</v>
      </c>
      <c r="E59">
        <f t="shared" si="4"/>
        <v>0</v>
      </c>
      <c r="F59">
        <f t="shared" si="3"/>
        <v>36</v>
      </c>
    </row>
    <row r="60" spans="1:8" ht="15" customHeight="1">
      <c r="A60" s="49" t="s">
        <v>1328</v>
      </c>
      <c r="B60">
        <f>B40+B42</f>
        <v>95</v>
      </c>
      <c r="C60">
        <f t="shared" ref="C60:E60" si="5">C40+C42</f>
        <v>59</v>
      </c>
      <c r="D60">
        <f t="shared" si="5"/>
        <v>4</v>
      </c>
      <c r="E60">
        <f t="shared" si="5"/>
        <v>13</v>
      </c>
      <c r="F60">
        <f t="shared" si="3"/>
        <v>171</v>
      </c>
    </row>
    <row r="61" spans="1:8">
      <c r="A61">
        <f>SUM(B61:E61)</f>
        <v>317</v>
      </c>
      <c r="B61">
        <f>SUM(B57:B60)</f>
        <v>146</v>
      </c>
      <c r="C61">
        <f t="shared" ref="C61:F61" si="6">SUM(C57:C60)</f>
        <v>145</v>
      </c>
      <c r="D61">
        <f t="shared" si="6"/>
        <v>7</v>
      </c>
      <c r="E61">
        <f t="shared" si="6"/>
        <v>19</v>
      </c>
      <c r="F61">
        <f t="shared" si="6"/>
        <v>317</v>
      </c>
    </row>
    <row r="63" spans="1:8" ht="15.75">
      <c r="B63" s="69" t="s">
        <v>1351</v>
      </c>
      <c r="C63" s="69" t="s">
        <v>1356</v>
      </c>
      <c r="D63" s="69" t="s">
        <v>1357</v>
      </c>
      <c r="E63" s="69" t="s">
        <v>1358</v>
      </c>
      <c r="F63" s="69" t="s">
        <v>1370</v>
      </c>
    </row>
    <row r="64" spans="1:8" ht="15.75">
      <c r="B64" s="71">
        <f>B57/B$61*100</f>
        <v>4.7945205479452051</v>
      </c>
      <c r="C64" s="71">
        <f t="shared" ref="C64:E64" si="7">C57/C$61*100</f>
        <v>7.5862068965517242</v>
      </c>
      <c r="D64" s="71">
        <f t="shared" si="7"/>
        <v>14.285714285714285</v>
      </c>
      <c r="E64" s="71">
        <f t="shared" si="7"/>
        <v>15.789473684210526</v>
      </c>
      <c r="F64" s="71">
        <f t="shared" ref="F64" si="8">F57/F$61*100</f>
        <v>6.9400630914826493</v>
      </c>
      <c r="G64" s="49" t="s">
        <v>1374</v>
      </c>
    </row>
    <row r="65" spans="2:7" ht="15.75">
      <c r="B65" s="71">
        <f t="shared" ref="B65:E67" si="9">B58/B$61*100</f>
        <v>24.657534246575342</v>
      </c>
      <c r="C65" s="71">
        <f t="shared" si="9"/>
        <v>32.41379310344827</v>
      </c>
      <c r="D65" s="71">
        <f t="shared" si="9"/>
        <v>28.571428571428569</v>
      </c>
      <c r="E65" s="71">
        <f t="shared" si="9"/>
        <v>15.789473684210526</v>
      </c>
      <c r="F65" s="71">
        <f t="shared" ref="F65" si="10">F58/F$61*100</f>
        <v>27.760252365930597</v>
      </c>
      <c r="G65" s="49" t="s">
        <v>1375</v>
      </c>
    </row>
    <row r="66" spans="2:7" ht="15.75">
      <c r="B66" s="71">
        <f t="shared" si="9"/>
        <v>5.4794520547945202</v>
      </c>
      <c r="C66" s="71">
        <f t="shared" si="9"/>
        <v>19.310344827586206</v>
      </c>
      <c r="D66" s="71">
        <f t="shared" si="9"/>
        <v>0</v>
      </c>
      <c r="E66" s="71">
        <f t="shared" si="9"/>
        <v>0</v>
      </c>
      <c r="F66" s="71">
        <f t="shared" ref="F66" si="11">F59/F$61*100</f>
        <v>11.356466876971609</v>
      </c>
      <c r="G66" s="49" t="s">
        <v>1376</v>
      </c>
    </row>
    <row r="67" spans="2:7" ht="15.75">
      <c r="B67" s="71">
        <f t="shared" si="9"/>
        <v>65.06849315068493</v>
      </c>
      <c r="C67" s="71">
        <f t="shared" si="9"/>
        <v>40.689655172413794</v>
      </c>
      <c r="D67" s="71">
        <f t="shared" si="9"/>
        <v>57.142857142857139</v>
      </c>
      <c r="E67" s="71">
        <f t="shared" si="9"/>
        <v>68.421052631578945</v>
      </c>
      <c r="F67" s="71">
        <f t="shared" ref="F67" si="12">F60/F$61*100</f>
        <v>53.943217665615137</v>
      </c>
      <c r="G67" s="49" t="s">
        <v>1377</v>
      </c>
    </row>
    <row r="68" spans="2:7">
      <c r="B68" s="71"/>
      <c r="C68" s="71"/>
      <c r="D68" s="71"/>
      <c r="E68" s="71"/>
      <c r="F68" s="71"/>
    </row>
    <row r="70" spans="2:7" ht="15.75">
      <c r="B70" s="49" t="s">
        <v>1377</v>
      </c>
      <c r="C70" s="49" t="s">
        <v>1376</v>
      </c>
      <c r="D70" s="49" t="s">
        <v>1375</v>
      </c>
      <c r="E70" s="49" t="s">
        <v>1374</v>
      </c>
    </row>
    <row r="71" spans="2:7" ht="15.75">
      <c r="B71">
        <v>68.421052631578945</v>
      </c>
      <c r="C71">
        <v>0</v>
      </c>
      <c r="D71">
        <v>15.789473684210526</v>
      </c>
      <c r="E71">
        <v>15.789473684210526</v>
      </c>
      <c r="F71" s="69" t="s">
        <v>1358</v>
      </c>
    </row>
    <row r="72" spans="2:7" ht="15.75">
      <c r="B72">
        <v>57.142857142857139</v>
      </c>
      <c r="C72">
        <v>0</v>
      </c>
      <c r="D72">
        <v>28.571428571428569</v>
      </c>
      <c r="E72">
        <v>14.285714285714285</v>
      </c>
      <c r="F72" s="69" t="s">
        <v>1357</v>
      </c>
    </row>
    <row r="73" spans="2:7" ht="15.75">
      <c r="B73">
        <v>40.689655172413794</v>
      </c>
      <c r="C73">
        <v>19.310344827586206</v>
      </c>
      <c r="D73">
        <v>32.41379310344827</v>
      </c>
      <c r="E73">
        <v>7.5862068965517242</v>
      </c>
      <c r="F73" s="69" t="s">
        <v>1356</v>
      </c>
    </row>
    <row r="74" spans="2:7" ht="15.75">
      <c r="B74">
        <v>65.06849315068493</v>
      </c>
      <c r="C74">
        <v>5.4794520547945202</v>
      </c>
      <c r="D74">
        <v>24.657534246575342</v>
      </c>
      <c r="E74">
        <v>4.7945205479452051</v>
      </c>
      <c r="F74" s="69" t="s">
        <v>1351</v>
      </c>
    </row>
    <row r="75" spans="2:7" ht="15.75">
      <c r="B75">
        <v>53.943217665615137</v>
      </c>
      <c r="C75">
        <v>11.356466876971609</v>
      </c>
      <c r="D75">
        <v>27.760252365930597</v>
      </c>
      <c r="E75">
        <v>6.9400630914826493</v>
      </c>
      <c r="F75" s="69" t="s">
        <v>1370</v>
      </c>
    </row>
  </sheetData>
  <mergeCells count="1">
    <mergeCell ref="A2:C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G13"/>
  <sheetViews>
    <sheetView workbookViewId="0">
      <selection activeCell="G11" sqref="G11"/>
    </sheetView>
  </sheetViews>
  <sheetFormatPr defaultRowHeight="15"/>
  <cols>
    <col min="2" max="4" width="24.42578125" customWidth="1"/>
  </cols>
  <sheetData>
    <row r="2" spans="2:7">
      <c r="B2" s="79" t="s">
        <v>1392</v>
      </c>
      <c r="C2" s="81"/>
    </row>
    <row r="3" spans="2:7">
      <c r="B3" s="72" t="s">
        <v>1385</v>
      </c>
      <c r="C3" s="72" t="s">
        <v>1387</v>
      </c>
      <c r="E3" s="2" t="s">
        <v>1340</v>
      </c>
      <c r="F3" s="74" t="s">
        <v>1387</v>
      </c>
      <c r="G3" s="2" t="s">
        <v>1398</v>
      </c>
    </row>
    <row r="4" spans="2:7">
      <c r="B4" s="72" t="s">
        <v>1393</v>
      </c>
      <c r="C4" s="76">
        <v>2.0659999999999998</v>
      </c>
      <c r="E4" s="2">
        <f>NORMSINV(0.975)</f>
        <v>1.959963984540054</v>
      </c>
      <c r="F4" s="75">
        <f>G4*E4</f>
        <v>2.0659834410152054</v>
      </c>
      <c r="G4" s="28">
        <f>SQRT(1+(0.2/(2-0.2)))</f>
        <v>1.0540925533894598</v>
      </c>
    </row>
    <row r="5" spans="2:7">
      <c r="B5" s="72" t="s">
        <v>1394</v>
      </c>
      <c r="C5" s="76">
        <v>1.734</v>
      </c>
      <c r="E5" s="2">
        <f>NORMSINV(0.95)</f>
        <v>1.6448536269514724</v>
      </c>
      <c r="F5" s="75">
        <f>G5*E5</f>
        <v>1.7338279595851915</v>
      </c>
      <c r="G5" s="28">
        <f t="shared" ref="G5:G6" si="0">SQRT(2/(2-0.2))</f>
        <v>1.0540925533894598</v>
      </c>
    </row>
    <row r="6" spans="2:7">
      <c r="B6" s="73" t="s">
        <v>1390</v>
      </c>
      <c r="C6" s="76">
        <v>1.351</v>
      </c>
      <c r="E6" s="2">
        <f>NORMSINV(0.9)</f>
        <v>1.2815515655446004</v>
      </c>
      <c r="F6" s="75">
        <f>G6*E6</f>
        <v>1.3508739620251675</v>
      </c>
      <c r="G6" s="28">
        <f t="shared" si="0"/>
        <v>1.0540925533894598</v>
      </c>
    </row>
    <row r="9" spans="2:7">
      <c r="B9" s="79" t="s">
        <v>1384</v>
      </c>
      <c r="C9" s="80"/>
      <c r="D9" s="81"/>
    </row>
    <row r="10" spans="2:7">
      <c r="B10" s="72" t="s">
        <v>1385</v>
      </c>
      <c r="C10" s="72" t="s">
        <v>1386</v>
      </c>
      <c r="D10" s="72" t="s">
        <v>1387</v>
      </c>
      <c r="E10" s="2" t="s">
        <v>1340</v>
      </c>
      <c r="F10" s="74" t="s">
        <v>1399</v>
      </c>
      <c r="G10" s="74" t="s">
        <v>1387</v>
      </c>
    </row>
    <row r="11" spans="2:7">
      <c r="B11" s="72" t="s">
        <v>1388</v>
      </c>
      <c r="C11" s="72">
        <v>0.2</v>
      </c>
      <c r="D11" s="72" t="s">
        <v>1391</v>
      </c>
      <c r="E11" s="2">
        <f>NORMSINV(0.975)</f>
        <v>1.959963984540054</v>
      </c>
      <c r="F11">
        <f>SQRT(0.3/(2-0.3))</f>
        <v>0.42008402520840293</v>
      </c>
      <c r="G11">
        <f>E11*F11</f>
        <v>0.82334955988908587</v>
      </c>
    </row>
    <row r="12" spans="2:7">
      <c r="B12" s="72" t="s">
        <v>1389</v>
      </c>
      <c r="C12" s="72">
        <v>0.2</v>
      </c>
      <c r="D12" s="72" t="s">
        <v>1391</v>
      </c>
      <c r="E12" s="2">
        <f>NORMSINV(0.95)</f>
        <v>1.6448536269514724</v>
      </c>
      <c r="F12">
        <f>SQRT(0.3/(2-0.3))</f>
        <v>0.42008402520840293</v>
      </c>
      <c r="G12">
        <f>E12*F12</f>
        <v>0.69097673248841529</v>
      </c>
    </row>
    <row r="13" spans="2:7">
      <c r="B13" s="72" t="s">
        <v>1390</v>
      </c>
      <c r="C13" s="72">
        <v>0.2</v>
      </c>
      <c r="D13" s="72">
        <v>0</v>
      </c>
    </row>
  </sheetData>
  <mergeCells count="2">
    <mergeCell ref="B9:D9"/>
    <mergeCell ref="B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11</vt:i4>
      </vt:variant>
    </vt:vector>
  </HeadingPairs>
  <TitlesOfParts>
    <vt:vector size="18" baseType="lpstr">
      <vt:lpstr>Chartable By Lab (2)</vt:lpstr>
      <vt:lpstr>ltms</vt:lpstr>
      <vt:lpstr>Chartable</vt:lpstr>
      <vt:lpstr>Chartable By Lab</vt:lpstr>
      <vt:lpstr>AlarmsCurrent</vt:lpstr>
      <vt:lpstr>Limit</vt:lpstr>
      <vt:lpstr>Sheet1</vt:lpstr>
      <vt:lpstr>ei</vt:lpstr>
      <vt:lpstr>Chart3</vt:lpstr>
      <vt:lpstr>RepAlarmsP</vt:lpstr>
      <vt:lpstr>AlarmsLab</vt:lpstr>
      <vt:lpstr>Alarms</vt:lpstr>
      <vt:lpstr>RMSE TBWL</vt:lpstr>
      <vt:lpstr>RMSE SVIS</vt:lpstr>
      <vt:lpstr>LabA</vt:lpstr>
      <vt:lpstr>LabB</vt:lpstr>
      <vt:lpstr>LabC</vt:lpstr>
      <vt:lpstr>LabD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Martinez, Jo G. (jogm)</dc:creator>
  <cp:lastModifiedBy>Josephine Martinez</cp:lastModifiedBy>
  <dcterms:created xsi:type="dcterms:W3CDTF">2010-04-07T20:15:33Z</dcterms:created>
  <dcterms:modified xsi:type="dcterms:W3CDTF">2010-05-01T15:30:43Z</dcterms:modified>
</cp:coreProperties>
</file>